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-120" yWindow="-120" windowWidth="20730" windowHeight="11760" activeTab="1"/>
  </bookViews>
  <sheets>
    <sheet name="таблица хим. состава" sheetId="29" r:id="rId1"/>
    <sheet name="12-18л. МЕНЮ " sheetId="14" r:id="rId2"/>
    <sheet name="12-18л. РАСКЛАДКА" sheetId="7" r:id="rId3"/>
    <sheet name="12-18л. ВЕДОМОСТЬ завтрак" sheetId="9" r:id="rId4"/>
    <sheet name="12-18л. ВЕДОМОСТЬ  обед" sheetId="24" r:id="rId5"/>
    <sheet name="12-18л. ВЕДОМОСТЬ  полдник" sheetId="26" r:id="rId6"/>
    <sheet name="12-18л. ВЕДОМОСТЬ завтрак обед" sheetId="25" r:id="rId7"/>
    <sheet name="12-18л. ВЕДОМОСТЬ обед  полдник" sheetId="27" r:id="rId8"/>
    <sheet name="12-18л. ВЕДОМОСТЬ единая" sheetId="28" r:id="rId9"/>
    <sheet name="компановка" sheetId="22" r:id="rId10"/>
  </sheets>
  <calcPr calcId="125725"/>
</workbook>
</file>

<file path=xl/calcChain.xml><?xml version="1.0" encoding="utf-8"?>
<calcChain xmlns="http://schemas.openxmlformats.org/spreadsheetml/2006/main">
  <c r="C606" i="7"/>
  <c r="F562" i="14"/>
  <c r="F554"/>
  <c r="F505"/>
  <c r="F497"/>
  <c r="F485"/>
  <c r="G447"/>
  <c r="F438"/>
  <c r="E426"/>
  <c r="F387"/>
  <c r="F380"/>
  <c r="F367"/>
  <c r="F325"/>
  <c r="F318"/>
  <c r="F307"/>
  <c r="E268"/>
  <c r="F260"/>
  <c r="F248"/>
  <c r="E209"/>
  <c r="F201"/>
  <c r="E190"/>
  <c r="G151"/>
  <c r="F143"/>
  <c r="G132"/>
  <c r="F92"/>
  <c r="F85"/>
  <c r="F73"/>
  <c r="J702" i="29"/>
  <c r="J694"/>
  <c r="J681"/>
  <c r="J680"/>
  <c r="K644"/>
  <c r="K643"/>
  <c r="K636"/>
  <c r="K635"/>
  <c r="K624"/>
  <c r="J623"/>
  <c r="I595"/>
  <c r="I588"/>
  <c r="I581"/>
  <c r="I580"/>
  <c r="I594" s="1"/>
  <c r="I568"/>
  <c r="J535"/>
  <c r="J527"/>
  <c r="J517"/>
  <c r="J516"/>
  <c r="J493"/>
  <c r="J480"/>
  <c r="J460"/>
  <c r="J428"/>
  <c r="J419"/>
  <c r="J407"/>
  <c r="I369"/>
  <c r="I362"/>
  <c r="I349"/>
  <c r="I309"/>
  <c r="I291"/>
  <c r="I257"/>
  <c r="I249"/>
  <c r="I237"/>
  <c r="I201"/>
  <c r="I193"/>
  <c r="I182"/>
  <c r="I147"/>
  <c r="I139"/>
  <c r="I128"/>
  <c r="I93"/>
  <c r="I92"/>
  <c r="I86"/>
  <c r="I85"/>
  <c r="I73"/>
  <c r="Q623" i="7" l="1"/>
  <c r="Q568"/>
  <c r="Q515"/>
  <c r="Q460"/>
  <c r="Q408"/>
  <c r="Q352"/>
  <c r="Q297"/>
  <c r="Q296"/>
  <c r="P297"/>
  <c r="Q243"/>
  <c r="Q186"/>
  <c r="Q72"/>
  <c r="Q13"/>
  <c r="S568"/>
  <c r="S327"/>
  <c r="S273"/>
  <c r="U656"/>
  <c r="T656"/>
  <c r="S271"/>
  <c r="R271"/>
  <c r="R273"/>
  <c r="U219"/>
  <c r="T219"/>
  <c r="S297" l="1"/>
  <c r="R297"/>
  <c r="B532" i="29" l="1"/>
  <c r="H435" i="14"/>
  <c r="H303"/>
  <c r="H139"/>
  <c r="AK614" i="7" l="1"/>
  <c r="AK559"/>
  <c r="AK506"/>
  <c r="AK452"/>
  <c r="AK398"/>
  <c r="W400"/>
  <c r="AK343"/>
  <c r="AK288"/>
  <c r="AK233"/>
  <c r="W235"/>
  <c r="AK176"/>
  <c r="W178"/>
  <c r="AK120"/>
  <c r="W122"/>
  <c r="AK61"/>
  <c r="W63"/>
  <c r="W5"/>
  <c r="AK3" s="1"/>
  <c r="F159" i="22" l="1"/>
  <c r="H141" l="1"/>
  <c r="F141"/>
  <c r="Q586" i="29"/>
  <c r="B586"/>
  <c r="H585"/>
  <c r="H586"/>
  <c r="H587"/>
  <c r="G585"/>
  <c r="G586"/>
  <c r="G587"/>
  <c r="F585"/>
  <c r="F586"/>
  <c r="F587"/>
  <c r="E585"/>
  <c r="E586"/>
  <c r="E587"/>
  <c r="D585"/>
  <c r="D586"/>
  <c r="D587"/>
  <c r="J568"/>
  <c r="J580"/>
  <c r="D128" i="22"/>
  <c r="C128"/>
  <c r="B128"/>
  <c r="I516" i="29"/>
  <c r="K516"/>
  <c r="L516"/>
  <c r="M516"/>
  <c r="N516"/>
  <c r="O516"/>
  <c r="P516"/>
  <c r="Q515"/>
  <c r="H515"/>
  <c r="G515"/>
  <c r="F515"/>
  <c r="E515"/>
  <c r="D515"/>
  <c r="C515"/>
  <c r="B515"/>
  <c r="D543" i="14"/>
  <c r="E543"/>
  <c r="F543"/>
  <c r="G543"/>
  <c r="H543"/>
  <c r="Q476" i="29"/>
  <c r="I480"/>
  <c r="K480"/>
  <c r="L480"/>
  <c r="M480"/>
  <c r="N480"/>
  <c r="O480"/>
  <c r="P480"/>
  <c r="H477"/>
  <c r="H478"/>
  <c r="H479"/>
  <c r="H476"/>
  <c r="G477"/>
  <c r="G478"/>
  <c r="G479"/>
  <c r="G476"/>
  <c r="F477"/>
  <c r="F478"/>
  <c r="F479"/>
  <c r="F476"/>
  <c r="E477"/>
  <c r="E478"/>
  <c r="E479"/>
  <c r="E476"/>
  <c r="D476"/>
  <c r="B478"/>
  <c r="B479"/>
  <c r="B477"/>
  <c r="D505" i="14"/>
  <c r="E505"/>
  <c r="E480" i="29" s="1"/>
  <c r="F480"/>
  <c r="G505" i="14"/>
  <c r="G480" i="29" s="1"/>
  <c r="H505" i="14"/>
  <c r="H480" i="29" s="1"/>
  <c r="Q406"/>
  <c r="D367" i="14" l="1"/>
  <c r="R318" i="7"/>
  <c r="S318"/>
  <c r="B73" i="22"/>
  <c r="R205" i="7"/>
  <c r="G260" i="14"/>
  <c r="E248"/>
  <c r="H43" i="22"/>
  <c r="O85" i="29" l="1"/>
  <c r="AG596" i="7" l="1"/>
  <c r="AF596"/>
  <c r="AE272"/>
  <c r="AD272"/>
  <c r="Q655" l="1"/>
  <c r="P655"/>
  <c r="Q656"/>
  <c r="AI274"/>
  <c r="U268"/>
  <c r="S323" l="1"/>
  <c r="R323"/>
  <c r="R298"/>
  <c r="S298"/>
  <c r="U156"/>
  <c r="P320"/>
  <c r="Q320"/>
  <c r="P644"/>
  <c r="Q644"/>
  <c r="P326"/>
  <c r="Q326"/>
  <c r="Q646"/>
  <c r="D626"/>
  <c r="Q643"/>
  <c r="AD325"/>
  <c r="AE325"/>
  <c r="AE308"/>
  <c r="AD308"/>
  <c r="AE309"/>
  <c r="AD309"/>
  <c r="Q317"/>
  <c r="P317"/>
  <c r="AD320"/>
  <c r="AE306"/>
  <c r="Q318"/>
  <c r="Q312"/>
  <c r="Q319"/>
  <c r="Q334"/>
  <c r="Q315"/>
  <c r="P327"/>
  <c r="Q316"/>
  <c r="P316"/>
  <c r="P334"/>
  <c r="AE293"/>
  <c r="AD293"/>
  <c r="AE307"/>
  <c r="AD307"/>
  <c r="D299" l="1"/>
  <c r="AE320" l="1"/>
  <c r="U264" l="1"/>
  <c r="S258"/>
  <c r="O25" i="24"/>
  <c r="R258" i="7"/>
  <c r="U215"/>
  <c r="U218"/>
  <c r="T218"/>
  <c r="U206"/>
  <c r="U201"/>
  <c r="U207"/>
  <c r="S201"/>
  <c r="S215"/>
  <c r="S209"/>
  <c r="S207"/>
  <c r="AF197"/>
  <c r="AG197"/>
  <c r="S206"/>
  <c r="S186"/>
  <c r="AG214"/>
  <c r="S219"/>
  <c r="S218"/>
  <c r="Q196"/>
  <c r="AE191"/>
  <c r="Q215"/>
  <c r="Q206"/>
  <c r="Q218"/>
  <c r="U46"/>
  <c r="T46"/>
  <c r="AE27"/>
  <c r="D17"/>
  <c r="D136" l="1"/>
  <c r="Q34"/>
  <c r="Q652"/>
  <c r="Q331"/>
  <c r="P331"/>
  <c r="Q327"/>
  <c r="AE331"/>
  <c r="AD331"/>
  <c r="Q431"/>
  <c r="P431"/>
  <c r="P307"/>
  <c r="Q307" l="1"/>
  <c r="D249"/>
  <c r="Q253"/>
  <c r="P253"/>
  <c r="P266"/>
  <c r="Q266"/>
  <c r="Q153" l="1"/>
  <c r="P153"/>
  <c r="Q95" l="1"/>
  <c r="S567"/>
  <c r="S589"/>
  <c r="S604"/>
  <c r="S597"/>
  <c r="S590"/>
  <c r="AG579"/>
  <c r="S600"/>
  <c r="S591"/>
  <c r="AF580"/>
  <c r="AG580"/>
  <c r="AG591"/>
  <c r="S588"/>
  <c r="S598"/>
  <c r="S578"/>
  <c r="R591"/>
  <c r="S602"/>
  <c r="AF578"/>
  <c r="AG578"/>
  <c r="S601"/>
  <c r="R589"/>
  <c r="AF579"/>
  <c r="R572"/>
  <c r="S572"/>
  <c r="Q567"/>
  <c r="Q597"/>
  <c r="Q583"/>
  <c r="AG603"/>
  <c r="AF603"/>
  <c r="R597"/>
  <c r="R602"/>
  <c r="P588"/>
  <c r="AE563"/>
  <c r="AD563"/>
  <c r="P583"/>
  <c r="P568"/>
  <c r="P567"/>
  <c r="U583"/>
  <c r="P597" l="1"/>
  <c r="Q589"/>
  <c r="P589"/>
  <c r="U531"/>
  <c r="T531"/>
  <c r="U535"/>
  <c r="T535"/>
  <c r="U551"/>
  <c r="T551"/>
  <c r="U544"/>
  <c r="T544"/>
  <c r="AH527"/>
  <c r="AH526"/>
  <c r="AI527"/>
  <c r="AI526"/>
  <c r="U537"/>
  <c r="U519"/>
  <c r="T519"/>
  <c r="D549"/>
  <c r="D541"/>
  <c r="AG542"/>
  <c r="AF542"/>
  <c r="S539"/>
  <c r="S530"/>
  <c r="AG529"/>
  <c r="AF529"/>
  <c r="S544"/>
  <c r="R544"/>
  <c r="AG537"/>
  <c r="AF537"/>
  <c r="AG527"/>
  <c r="AF527"/>
  <c r="AG526"/>
  <c r="AF526"/>
  <c r="S535"/>
  <c r="R535"/>
  <c r="S547"/>
  <c r="S518"/>
  <c r="R530"/>
  <c r="S529"/>
  <c r="R529"/>
  <c r="S490"/>
  <c r="AD489"/>
  <c r="AE489"/>
  <c r="D469"/>
  <c r="U431"/>
  <c r="T431"/>
  <c r="AI442"/>
  <c r="AH442"/>
  <c r="U433"/>
  <c r="T433"/>
  <c r="U409"/>
  <c r="T409"/>
  <c r="U437"/>
  <c r="T437"/>
  <c r="U428"/>
  <c r="T428"/>
  <c r="U423"/>
  <c r="U426"/>
  <c r="T426"/>
  <c r="T423"/>
  <c r="T408"/>
  <c r="U408"/>
  <c r="U407"/>
  <c r="T407"/>
  <c r="AI448"/>
  <c r="AH448"/>
  <c r="D442"/>
  <c r="S408"/>
  <c r="AG435"/>
  <c r="AF435"/>
  <c r="AG421"/>
  <c r="AF421"/>
  <c r="S428"/>
  <c r="S429"/>
  <c r="S437"/>
  <c r="S422"/>
  <c r="S423"/>
  <c r="S431"/>
  <c r="AG430"/>
  <c r="AG418"/>
  <c r="AG419"/>
  <c r="S411"/>
  <c r="AF418"/>
  <c r="R428"/>
  <c r="R431"/>
  <c r="R408"/>
  <c r="AF430"/>
  <c r="D415"/>
  <c r="S373"/>
  <c r="R373"/>
  <c r="D265"/>
  <c r="S266"/>
  <c r="AF271"/>
  <c r="AG277"/>
  <c r="AF277"/>
  <c r="S263"/>
  <c r="R266"/>
  <c r="S272"/>
  <c r="S265"/>
  <c r="S244"/>
  <c r="S269"/>
  <c r="R269"/>
  <c r="D208"/>
  <c r="D191"/>
  <c r="R209"/>
  <c r="S205"/>
  <c r="R206"/>
  <c r="P145"/>
  <c r="Q145"/>
  <c r="S33"/>
  <c r="S42"/>
  <c r="S28"/>
  <c r="S35"/>
  <c r="Q46"/>
  <c r="P46"/>
  <c r="AE44"/>
  <c r="AD44"/>
  <c r="I535" i="29" l="1"/>
  <c r="AK44" i="7"/>
  <c r="AM102"/>
  <c r="AK102"/>
  <c r="AK274"/>
  <c r="AM328"/>
  <c r="AK328"/>
  <c r="AM383"/>
  <c r="AK383"/>
  <c r="AK599"/>
  <c r="AK654"/>
  <c r="E831" i="14"/>
  <c r="E668" l="1"/>
  <c r="E736" i="29"/>
  <c r="E845" i="14"/>
  <c r="E744" i="29"/>
  <c r="E841" i="14"/>
  <c r="E740" i="29"/>
  <c r="E833" i="14"/>
  <c r="E732" i="29"/>
  <c r="E819" i="14"/>
  <c r="E752" i="29"/>
  <c r="E815" i="14"/>
  <c r="E748" i="29"/>
  <c r="E837" i="14"/>
  <c r="E261"/>
  <c r="E319"/>
  <c r="E381"/>
  <c r="E439"/>
  <c r="E498"/>
  <c r="E614"/>
  <c r="E326"/>
  <c r="E448"/>
  <c r="E563"/>
  <c r="E676"/>
  <c r="E567"/>
  <c r="E680"/>
  <c r="E456"/>
  <c r="E571"/>
  <c r="E684"/>
  <c r="E338"/>
  <c r="E459"/>
  <c r="E575"/>
  <c r="E688"/>
  <c r="E334"/>
  <c r="E249"/>
  <c r="E368"/>
  <c r="E486"/>
  <c r="E602"/>
  <c r="E719"/>
  <c r="E452"/>
  <c r="E269"/>
  <c r="E388"/>
  <c r="E506"/>
  <c r="E481" i="29" s="1"/>
  <c r="E622" i="14"/>
  <c r="E733"/>
  <c r="E273"/>
  <c r="E392"/>
  <c r="E510"/>
  <c r="E626"/>
  <c r="E741"/>
  <c r="E330"/>
  <c r="E277"/>
  <c r="E396"/>
  <c r="E514"/>
  <c r="E630"/>
  <c r="E746"/>
  <c r="E281"/>
  <c r="E400"/>
  <c r="E518"/>
  <c r="E634"/>
  <c r="E750"/>
  <c r="E308"/>
  <c r="E427"/>
  <c r="E544"/>
  <c r="E656"/>
  <c r="E754"/>
  <c r="E555"/>
  <c r="E799"/>
  <c r="E152"/>
  <c r="E144"/>
  <c r="E191"/>
  <c r="E202"/>
  <c r="E156"/>
  <c r="E210"/>
  <c r="E160"/>
  <c r="E74"/>
  <c r="E99"/>
  <c r="E214"/>
  <c r="E164"/>
  <c r="E86"/>
  <c r="E93"/>
  <c r="E103"/>
  <c r="E218"/>
  <c r="E107"/>
  <c r="E222"/>
  <c r="E849"/>
  <c r="E811"/>
  <c r="E807"/>
  <c r="G601" l="1"/>
  <c r="Q468" i="29"/>
  <c r="D497" i="14"/>
  <c r="E497"/>
  <c r="G497"/>
  <c r="H497"/>
  <c r="H98" i="22"/>
  <c r="G98"/>
  <c r="F98"/>
  <c r="I460" i="29"/>
  <c r="K460"/>
  <c r="L460"/>
  <c r="M460"/>
  <c r="N460"/>
  <c r="O460"/>
  <c r="P460"/>
  <c r="Q459"/>
  <c r="H459"/>
  <c r="G459"/>
  <c r="F459"/>
  <c r="E459"/>
  <c r="D458"/>
  <c r="D459"/>
  <c r="C458"/>
  <c r="C459"/>
  <c r="B458"/>
  <c r="B459"/>
  <c r="D485" i="14"/>
  <c r="E485"/>
  <c r="G485"/>
  <c r="H485"/>
  <c r="D69" i="22"/>
  <c r="C69"/>
  <c r="B69"/>
  <c r="J291" i="29"/>
  <c r="K291"/>
  <c r="L291"/>
  <c r="M291"/>
  <c r="N291"/>
  <c r="O291"/>
  <c r="P291"/>
  <c r="Q290"/>
  <c r="H290"/>
  <c r="G290"/>
  <c r="F290"/>
  <c r="E290"/>
  <c r="D289"/>
  <c r="D290"/>
  <c r="C289"/>
  <c r="C290"/>
  <c r="B289"/>
  <c r="B290"/>
  <c r="J249"/>
  <c r="K249"/>
  <c r="L249"/>
  <c r="M249"/>
  <c r="N249"/>
  <c r="O249"/>
  <c r="P249"/>
  <c r="Q241"/>
  <c r="J139"/>
  <c r="K139"/>
  <c r="L139"/>
  <c r="M139"/>
  <c r="N139"/>
  <c r="O139"/>
  <c r="P139"/>
  <c r="H21" i="22"/>
  <c r="H22"/>
  <c r="G21"/>
  <c r="G22"/>
  <c r="F21"/>
  <c r="F22"/>
  <c r="Q138" i="29"/>
  <c r="H138"/>
  <c r="G138"/>
  <c r="F138"/>
  <c r="E138"/>
  <c r="D137"/>
  <c r="D138"/>
  <c r="C137"/>
  <c r="C138"/>
  <c r="B137"/>
  <c r="B138"/>
  <c r="D143" i="14"/>
  <c r="E143"/>
  <c r="G143"/>
  <c r="H143"/>
  <c r="U638" i="7" l="1"/>
  <c r="T638"/>
  <c r="U655"/>
  <c r="U652"/>
  <c r="U644"/>
  <c r="U643"/>
  <c r="S652"/>
  <c r="S644"/>
  <c r="AG628"/>
  <c r="AF635"/>
  <c r="AG635"/>
  <c r="AF634"/>
  <c r="AG634"/>
  <c r="R643"/>
  <c r="S643"/>
  <c r="S657"/>
  <c r="AG638"/>
  <c r="AG632"/>
  <c r="S638"/>
  <c r="S641"/>
  <c r="S642"/>
  <c r="S655"/>
  <c r="U597"/>
  <c r="AI591"/>
  <c r="AF591"/>
  <c r="S587"/>
  <c r="U481"/>
  <c r="S481"/>
  <c r="S482"/>
  <c r="R465"/>
  <c r="S465"/>
  <c r="R481"/>
  <c r="AG472"/>
  <c r="AF472"/>
  <c r="AF419"/>
  <c r="AG415"/>
  <c r="AI380"/>
  <c r="S381"/>
  <c r="S372"/>
  <c r="AF364"/>
  <c r="AG364"/>
  <c r="AF363"/>
  <c r="AG363"/>
  <c r="S374"/>
  <c r="S367"/>
  <c r="U320"/>
  <c r="U312"/>
  <c r="S296"/>
  <c r="S312"/>
  <c r="S320"/>
  <c r="S317"/>
  <c r="S319"/>
  <c r="S326"/>
  <c r="AG308"/>
  <c r="AF308"/>
  <c r="AF309"/>
  <c r="AG309"/>
  <c r="S301"/>
  <c r="R301"/>
  <c r="U319"/>
  <c r="S314"/>
  <c r="U243"/>
  <c r="AF254"/>
  <c r="AG254"/>
  <c r="S264"/>
  <c r="AG271"/>
  <c r="AF255"/>
  <c r="AG255"/>
  <c r="R201"/>
  <c r="AI214"/>
  <c r="S185"/>
  <c r="AF209"/>
  <c r="U153"/>
  <c r="U145"/>
  <c r="U150"/>
  <c r="U159"/>
  <c r="S159"/>
  <c r="S150"/>
  <c r="S151"/>
  <c r="S153"/>
  <c r="S92"/>
  <c r="AF82"/>
  <c r="AG82"/>
  <c r="S101"/>
  <c r="AF83"/>
  <c r="AG83"/>
  <c r="S104"/>
  <c r="U14"/>
  <c r="AG41"/>
  <c r="AG17"/>
  <c r="S32"/>
  <c r="S34"/>
  <c r="AG25"/>
  <c r="S17"/>
  <c r="Q638"/>
  <c r="P206" l="1"/>
  <c r="AE646"/>
  <c r="Q544" l="1"/>
  <c r="Q538"/>
  <c r="Q536"/>
  <c r="AE537"/>
  <c r="AD526"/>
  <c r="AE526"/>
  <c r="AD537"/>
  <c r="Q535"/>
  <c r="Q482"/>
  <c r="Q483"/>
  <c r="Q484"/>
  <c r="Q462"/>
  <c r="Q476"/>
  <c r="Q490"/>
  <c r="Q481"/>
  <c r="Q437"/>
  <c r="Q428"/>
  <c r="Q429"/>
  <c r="Q372"/>
  <c r="Q367"/>
  <c r="Q374"/>
  <c r="Q329"/>
  <c r="Q242"/>
  <c r="Q272"/>
  <c r="Q244"/>
  <c r="AE255"/>
  <c r="Q263"/>
  <c r="AE253"/>
  <c r="AE254"/>
  <c r="Q264"/>
  <c r="AD191"/>
  <c r="Q189"/>
  <c r="Q150"/>
  <c r="Q159"/>
  <c r="Q147"/>
  <c r="Q90"/>
  <c r="Q101"/>
  <c r="Q93"/>
  <c r="AD80"/>
  <c r="AE80"/>
  <c r="Q106"/>
  <c r="AD82"/>
  <c r="AE82"/>
  <c r="AD83"/>
  <c r="AE83"/>
  <c r="Q104"/>
  <c r="Q73"/>
  <c r="Q87"/>
  <c r="D565" l="1"/>
  <c r="Q588"/>
  <c r="R539"/>
  <c r="S519"/>
  <c r="R519"/>
  <c r="S548"/>
  <c r="R518"/>
  <c r="AG555"/>
  <c r="AF555"/>
  <c r="AE528"/>
  <c r="P544"/>
  <c r="Q549"/>
  <c r="P549"/>
  <c r="P538"/>
  <c r="P536"/>
  <c r="AD528"/>
  <c r="D527"/>
  <c r="D434"/>
  <c r="R437"/>
  <c r="S440"/>
  <c r="R440"/>
  <c r="S409"/>
  <c r="R409"/>
  <c r="R427"/>
  <c r="S427"/>
  <c r="S356"/>
  <c r="R356"/>
  <c r="P272"/>
  <c r="P264"/>
  <c r="AE266"/>
  <c r="AD266"/>
  <c r="AD254"/>
  <c r="S220"/>
  <c r="AG209"/>
  <c r="AG199"/>
  <c r="R215"/>
  <c r="R220"/>
  <c r="R207"/>
  <c r="AF199"/>
  <c r="P187"/>
  <c r="P215"/>
  <c r="Q187"/>
  <c r="P218"/>
  <c r="AD197"/>
  <c r="AE197"/>
  <c r="R150"/>
  <c r="R151"/>
  <c r="AG99"/>
  <c r="AF99"/>
  <c r="D96"/>
  <c r="P106"/>
  <c r="P101"/>
  <c r="P95"/>
  <c r="P93"/>
  <c r="D82"/>
  <c r="AF17"/>
  <c r="R32"/>
  <c r="R42"/>
  <c r="S36"/>
  <c r="R36"/>
  <c r="R34"/>
  <c r="AG24"/>
  <c r="AF24"/>
  <c r="H172" i="22" l="1"/>
  <c r="G172"/>
  <c r="F172"/>
  <c r="H387" i="14"/>
  <c r="G387"/>
  <c r="H699" i="29"/>
  <c r="H700"/>
  <c r="H701"/>
  <c r="G699"/>
  <c r="G700"/>
  <c r="G701"/>
  <c r="F699"/>
  <c r="F700"/>
  <c r="F701"/>
  <c r="E699"/>
  <c r="E700"/>
  <c r="E701"/>
  <c r="D701"/>
  <c r="C701"/>
  <c r="B700"/>
  <c r="B701"/>
  <c r="I702"/>
  <c r="K702"/>
  <c r="L702"/>
  <c r="M702"/>
  <c r="N702"/>
  <c r="O702"/>
  <c r="P702"/>
  <c r="Q701"/>
  <c r="D740" i="14"/>
  <c r="E740"/>
  <c r="E702" i="29" s="1"/>
  <c r="F740" i="14"/>
  <c r="F702" i="29" s="1"/>
  <c r="G740" i="14"/>
  <c r="G702" i="29" s="1"/>
  <c r="H740" i="14"/>
  <c r="H702" i="29" s="1"/>
  <c r="U622" i="7"/>
  <c r="T622"/>
  <c r="U646"/>
  <c r="T646"/>
  <c r="U648"/>
  <c r="T648"/>
  <c r="T655"/>
  <c r="U624"/>
  <c r="T624"/>
  <c r="U642"/>
  <c r="T642"/>
  <c r="T652"/>
  <c r="T644"/>
  <c r="T643"/>
  <c r="AI634"/>
  <c r="AH634"/>
  <c r="AI623"/>
  <c r="AH623"/>
  <c r="AI664"/>
  <c r="AH664"/>
  <c r="AI660"/>
  <c r="AH660"/>
  <c r="AI633"/>
  <c r="AH633"/>
  <c r="T320"/>
  <c r="U327"/>
  <c r="T327"/>
  <c r="AI331"/>
  <c r="AH331"/>
  <c r="U326"/>
  <c r="T326"/>
  <c r="U333"/>
  <c r="U328" s="1"/>
  <c r="T333"/>
  <c r="T328" s="1"/>
  <c r="U317"/>
  <c r="T317"/>
  <c r="T319"/>
  <c r="T312"/>
  <c r="U297"/>
  <c r="T297"/>
  <c r="AI325"/>
  <c r="AH325"/>
  <c r="U313"/>
  <c r="T313"/>
  <c r="T645"/>
  <c r="R326"/>
  <c r="Z333" l="1"/>
  <c r="AA333"/>
  <c r="V333"/>
  <c r="W333"/>
  <c r="X333"/>
  <c r="Y333"/>
  <c r="S645" l="1"/>
  <c r="U589"/>
  <c r="S569"/>
  <c r="R588"/>
  <c r="R600"/>
  <c r="R569"/>
  <c r="S514"/>
  <c r="U490"/>
  <c r="R490"/>
  <c r="S493"/>
  <c r="S352"/>
  <c r="S325"/>
  <c r="S330"/>
  <c r="S329"/>
  <c r="U185"/>
  <c r="AI212"/>
  <c r="AH212"/>
  <c r="T150" l="1"/>
  <c r="R145"/>
  <c r="U129"/>
  <c r="S162"/>
  <c r="S71"/>
  <c r="S106"/>
  <c r="S93"/>
  <c r="U13"/>
  <c r="S12"/>
  <c r="Q258"/>
  <c r="P638"/>
  <c r="Q622"/>
  <c r="Q604"/>
  <c r="Q514"/>
  <c r="AE524"/>
  <c r="P476"/>
  <c r="Q407"/>
  <c r="Q351"/>
  <c r="P367"/>
  <c r="Q381"/>
  <c r="P312"/>
  <c r="Q275"/>
  <c r="AD255"/>
  <c r="AE158"/>
  <c r="Q71"/>
  <c r="P87"/>
  <c r="Q12"/>
  <c r="AE639" l="1"/>
  <c r="AD639"/>
  <c r="Q469" i="29" l="1"/>
  <c r="Q470"/>
  <c r="Q471"/>
  <c r="Q467"/>
  <c r="R219" i="7" l="1"/>
  <c r="Q68" i="29" l="1"/>
  <c r="Q69"/>
  <c r="Q70"/>
  <c r="Q71"/>
  <c r="Q72"/>
  <c r="B630" l="1"/>
  <c r="H85" i="22"/>
  <c r="G85"/>
  <c r="F85"/>
  <c r="H84"/>
  <c r="G84"/>
  <c r="F84"/>
  <c r="H83"/>
  <c r="G83"/>
  <c r="F83"/>
  <c r="H80"/>
  <c r="G80"/>
  <c r="F80"/>
  <c r="H79"/>
  <c r="G79"/>
  <c r="F79"/>
  <c r="H78"/>
  <c r="G78"/>
  <c r="F78"/>
  <c r="H77"/>
  <c r="G77"/>
  <c r="F77"/>
  <c r="H76"/>
  <c r="G76"/>
  <c r="F76"/>
  <c r="H75"/>
  <c r="G75"/>
  <c r="F75"/>
  <c r="H74"/>
  <c r="G74"/>
  <c r="F74"/>
  <c r="H73"/>
  <c r="G73"/>
  <c r="F73"/>
  <c r="H72"/>
  <c r="G72"/>
  <c r="F72"/>
  <c r="H69"/>
  <c r="G69"/>
  <c r="F69"/>
  <c r="H68"/>
  <c r="G68"/>
  <c r="F68"/>
  <c r="H67"/>
  <c r="G67"/>
  <c r="F67"/>
  <c r="H66"/>
  <c r="G66"/>
  <c r="F66"/>
  <c r="H65"/>
  <c r="G65"/>
  <c r="F65"/>
  <c r="H64"/>
  <c r="G64"/>
  <c r="F64"/>
  <c r="H63"/>
  <c r="G63"/>
  <c r="F63"/>
  <c r="O369" i="29"/>
  <c r="J369"/>
  <c r="K369"/>
  <c r="L369"/>
  <c r="M369"/>
  <c r="N369"/>
  <c r="P369"/>
  <c r="H368" l="1"/>
  <c r="G368"/>
  <c r="F368"/>
  <c r="E368"/>
  <c r="D367"/>
  <c r="D368"/>
  <c r="C367"/>
  <c r="C368"/>
  <c r="B367"/>
  <c r="B368"/>
  <c r="Q359"/>
  <c r="Q360"/>
  <c r="Q361"/>
  <c r="J362"/>
  <c r="K362"/>
  <c r="L362"/>
  <c r="M362"/>
  <c r="N362"/>
  <c r="O362"/>
  <c r="P362"/>
  <c r="H358"/>
  <c r="H359"/>
  <c r="H360"/>
  <c r="H361"/>
  <c r="G358"/>
  <c r="G359"/>
  <c r="G360"/>
  <c r="G361"/>
  <c r="F358"/>
  <c r="F359"/>
  <c r="F360"/>
  <c r="F361"/>
  <c r="E359"/>
  <c r="E360"/>
  <c r="E361"/>
  <c r="D358"/>
  <c r="D359"/>
  <c r="D360"/>
  <c r="D361"/>
  <c r="C358"/>
  <c r="C359"/>
  <c r="C360"/>
  <c r="C361"/>
  <c r="B358"/>
  <c r="B359"/>
  <c r="B360"/>
  <c r="B361"/>
  <c r="D387" i="14"/>
  <c r="H86" i="22" s="1"/>
  <c r="E387" i="14"/>
  <c r="D380"/>
  <c r="H81" i="22" s="1"/>
  <c r="E380" i="14"/>
  <c r="G380"/>
  <c r="H380"/>
  <c r="E732"/>
  <c r="F732"/>
  <c r="G732"/>
  <c r="H732"/>
  <c r="H171" i="22" l="1"/>
  <c r="G171"/>
  <c r="F171"/>
  <c r="H170"/>
  <c r="G170"/>
  <c r="F170"/>
  <c r="H169"/>
  <c r="G169"/>
  <c r="F169"/>
  <c r="H166"/>
  <c r="G166"/>
  <c r="F166"/>
  <c r="H165"/>
  <c r="G165"/>
  <c r="F165"/>
  <c r="H164"/>
  <c r="G164"/>
  <c r="F164"/>
  <c r="H163"/>
  <c r="G163"/>
  <c r="F163"/>
  <c r="H162"/>
  <c r="G162"/>
  <c r="F162"/>
  <c r="H161"/>
  <c r="G161"/>
  <c r="F161"/>
  <c r="H160"/>
  <c r="G160"/>
  <c r="F160"/>
  <c r="H159"/>
  <c r="G159"/>
  <c r="H158"/>
  <c r="G158"/>
  <c r="F158"/>
  <c r="H157"/>
  <c r="G157"/>
  <c r="F157"/>
  <c r="H154"/>
  <c r="G154"/>
  <c r="F154"/>
  <c r="H153"/>
  <c r="G153"/>
  <c r="F153"/>
  <c r="H152"/>
  <c r="G152"/>
  <c r="F152"/>
  <c r="H151"/>
  <c r="G151"/>
  <c r="F151"/>
  <c r="H150"/>
  <c r="G150"/>
  <c r="F150"/>
  <c r="H149"/>
  <c r="G149"/>
  <c r="F149"/>
  <c r="D732" i="14"/>
  <c r="H167" i="22" s="1"/>
  <c r="I694" i="29"/>
  <c r="K694"/>
  <c r="L694"/>
  <c r="M694"/>
  <c r="N694"/>
  <c r="O694"/>
  <c r="P694"/>
  <c r="H686"/>
  <c r="G686"/>
  <c r="F686"/>
  <c r="E686"/>
  <c r="D686"/>
  <c r="B686"/>
  <c r="Q693"/>
  <c r="H692"/>
  <c r="H693"/>
  <c r="G692"/>
  <c r="G693"/>
  <c r="F692"/>
  <c r="F693"/>
  <c r="E692"/>
  <c r="E693"/>
  <c r="D692"/>
  <c r="D693"/>
  <c r="C692"/>
  <c r="C693"/>
  <c r="B692"/>
  <c r="B693"/>
  <c r="I680" l="1"/>
  <c r="K680"/>
  <c r="L680"/>
  <c r="M680"/>
  <c r="N680"/>
  <c r="O680"/>
  <c r="P680"/>
  <c r="Q679"/>
  <c r="H677"/>
  <c r="H678"/>
  <c r="H679"/>
  <c r="G677"/>
  <c r="G678"/>
  <c r="G679"/>
  <c r="F677"/>
  <c r="F678"/>
  <c r="F679"/>
  <c r="E677"/>
  <c r="E678"/>
  <c r="E679"/>
  <c r="D677"/>
  <c r="D678"/>
  <c r="D679"/>
  <c r="C677"/>
  <c r="C678"/>
  <c r="C679"/>
  <c r="B677"/>
  <c r="B678"/>
  <c r="B679"/>
  <c r="D718" i="14"/>
  <c r="H155" i="22" s="1"/>
  <c r="E718" i="14"/>
  <c r="F718"/>
  <c r="G718"/>
  <c r="H718"/>
  <c r="D646" i="7"/>
  <c r="D329"/>
  <c r="D655" i="14"/>
  <c r="D675"/>
  <c r="D667"/>
  <c r="D167" i="22" l="1"/>
  <c r="D159"/>
  <c r="D157"/>
  <c r="B157"/>
  <c r="B158"/>
  <c r="B159"/>
  <c r="D170"/>
  <c r="D169"/>
  <c r="C169"/>
  <c r="B169"/>
  <c r="D168"/>
  <c r="C168"/>
  <c r="B168"/>
  <c r="C167"/>
  <c r="B167"/>
  <c r="D166"/>
  <c r="C166"/>
  <c r="B166"/>
  <c r="D164"/>
  <c r="D163"/>
  <c r="C163"/>
  <c r="D162"/>
  <c r="C162"/>
  <c r="D161"/>
  <c r="C161"/>
  <c r="D160"/>
  <c r="C160"/>
  <c r="C159"/>
  <c r="D158"/>
  <c r="C158"/>
  <c r="C157"/>
  <c r="D156"/>
  <c r="C156"/>
  <c r="B156"/>
  <c r="D154"/>
  <c r="D153"/>
  <c r="C153"/>
  <c r="B153"/>
  <c r="D152"/>
  <c r="C152"/>
  <c r="B152"/>
  <c r="D151"/>
  <c r="C151"/>
  <c r="B151"/>
  <c r="D150"/>
  <c r="C150"/>
  <c r="B150"/>
  <c r="D149"/>
  <c r="C149"/>
  <c r="B149"/>
  <c r="J643" i="29"/>
  <c r="Q628"/>
  <c r="B628"/>
  <c r="H628"/>
  <c r="G628"/>
  <c r="F628"/>
  <c r="E628"/>
  <c r="D628"/>
  <c r="Q640"/>
  <c r="Q642"/>
  <c r="I643"/>
  <c r="L643"/>
  <c r="M643"/>
  <c r="N643"/>
  <c r="O643"/>
  <c r="P643"/>
  <c r="H640"/>
  <c r="G640"/>
  <c r="F640"/>
  <c r="E640"/>
  <c r="B640"/>
  <c r="D640"/>
  <c r="H642"/>
  <c r="G642"/>
  <c r="F642"/>
  <c r="E642"/>
  <c r="D642"/>
  <c r="C642"/>
  <c r="B642"/>
  <c r="E675" i="14"/>
  <c r="F675"/>
  <c r="G675"/>
  <c r="H675"/>
  <c r="I623" i="29"/>
  <c r="K623"/>
  <c r="L623"/>
  <c r="M623"/>
  <c r="N623"/>
  <c r="O623"/>
  <c r="P623"/>
  <c r="H622"/>
  <c r="G622"/>
  <c r="F622"/>
  <c r="E622"/>
  <c r="D621"/>
  <c r="D622"/>
  <c r="C621"/>
  <c r="C622"/>
  <c r="B622"/>
  <c r="E655" i="14"/>
  <c r="F655"/>
  <c r="G655"/>
  <c r="H655"/>
  <c r="H142" i="22"/>
  <c r="G142"/>
  <c r="F142"/>
  <c r="G141"/>
  <c r="H140"/>
  <c r="G140"/>
  <c r="F140"/>
  <c r="H139"/>
  <c r="G139"/>
  <c r="F139"/>
  <c r="H136"/>
  <c r="G136"/>
  <c r="F136"/>
  <c r="H135"/>
  <c r="G135"/>
  <c r="F135"/>
  <c r="H134"/>
  <c r="G134"/>
  <c r="F134"/>
  <c r="H133"/>
  <c r="G133"/>
  <c r="F133"/>
  <c r="H132"/>
  <c r="G132"/>
  <c r="F132"/>
  <c r="H131"/>
  <c r="G131"/>
  <c r="F131"/>
  <c r="H130"/>
  <c r="G130"/>
  <c r="F130"/>
  <c r="H129"/>
  <c r="G129"/>
  <c r="F129"/>
  <c r="H126"/>
  <c r="G126"/>
  <c r="F126"/>
  <c r="H125"/>
  <c r="G125"/>
  <c r="F125"/>
  <c r="H124"/>
  <c r="G124"/>
  <c r="F124"/>
  <c r="H123"/>
  <c r="G123"/>
  <c r="F123"/>
  <c r="H122"/>
  <c r="G122"/>
  <c r="F122"/>
  <c r="J588" i="29"/>
  <c r="K588"/>
  <c r="L588"/>
  <c r="M588"/>
  <c r="N588"/>
  <c r="O588"/>
  <c r="P588"/>
  <c r="Q587"/>
  <c r="C587"/>
  <c r="B587"/>
  <c r="D621" i="14"/>
  <c r="D588" i="29" s="1"/>
  <c r="E621" i="14"/>
  <c r="F621"/>
  <c r="G621"/>
  <c r="H621"/>
  <c r="D601"/>
  <c r="H127" i="22" s="1"/>
  <c r="H613" i="14"/>
  <c r="D613"/>
  <c r="H137" i="22" s="1"/>
  <c r="D143"/>
  <c r="C143"/>
  <c r="B143"/>
  <c r="D142"/>
  <c r="C142"/>
  <c r="B142"/>
  <c r="D141"/>
  <c r="C141"/>
  <c r="B141"/>
  <c r="D140"/>
  <c r="C140"/>
  <c r="B140"/>
  <c r="D137"/>
  <c r="C137"/>
  <c r="B137"/>
  <c r="D136"/>
  <c r="C136"/>
  <c r="B136"/>
  <c r="D135"/>
  <c r="C135"/>
  <c r="B135"/>
  <c r="D134"/>
  <c r="C134"/>
  <c r="B134"/>
  <c r="D133"/>
  <c r="C133"/>
  <c r="B133"/>
  <c r="D132"/>
  <c r="C132"/>
  <c r="B132"/>
  <c r="D131"/>
  <c r="C131"/>
  <c r="B131"/>
  <c r="D127"/>
  <c r="C127"/>
  <c r="B127"/>
  <c r="D126"/>
  <c r="C126"/>
  <c r="B126"/>
  <c r="D125"/>
  <c r="C125"/>
  <c r="B125"/>
  <c r="D124"/>
  <c r="C124"/>
  <c r="B124"/>
  <c r="D123"/>
  <c r="C123"/>
  <c r="B123"/>
  <c r="D122"/>
  <c r="C122"/>
  <c r="B122"/>
  <c r="Q531" i="29"/>
  <c r="Q532"/>
  <c r="Q534"/>
  <c r="K535"/>
  <c r="L535"/>
  <c r="M535"/>
  <c r="N535"/>
  <c r="O535"/>
  <c r="P535"/>
  <c r="H533"/>
  <c r="H534"/>
  <c r="G533"/>
  <c r="G534"/>
  <c r="F533"/>
  <c r="F534"/>
  <c r="E533"/>
  <c r="E534"/>
  <c r="D533"/>
  <c r="D534"/>
  <c r="C533"/>
  <c r="C534"/>
  <c r="B533"/>
  <c r="B534"/>
  <c r="D562" i="14"/>
  <c r="D144" i="22" s="1"/>
  <c r="E562" i="14"/>
  <c r="G562"/>
  <c r="H562"/>
  <c r="D554"/>
  <c r="D138" i="22" s="1"/>
  <c r="E554" i="14"/>
  <c r="G554"/>
  <c r="H554"/>
  <c r="Q478" i="29"/>
  <c r="Q479"/>
  <c r="D478"/>
  <c r="D479"/>
  <c r="C478"/>
  <c r="C479"/>
  <c r="I472"/>
  <c r="J472"/>
  <c r="K472"/>
  <c r="L472"/>
  <c r="M472"/>
  <c r="N472"/>
  <c r="O472"/>
  <c r="P472"/>
  <c r="H470"/>
  <c r="H471"/>
  <c r="G470"/>
  <c r="G471"/>
  <c r="F470"/>
  <c r="F471"/>
  <c r="E470"/>
  <c r="E471"/>
  <c r="D470"/>
  <c r="D471"/>
  <c r="C470"/>
  <c r="C471"/>
  <c r="B470"/>
  <c r="B471"/>
  <c r="H114" i="22"/>
  <c r="G114"/>
  <c r="F114"/>
  <c r="H113"/>
  <c r="G113"/>
  <c r="F113"/>
  <c r="H112"/>
  <c r="G112"/>
  <c r="F112"/>
  <c r="H111"/>
  <c r="G111"/>
  <c r="F111"/>
  <c r="H108"/>
  <c r="G108"/>
  <c r="F108"/>
  <c r="H107"/>
  <c r="G107"/>
  <c r="F107"/>
  <c r="H106"/>
  <c r="G106"/>
  <c r="F106"/>
  <c r="H105"/>
  <c r="G105"/>
  <c r="F105"/>
  <c r="H104"/>
  <c r="G104"/>
  <c r="F104"/>
  <c r="H103"/>
  <c r="G103"/>
  <c r="F103"/>
  <c r="H102"/>
  <c r="G102"/>
  <c r="F102"/>
  <c r="H101"/>
  <c r="G101"/>
  <c r="F101"/>
  <c r="H97"/>
  <c r="G97"/>
  <c r="F97"/>
  <c r="H96"/>
  <c r="G96"/>
  <c r="F96"/>
  <c r="H95"/>
  <c r="G95"/>
  <c r="F95"/>
  <c r="H94"/>
  <c r="G94"/>
  <c r="F94"/>
  <c r="H93"/>
  <c r="G93"/>
  <c r="F93"/>
  <c r="H115"/>
  <c r="H99"/>
  <c r="H109"/>
  <c r="I428" i="29"/>
  <c r="K428"/>
  <c r="L428"/>
  <c r="M428"/>
  <c r="N428"/>
  <c r="O428"/>
  <c r="P428"/>
  <c r="Q427"/>
  <c r="Q426"/>
  <c r="H425"/>
  <c r="H426"/>
  <c r="H427"/>
  <c r="G425"/>
  <c r="G426"/>
  <c r="G427"/>
  <c r="F425"/>
  <c r="F426"/>
  <c r="F427"/>
  <c r="E425"/>
  <c r="E426"/>
  <c r="E427"/>
  <c r="D425"/>
  <c r="D426"/>
  <c r="D427"/>
  <c r="C425"/>
  <c r="C426"/>
  <c r="C427"/>
  <c r="B425"/>
  <c r="B426"/>
  <c r="B427"/>
  <c r="D114" i="22"/>
  <c r="C114"/>
  <c r="B114"/>
  <c r="D113"/>
  <c r="C113"/>
  <c r="B113"/>
  <c r="D112"/>
  <c r="C112"/>
  <c r="B112"/>
  <c r="D111"/>
  <c r="C111"/>
  <c r="B111"/>
  <c r="D110"/>
  <c r="C110"/>
  <c r="B110"/>
  <c r="D107"/>
  <c r="C107"/>
  <c r="B107"/>
  <c r="D106"/>
  <c r="C106"/>
  <c r="B106"/>
  <c r="D105"/>
  <c r="C105"/>
  <c r="B105"/>
  <c r="D104"/>
  <c r="C104"/>
  <c r="B104"/>
  <c r="D103"/>
  <c r="C103"/>
  <c r="B103"/>
  <c r="D102"/>
  <c r="C102"/>
  <c r="B102"/>
  <c r="C101"/>
  <c r="D100"/>
  <c r="C100"/>
  <c r="B100"/>
  <c r="D97"/>
  <c r="C97"/>
  <c r="B97"/>
  <c r="D96"/>
  <c r="C96"/>
  <c r="B96"/>
  <c r="D95"/>
  <c r="C95"/>
  <c r="B95"/>
  <c r="D94"/>
  <c r="C94"/>
  <c r="B94"/>
  <c r="D93"/>
  <c r="C93"/>
  <c r="B93"/>
  <c r="D92"/>
  <c r="C92"/>
  <c r="B92"/>
  <c r="D447" i="14"/>
  <c r="D115" i="22" s="1"/>
  <c r="E447" i="14"/>
  <c r="F447"/>
  <c r="H447"/>
  <c r="D438"/>
  <c r="D108" i="22" s="1"/>
  <c r="D426" i="14"/>
  <c r="D98" i="22" s="1"/>
  <c r="H426" i="14"/>
  <c r="D83" i="22"/>
  <c r="C83"/>
  <c r="B83"/>
  <c r="D82"/>
  <c r="C82"/>
  <c r="B82"/>
  <c r="D81"/>
  <c r="C81"/>
  <c r="B81"/>
  <c r="D78"/>
  <c r="C78"/>
  <c r="B78"/>
  <c r="D77"/>
  <c r="C77"/>
  <c r="B77"/>
  <c r="D76"/>
  <c r="C76"/>
  <c r="B76"/>
  <c r="D75"/>
  <c r="C75"/>
  <c r="B75"/>
  <c r="D74"/>
  <c r="C74"/>
  <c r="B74"/>
  <c r="D73"/>
  <c r="C73"/>
  <c r="D72"/>
  <c r="C72"/>
  <c r="B72"/>
  <c r="D68"/>
  <c r="C68"/>
  <c r="B68"/>
  <c r="D67"/>
  <c r="C67"/>
  <c r="B67"/>
  <c r="D66"/>
  <c r="C66"/>
  <c r="B66"/>
  <c r="D65"/>
  <c r="C65"/>
  <c r="B65"/>
  <c r="D64"/>
  <c r="C64"/>
  <c r="B64"/>
  <c r="Q296" i="29"/>
  <c r="H143" i="22" l="1"/>
  <c r="D419" i="29"/>
  <c r="H296"/>
  <c r="H297"/>
  <c r="G296"/>
  <c r="F296"/>
  <c r="E296"/>
  <c r="D296"/>
  <c r="B296"/>
  <c r="D307" i="14"/>
  <c r="D70" i="22" s="1"/>
  <c r="D318" i="14" l="1"/>
  <c r="D79" i="22" s="1"/>
  <c r="D325" i="14"/>
  <c r="D84" i="22" s="1"/>
  <c r="H56"/>
  <c r="G56"/>
  <c r="F56"/>
  <c r="H55"/>
  <c r="G55"/>
  <c r="F55"/>
  <c r="H54"/>
  <c r="G54"/>
  <c r="F54"/>
  <c r="H53"/>
  <c r="G53"/>
  <c r="F53"/>
  <c r="H50"/>
  <c r="G50"/>
  <c r="F50"/>
  <c r="H49"/>
  <c r="G49"/>
  <c r="F49"/>
  <c r="H48"/>
  <c r="G48"/>
  <c r="F48"/>
  <c r="H47"/>
  <c r="G47"/>
  <c r="F47"/>
  <c r="H46"/>
  <c r="G46"/>
  <c r="F46"/>
  <c r="H45"/>
  <c r="G45"/>
  <c r="F45"/>
  <c r="H44"/>
  <c r="G44"/>
  <c r="F44"/>
  <c r="G43"/>
  <c r="H40"/>
  <c r="G40"/>
  <c r="F40"/>
  <c r="H39"/>
  <c r="G39"/>
  <c r="F39"/>
  <c r="H38"/>
  <c r="G38"/>
  <c r="F38"/>
  <c r="H37"/>
  <c r="G37"/>
  <c r="F37"/>
  <c r="H36"/>
  <c r="G36"/>
  <c r="F36"/>
  <c r="H35"/>
  <c r="G35"/>
  <c r="F35"/>
  <c r="J257" i="29"/>
  <c r="K257"/>
  <c r="L257"/>
  <c r="M257"/>
  <c r="N257"/>
  <c r="O257"/>
  <c r="P257"/>
  <c r="Q256"/>
  <c r="H256"/>
  <c r="G256"/>
  <c r="F256"/>
  <c r="E256"/>
  <c r="D256"/>
  <c r="C256"/>
  <c r="B256"/>
  <c r="Q187"/>
  <c r="D73" i="14"/>
  <c r="D13" i="22" s="1"/>
  <c r="D85" i="14"/>
  <c r="D23" i="22" s="1"/>
  <c r="D92" i="14"/>
  <c r="D28" i="22" s="1"/>
  <c r="D132" i="14"/>
  <c r="D128" i="29" s="1"/>
  <c r="H23" i="22"/>
  <c r="D151" i="14"/>
  <c r="H29" i="22" s="1"/>
  <c r="D190" i="14"/>
  <c r="D41" i="22" s="1"/>
  <c r="D201" i="14"/>
  <c r="D50" i="22" s="1"/>
  <c r="D209" i="14"/>
  <c r="D56" i="22" s="1"/>
  <c r="G248" i="14"/>
  <c r="D248"/>
  <c r="H41" i="22" s="1"/>
  <c r="D268" i="14"/>
  <c r="H57" i="22" s="1"/>
  <c r="F268" i="14"/>
  <c r="G268"/>
  <c r="H268"/>
  <c r="B28" i="22"/>
  <c r="D27"/>
  <c r="C27"/>
  <c r="B27"/>
  <c r="D26"/>
  <c r="C26"/>
  <c r="B26"/>
  <c r="H28"/>
  <c r="G28"/>
  <c r="F28"/>
  <c r="D25"/>
  <c r="C25"/>
  <c r="B25"/>
  <c r="G27"/>
  <c r="H26"/>
  <c r="G26"/>
  <c r="F26"/>
  <c r="B23"/>
  <c r="H25"/>
  <c r="G25"/>
  <c r="F25"/>
  <c r="D22"/>
  <c r="C22"/>
  <c r="B22"/>
  <c r="D21"/>
  <c r="C21"/>
  <c r="B21"/>
  <c r="F23"/>
  <c r="D20"/>
  <c r="C20"/>
  <c r="B20"/>
  <c r="D19"/>
  <c r="C19"/>
  <c r="B19"/>
  <c r="H20"/>
  <c r="G20"/>
  <c r="F20"/>
  <c r="D18"/>
  <c r="C18"/>
  <c r="B18"/>
  <c r="H19"/>
  <c r="G19"/>
  <c r="F19"/>
  <c r="H18"/>
  <c r="G18"/>
  <c r="F18"/>
  <c r="D17"/>
  <c r="C17"/>
  <c r="B17"/>
  <c r="H17"/>
  <c r="G17"/>
  <c r="F17"/>
  <c r="D16"/>
  <c r="C16"/>
  <c r="B16"/>
  <c r="H16"/>
  <c r="G16"/>
  <c r="F16"/>
  <c r="D15"/>
  <c r="C15"/>
  <c r="B15"/>
  <c r="H13"/>
  <c r="G13"/>
  <c r="F13"/>
  <c r="D12"/>
  <c r="C12"/>
  <c r="B12"/>
  <c r="H12"/>
  <c r="G12"/>
  <c r="F12"/>
  <c r="D11"/>
  <c r="C11"/>
  <c r="B11"/>
  <c r="H11"/>
  <c r="G11"/>
  <c r="F11"/>
  <c r="H10"/>
  <c r="G10"/>
  <c r="F10"/>
  <c r="D10"/>
  <c r="C10"/>
  <c r="B10"/>
  <c r="H9"/>
  <c r="G9"/>
  <c r="F9"/>
  <c r="D9"/>
  <c r="C9"/>
  <c r="B9"/>
  <c r="H8"/>
  <c r="G8"/>
  <c r="F8"/>
  <c r="D8"/>
  <c r="C8"/>
  <c r="B8"/>
  <c r="B56"/>
  <c r="D55"/>
  <c r="C55"/>
  <c r="B55"/>
  <c r="D54"/>
  <c r="C54"/>
  <c r="B54"/>
  <c r="D53"/>
  <c r="C53"/>
  <c r="B53"/>
  <c r="D52"/>
  <c r="C52"/>
  <c r="B52"/>
  <c r="B50"/>
  <c r="D49"/>
  <c r="C49"/>
  <c r="B49"/>
  <c r="D48"/>
  <c r="C48"/>
  <c r="B48"/>
  <c r="D47"/>
  <c r="C47"/>
  <c r="B47"/>
  <c r="D46"/>
  <c r="C46"/>
  <c r="B46"/>
  <c r="D45"/>
  <c r="C45"/>
  <c r="B45"/>
  <c r="D44"/>
  <c r="C44"/>
  <c r="B44"/>
  <c r="D43"/>
  <c r="C43"/>
  <c r="B43"/>
  <c r="D40"/>
  <c r="C40"/>
  <c r="B40"/>
  <c r="D39"/>
  <c r="C39"/>
  <c r="B39"/>
  <c r="D38"/>
  <c r="C38"/>
  <c r="B38"/>
  <c r="D37"/>
  <c r="C37"/>
  <c r="D36"/>
  <c r="C36"/>
  <c r="B36"/>
  <c r="J201" i="29"/>
  <c r="K201"/>
  <c r="L201"/>
  <c r="M201"/>
  <c r="N201"/>
  <c r="O201"/>
  <c r="P201"/>
  <c r="Q200"/>
  <c r="H200"/>
  <c r="G200"/>
  <c r="F200"/>
  <c r="E200"/>
  <c r="D200"/>
  <c r="C200"/>
  <c r="B200"/>
  <c r="J193"/>
  <c r="K193"/>
  <c r="L193"/>
  <c r="M193"/>
  <c r="N193"/>
  <c r="O193"/>
  <c r="P193"/>
  <c r="Q192"/>
  <c r="H192"/>
  <c r="G192"/>
  <c r="F192"/>
  <c r="E192"/>
  <c r="D192"/>
  <c r="C192"/>
  <c r="B192"/>
  <c r="F209" i="14"/>
  <c r="G209"/>
  <c r="H209"/>
  <c r="E201"/>
  <c r="G201"/>
  <c r="H201"/>
  <c r="L147" i="29"/>
  <c r="L128"/>
  <c r="E132" i="14"/>
  <c r="F132"/>
  <c r="H132"/>
  <c r="H14" i="22" l="1"/>
  <c r="J85" i="29" l="1"/>
  <c r="K85"/>
  <c r="L85"/>
  <c r="M85"/>
  <c r="N85"/>
  <c r="P85"/>
  <c r="Q84"/>
  <c r="H84"/>
  <c r="G84"/>
  <c r="F84"/>
  <c r="E84"/>
  <c r="D84"/>
  <c r="C84"/>
  <c r="B84"/>
  <c r="M92"/>
  <c r="J92"/>
  <c r="K92"/>
  <c r="L92"/>
  <c r="N92"/>
  <c r="O92"/>
  <c r="P92"/>
  <c r="Q91"/>
  <c r="H91"/>
  <c r="G91"/>
  <c r="F91"/>
  <c r="E91"/>
  <c r="D91"/>
  <c r="C91"/>
  <c r="B91"/>
  <c r="E85" i="14"/>
  <c r="G85"/>
  <c r="H85"/>
  <c r="E92"/>
  <c r="G92"/>
  <c r="H92"/>
  <c r="D599" i="7" l="1"/>
  <c r="D588"/>
  <c r="D493"/>
  <c r="D485"/>
  <c r="D384"/>
  <c r="D376"/>
  <c r="D33"/>
  <c r="D42"/>
  <c r="D103"/>
  <c r="D152"/>
  <c r="D163"/>
  <c r="D220"/>
  <c r="D273"/>
  <c r="D321"/>
  <c r="D658"/>
  <c r="D360"/>
  <c r="R327" l="1"/>
  <c r="T497"/>
  <c r="U279"/>
  <c r="U222"/>
  <c r="T166"/>
  <c r="T108"/>
  <c r="T215"/>
  <c r="T206"/>
  <c r="U187"/>
  <c r="T187"/>
  <c r="T201"/>
  <c r="S328"/>
  <c r="J40" i="24"/>
  <c r="S324" i="7" l="1"/>
  <c r="R320"/>
  <c r="R324"/>
  <c r="T595"/>
  <c r="R435"/>
  <c r="P379"/>
  <c r="P98"/>
  <c r="Q98"/>
  <c r="S40"/>
  <c r="P375"/>
  <c r="Q379"/>
  <c r="R40"/>
  <c r="AD36" l="1"/>
  <c r="AD94"/>
  <c r="AD430"/>
  <c r="AH591"/>
  <c r="AG316"/>
  <c r="AF153"/>
  <c r="AF94"/>
  <c r="W615"/>
  <c r="W560"/>
  <c r="W507"/>
  <c r="W453"/>
  <c r="W344"/>
  <c r="W289" l="1"/>
  <c r="L31" i="26" l="1"/>
  <c r="J383" i="7"/>
  <c r="I383"/>
  <c r="R638"/>
  <c r="U595"/>
  <c r="U101"/>
  <c r="T101"/>
  <c r="U73"/>
  <c r="T73"/>
  <c r="U92"/>
  <c r="T92"/>
  <c r="T568" l="1"/>
  <c r="U568"/>
  <c r="U567"/>
  <c r="T567"/>
  <c r="T583"/>
  <c r="U591"/>
  <c r="T591"/>
  <c r="T597"/>
  <c r="U600"/>
  <c r="T600"/>
  <c r="U569"/>
  <c r="T569"/>
  <c r="U587"/>
  <c r="T587"/>
  <c r="T589"/>
  <c r="U604"/>
  <c r="T604"/>
  <c r="U590"/>
  <c r="U588"/>
  <c r="T588"/>
  <c r="U571"/>
  <c r="T571"/>
  <c r="AI605"/>
  <c r="AH605"/>
  <c r="U461"/>
  <c r="T461"/>
  <c r="U477"/>
  <c r="T477"/>
  <c r="T482"/>
  <c r="U482"/>
  <c r="T481"/>
  <c r="U497"/>
  <c r="U478"/>
  <c r="T478"/>
  <c r="U483"/>
  <c r="T490"/>
  <c r="AI457"/>
  <c r="AH457"/>
  <c r="U476"/>
  <c r="T476"/>
  <c r="AI473"/>
  <c r="AH473"/>
  <c r="U375"/>
  <c r="T375"/>
  <c r="AH380"/>
  <c r="U377"/>
  <c r="T377"/>
  <c r="U376"/>
  <c r="T376"/>
  <c r="AI381"/>
  <c r="AH381"/>
  <c r="U352"/>
  <c r="T352"/>
  <c r="U370"/>
  <c r="T370"/>
  <c r="T243"/>
  <c r="U266"/>
  <c r="T266"/>
  <c r="AM274"/>
  <c r="AH274"/>
  <c r="AN274" s="1"/>
  <c r="T268"/>
  <c r="U272"/>
  <c r="T272"/>
  <c r="T264"/>
  <c r="T279"/>
  <c r="U244"/>
  <c r="T244"/>
  <c r="U265"/>
  <c r="AI254"/>
  <c r="AH254"/>
  <c r="U256"/>
  <c r="T256"/>
  <c r="T185"/>
  <c r="AH214"/>
  <c r="U216"/>
  <c r="T216"/>
  <c r="U209"/>
  <c r="T209"/>
  <c r="T207"/>
  <c r="T222"/>
  <c r="U208"/>
  <c r="AI198"/>
  <c r="AH198"/>
  <c r="AI186"/>
  <c r="AH186"/>
  <c r="U200"/>
  <c r="T200"/>
  <c r="T129"/>
  <c r="T153"/>
  <c r="AI158"/>
  <c r="AH158"/>
  <c r="U155"/>
  <c r="T155"/>
  <c r="T156"/>
  <c r="T145"/>
  <c r="T159"/>
  <c r="U166"/>
  <c r="U152"/>
  <c r="AI142"/>
  <c r="AH142"/>
  <c r="AI130"/>
  <c r="AH130"/>
  <c r="U72"/>
  <c r="T72"/>
  <c r="U88"/>
  <c r="T88"/>
  <c r="U93"/>
  <c r="T93"/>
  <c r="U108"/>
  <c r="U94"/>
  <c r="U89"/>
  <c r="T89"/>
  <c r="U76"/>
  <c r="T76"/>
  <c r="U23"/>
  <c r="T23"/>
  <c r="T13"/>
  <c r="U28"/>
  <c r="T28"/>
  <c r="T14"/>
  <c r="U32"/>
  <c r="T32"/>
  <c r="U34"/>
  <c r="T34"/>
  <c r="U42"/>
  <c r="T42"/>
  <c r="U33"/>
  <c r="T33"/>
  <c r="AI24"/>
  <c r="AH24"/>
  <c r="AI13"/>
  <c r="AH13"/>
  <c r="AI23"/>
  <c r="AH23"/>
  <c r="AI50"/>
  <c r="AH50"/>
  <c r="R657" l="1"/>
  <c r="AG636"/>
  <c r="AF636"/>
  <c r="R652"/>
  <c r="R644"/>
  <c r="S646"/>
  <c r="R646"/>
  <c r="AG651"/>
  <c r="AG652"/>
  <c r="S647"/>
  <c r="S656"/>
  <c r="AG646"/>
  <c r="AF646"/>
  <c r="S627"/>
  <c r="AF633"/>
  <c r="AF651"/>
  <c r="R656"/>
  <c r="R317"/>
  <c r="R312"/>
  <c r="R325"/>
  <c r="R314"/>
  <c r="R647"/>
  <c r="R633"/>
  <c r="AF638"/>
  <c r="AF628"/>
  <c r="AG657"/>
  <c r="AF657"/>
  <c r="AG623"/>
  <c r="AF623"/>
  <c r="R642"/>
  <c r="AG633"/>
  <c r="R655" l="1"/>
  <c r="AE461" l="1"/>
  <c r="S623" l="1"/>
  <c r="S622"/>
  <c r="R623"/>
  <c r="R622"/>
  <c r="AF652"/>
  <c r="S633"/>
  <c r="AF632"/>
  <c r="S659"/>
  <c r="R659"/>
  <c r="R641"/>
  <c r="S636"/>
  <c r="R636"/>
  <c r="AG665"/>
  <c r="AF665"/>
  <c r="R627"/>
  <c r="AG338"/>
  <c r="AF338"/>
  <c r="AG302"/>
  <c r="AF302"/>
  <c r="AF307"/>
  <c r="S334"/>
  <c r="R334"/>
  <c r="AF316"/>
  <c r="AG334"/>
  <c r="AF334"/>
  <c r="AF312"/>
  <c r="S311"/>
  <c r="R311"/>
  <c r="O20" i="26"/>
  <c r="R296" i="7" l="1"/>
  <c r="AG307"/>
  <c r="AG312"/>
  <c r="R330"/>
  <c r="R329"/>
  <c r="S300"/>
  <c r="R300"/>
  <c r="R328" l="1"/>
  <c r="R568"/>
  <c r="R567"/>
  <c r="R598"/>
  <c r="R578"/>
  <c r="R604"/>
  <c r="S581"/>
  <c r="R581"/>
  <c r="R601"/>
  <c r="AG572"/>
  <c r="AF572"/>
  <c r="R587"/>
  <c r="AG581"/>
  <c r="AF581"/>
  <c r="S515"/>
  <c r="R515"/>
  <c r="R514"/>
  <c r="AG515"/>
  <c r="AF515"/>
  <c r="R548"/>
  <c r="R547"/>
  <c r="S471"/>
  <c r="R471"/>
  <c r="S461"/>
  <c r="S460"/>
  <c r="R461"/>
  <c r="R460"/>
  <c r="AG476"/>
  <c r="AF476"/>
  <c r="S476"/>
  <c r="R476"/>
  <c r="S462"/>
  <c r="R462"/>
  <c r="S480"/>
  <c r="R480"/>
  <c r="R482"/>
  <c r="S479"/>
  <c r="R479"/>
  <c r="AG461"/>
  <c r="AF461"/>
  <c r="AG498"/>
  <c r="AF498"/>
  <c r="AG471"/>
  <c r="AF471"/>
  <c r="R493"/>
  <c r="AG469"/>
  <c r="AF469"/>
  <c r="AG473"/>
  <c r="AF473"/>
  <c r="AG455"/>
  <c r="AF455"/>
  <c r="S407"/>
  <c r="R407"/>
  <c r="R423"/>
  <c r="S435"/>
  <c r="R429"/>
  <c r="R411"/>
  <c r="R422"/>
  <c r="S441"/>
  <c r="R441"/>
  <c r="AF415"/>
  <c r="AG417"/>
  <c r="AF417"/>
  <c r="S362"/>
  <c r="R362"/>
  <c r="S351"/>
  <c r="R352"/>
  <c r="R351"/>
  <c r="R381"/>
  <c r="R372"/>
  <c r="AG368"/>
  <c r="AF368"/>
  <c r="AG357"/>
  <c r="AF357"/>
  <c r="AG352"/>
  <c r="AF352"/>
  <c r="S375"/>
  <c r="R375"/>
  <c r="AG372"/>
  <c r="AF372"/>
  <c r="S388"/>
  <c r="R388"/>
  <c r="AG393"/>
  <c r="AF393"/>
  <c r="R367"/>
  <c r="S353"/>
  <c r="R353"/>
  <c r="S384"/>
  <c r="R384"/>
  <c r="S243"/>
  <c r="S242"/>
  <c r="R243"/>
  <c r="R242"/>
  <c r="R272"/>
  <c r="R263"/>
  <c r="R244"/>
  <c r="S260"/>
  <c r="R260"/>
  <c r="AG280"/>
  <c r="AF280"/>
  <c r="R264"/>
  <c r="R276"/>
  <c r="S276"/>
  <c r="S275"/>
  <c r="R275"/>
  <c r="AG242"/>
  <c r="AF242"/>
  <c r="R185"/>
  <c r="R222"/>
  <c r="AG181"/>
  <c r="AF181"/>
  <c r="AF214"/>
  <c r="S222"/>
  <c r="R186"/>
  <c r="AG227"/>
  <c r="AF227"/>
  <c r="AG223"/>
  <c r="AF223"/>
  <c r="R218"/>
  <c r="AG190"/>
  <c r="AF190"/>
  <c r="AG198"/>
  <c r="AF198"/>
  <c r="S190"/>
  <c r="R190"/>
  <c r="AG196"/>
  <c r="AF196"/>
  <c r="S37"/>
  <c r="S130" l="1"/>
  <c r="S129"/>
  <c r="R130"/>
  <c r="R129"/>
  <c r="AG144"/>
  <c r="AF144"/>
  <c r="R159"/>
  <c r="S145"/>
  <c r="S134"/>
  <c r="R134"/>
  <c r="S131"/>
  <c r="R131"/>
  <c r="S143"/>
  <c r="R143"/>
  <c r="R153"/>
  <c r="AG163"/>
  <c r="AF163"/>
  <c r="S149"/>
  <c r="R149"/>
  <c r="S163"/>
  <c r="R163"/>
  <c r="R162"/>
  <c r="AG138"/>
  <c r="AF138"/>
  <c r="S164"/>
  <c r="R164"/>
  <c r="AG153"/>
  <c r="AG141"/>
  <c r="AF141"/>
  <c r="AG142"/>
  <c r="AF142"/>
  <c r="AG140"/>
  <c r="AF140"/>
  <c r="AG143"/>
  <c r="AF143"/>
  <c r="S82"/>
  <c r="R82"/>
  <c r="S72"/>
  <c r="R72"/>
  <c r="R71"/>
  <c r="AG87"/>
  <c r="AF87"/>
  <c r="AG85"/>
  <c r="AF85"/>
  <c r="R92"/>
  <c r="R106"/>
  <c r="R104"/>
  <c r="S95"/>
  <c r="R95"/>
  <c r="AG86"/>
  <c r="AF86"/>
  <c r="R101"/>
  <c r="S73"/>
  <c r="R73"/>
  <c r="AG94"/>
  <c r="AG81"/>
  <c r="AF81"/>
  <c r="AG108"/>
  <c r="AF108"/>
  <c r="S105"/>
  <c r="R105"/>
  <c r="R93"/>
  <c r="AG66"/>
  <c r="AF66"/>
  <c r="S76"/>
  <c r="R76"/>
  <c r="R37"/>
  <c r="S13"/>
  <c r="R13"/>
  <c r="R12"/>
  <c r="R33"/>
  <c r="S31"/>
  <c r="R31"/>
  <c r="R28"/>
  <c r="R46"/>
  <c r="S46"/>
  <c r="S45"/>
  <c r="R45"/>
  <c r="AG10"/>
  <c r="AF10"/>
  <c r="AG34"/>
  <c r="AF34"/>
  <c r="AF25"/>
  <c r="R17"/>
  <c r="AF41"/>
  <c r="P646" l="1"/>
  <c r="P656"/>
  <c r="Q649"/>
  <c r="P649"/>
  <c r="Q650" l="1"/>
  <c r="P650"/>
  <c r="P329"/>
  <c r="O36" i="9"/>
  <c r="P652" i="7"/>
  <c r="P651"/>
  <c r="P624"/>
  <c r="AD646"/>
  <c r="P643"/>
  <c r="AE627"/>
  <c r="AD627"/>
  <c r="AE634"/>
  <c r="AD634"/>
  <c r="AE635"/>
  <c r="AD635"/>
  <c r="Q627"/>
  <c r="P627"/>
  <c r="P296"/>
  <c r="AD306"/>
  <c r="P318"/>
  <c r="P315"/>
  <c r="Q310"/>
  <c r="P310"/>
  <c r="AE339"/>
  <c r="AD339"/>
  <c r="Q651"/>
  <c r="P38" i="9" s="1"/>
  <c r="Q645" i="7"/>
  <c r="Q624"/>
  <c r="Q640"/>
  <c r="P640"/>
  <c r="P623" l="1"/>
  <c r="P622"/>
  <c r="AE660"/>
  <c r="AD660"/>
  <c r="P11" i="9"/>
  <c r="L27"/>
  <c r="P604" i="7" l="1"/>
  <c r="AD606"/>
  <c r="AE606"/>
  <c r="AE605"/>
  <c r="AD605"/>
  <c r="P516"/>
  <c r="P515"/>
  <c r="P514"/>
  <c r="AE547"/>
  <c r="AD547"/>
  <c r="Q548"/>
  <c r="P548"/>
  <c r="Q547"/>
  <c r="P547"/>
  <c r="AD524"/>
  <c r="AE535"/>
  <c r="AD535"/>
  <c r="Q519"/>
  <c r="P519"/>
  <c r="AE522"/>
  <c r="AD522"/>
  <c r="Q516"/>
  <c r="P535"/>
  <c r="AE551"/>
  <c r="AD551"/>
  <c r="P460"/>
  <c r="P482"/>
  <c r="P483"/>
  <c r="P484"/>
  <c r="P462"/>
  <c r="P490"/>
  <c r="Q489"/>
  <c r="P489"/>
  <c r="P481"/>
  <c r="AE493"/>
  <c r="AD493"/>
  <c r="Q486"/>
  <c r="P486"/>
  <c r="Q479"/>
  <c r="P479"/>
  <c r="AD461"/>
  <c r="P408"/>
  <c r="P407"/>
  <c r="P437"/>
  <c r="P428"/>
  <c r="Q423"/>
  <c r="P423"/>
  <c r="Q412"/>
  <c r="P412"/>
  <c r="P429"/>
  <c r="AE430"/>
  <c r="AE418"/>
  <c r="AD418"/>
  <c r="AE419"/>
  <c r="AD419"/>
  <c r="Q421"/>
  <c r="P421"/>
  <c r="P352"/>
  <c r="P351"/>
  <c r="AE380"/>
  <c r="AE384" s="1"/>
  <c r="AD380"/>
  <c r="AD384" s="1"/>
  <c r="Q375"/>
  <c r="P372"/>
  <c r="AE356"/>
  <c r="AD356"/>
  <c r="P381"/>
  <c r="P242"/>
  <c r="P263"/>
  <c r="P243"/>
  <c r="P258"/>
  <c r="Q256"/>
  <c r="P256"/>
  <c r="P275"/>
  <c r="P244"/>
  <c r="Q276"/>
  <c r="P276"/>
  <c r="AE247"/>
  <c r="AD247"/>
  <c r="AD253"/>
  <c r="Q247"/>
  <c r="P247"/>
  <c r="P196"/>
  <c r="Q185"/>
  <c r="P186"/>
  <c r="P185"/>
  <c r="P189"/>
  <c r="Q205"/>
  <c r="P205"/>
  <c r="Q200"/>
  <c r="P200"/>
  <c r="Q154"/>
  <c r="P154"/>
  <c r="AE162"/>
  <c r="Q138" s="1"/>
  <c r="AD158"/>
  <c r="AD162" s="1"/>
  <c r="Q155"/>
  <c r="P155"/>
  <c r="AE164"/>
  <c r="AD164"/>
  <c r="Q149"/>
  <c r="P149"/>
  <c r="P166"/>
  <c r="Q166"/>
  <c r="Q165"/>
  <c r="P165"/>
  <c r="P150"/>
  <c r="P159"/>
  <c r="Q152"/>
  <c r="P152" s="1"/>
  <c r="AE126"/>
  <c r="AD126"/>
  <c r="P147"/>
  <c r="P71"/>
  <c r="P90"/>
  <c r="Q76"/>
  <c r="P76"/>
  <c r="AE103"/>
  <c r="AD103"/>
  <c r="P104"/>
  <c r="AE94"/>
  <c r="Q92"/>
  <c r="P92"/>
  <c r="P73"/>
  <c r="P72"/>
  <c r="AE108"/>
  <c r="AD108"/>
  <c r="R645"/>
  <c r="P645"/>
  <c r="T590"/>
  <c r="R590"/>
  <c r="P590"/>
  <c r="T537"/>
  <c r="R537"/>
  <c r="P537"/>
  <c r="T483"/>
  <c r="R483"/>
  <c r="T430"/>
  <c r="R430"/>
  <c r="P430"/>
  <c r="T374"/>
  <c r="R374"/>
  <c r="P374"/>
  <c r="R319"/>
  <c r="P319"/>
  <c r="T265"/>
  <c r="R265"/>
  <c r="P265"/>
  <c r="T208"/>
  <c r="R208"/>
  <c r="P208"/>
  <c r="T152"/>
  <c r="R152"/>
  <c r="T94"/>
  <c r="R94"/>
  <c r="P94"/>
  <c r="T35"/>
  <c r="R35"/>
  <c r="P35"/>
  <c r="AE45"/>
  <c r="AI625"/>
  <c r="AH640"/>
  <c r="AH647"/>
  <c r="AH666"/>
  <c r="AI662"/>
  <c r="AI659"/>
  <c r="AI655"/>
  <c r="AD655"/>
  <c r="AE655"/>
  <c r="AF655"/>
  <c r="AG655"/>
  <c r="AH655"/>
  <c r="AH611"/>
  <c r="AI607"/>
  <c r="AH604"/>
  <c r="AH600"/>
  <c r="AI600"/>
  <c r="AD600"/>
  <c r="AE600"/>
  <c r="AF600"/>
  <c r="AG600"/>
  <c r="AI592"/>
  <c r="AI585"/>
  <c r="AI570"/>
  <c r="AH557"/>
  <c r="AI553"/>
  <c r="AH550"/>
  <c r="AI546"/>
  <c r="AD546"/>
  <c r="AE546"/>
  <c r="AF546"/>
  <c r="AG546"/>
  <c r="AH546"/>
  <c r="AH538"/>
  <c r="AI532"/>
  <c r="AI517"/>
  <c r="AH504"/>
  <c r="AH500"/>
  <c r="AI497"/>
  <c r="AM492"/>
  <c r="AK492"/>
  <c r="AF493"/>
  <c r="AG493"/>
  <c r="AH493"/>
  <c r="AI493"/>
  <c r="AI485"/>
  <c r="AI478"/>
  <c r="AI463"/>
  <c r="AH450"/>
  <c r="AH446"/>
  <c r="AD443"/>
  <c r="AE443"/>
  <c r="AF443"/>
  <c r="AG443"/>
  <c r="AH443"/>
  <c r="AI443"/>
  <c r="AM438"/>
  <c r="AK438"/>
  <c r="AD439"/>
  <c r="AE439"/>
  <c r="AF439"/>
  <c r="AG439"/>
  <c r="AH439"/>
  <c r="AI439"/>
  <c r="AI431"/>
  <c r="AI424"/>
  <c r="AI409"/>
  <c r="AI395"/>
  <c r="AI391"/>
  <c r="AG388"/>
  <c r="AI384"/>
  <c r="U360" s="1"/>
  <c r="AG384"/>
  <c r="AL378"/>
  <c r="AF384"/>
  <c r="AH384"/>
  <c r="AI376"/>
  <c r="AI369"/>
  <c r="AI354"/>
  <c r="AI340"/>
  <c r="AH336"/>
  <c r="AI333"/>
  <c r="U306" s="1"/>
  <c r="AI329"/>
  <c r="AD329"/>
  <c r="AE329"/>
  <c r="Q305" s="1"/>
  <c r="AF329"/>
  <c r="AG329"/>
  <c r="AH329"/>
  <c r="AI321"/>
  <c r="AI314"/>
  <c r="AI299"/>
  <c r="AI286"/>
  <c r="AI282"/>
  <c r="AI279"/>
  <c r="AI275"/>
  <c r="AD275"/>
  <c r="AE275"/>
  <c r="AF275"/>
  <c r="AG275"/>
  <c r="AH275"/>
  <c r="AI267"/>
  <c r="AI260"/>
  <c r="AI245"/>
  <c r="AK216"/>
  <c r="AK217"/>
  <c r="AM216"/>
  <c r="AM217"/>
  <c r="AI229"/>
  <c r="AH225"/>
  <c r="AI222"/>
  <c r="AG218"/>
  <c r="AD218"/>
  <c r="AE218"/>
  <c r="AF218"/>
  <c r="AH218"/>
  <c r="AI218"/>
  <c r="AI210"/>
  <c r="AI203"/>
  <c r="AI188"/>
  <c r="AH173"/>
  <c r="AH169"/>
  <c r="AH166"/>
  <c r="AF162"/>
  <c r="AG162"/>
  <c r="AH162"/>
  <c r="AI162"/>
  <c r="AK161"/>
  <c r="AM161"/>
  <c r="AI154"/>
  <c r="AI147"/>
  <c r="AI132"/>
  <c r="AI114"/>
  <c r="AI110"/>
  <c r="AI107"/>
  <c r="AF103"/>
  <c r="AG103"/>
  <c r="AH103"/>
  <c r="AI103"/>
  <c r="AI95"/>
  <c r="AI88"/>
  <c r="AI73"/>
  <c r="AM44"/>
  <c r="AH56"/>
  <c r="AI52"/>
  <c r="AI49"/>
  <c r="AD45"/>
  <c r="AF45"/>
  <c r="AG45"/>
  <c r="S21" s="1"/>
  <c r="AH45"/>
  <c r="AI45"/>
  <c r="AI37"/>
  <c r="AI30"/>
  <c r="AI15"/>
  <c r="AI640"/>
  <c r="AI647"/>
  <c r="AI666"/>
  <c r="AO545"/>
  <c r="AN545"/>
  <c r="AM545"/>
  <c r="AL545"/>
  <c r="AK545"/>
  <c r="AJ545"/>
  <c r="AO544"/>
  <c r="AN544"/>
  <c r="AM544"/>
  <c r="AL544"/>
  <c r="AK544"/>
  <c r="AJ544"/>
  <c r="AC559"/>
  <c r="AD114"/>
  <c r="AI268" l="1"/>
  <c r="AI322"/>
  <c r="AI377"/>
  <c r="AI648"/>
  <c r="AI155"/>
  <c r="AI593"/>
  <c r="AI38"/>
  <c r="C199" i="29"/>
  <c r="T16" i="27" l="1"/>
  <c r="T15" s="1"/>
  <c r="T16" i="25"/>
  <c r="T16" i="26"/>
  <c r="T15" s="1"/>
  <c r="T16" i="24"/>
  <c r="T16" i="9"/>
  <c r="T16" i="28"/>
  <c r="T15" s="1"/>
  <c r="Q425" i="29"/>
  <c r="D424"/>
  <c r="C424"/>
  <c r="B424"/>
  <c r="T15" i="9" l="1"/>
  <c r="T15" i="25"/>
  <c r="T15" i="24"/>
  <c r="AF666" i="7" l="1"/>
  <c r="AG666"/>
  <c r="AM663"/>
  <c r="AL663"/>
  <c r="AK663"/>
  <c r="AJ663"/>
  <c r="AJ660"/>
  <c r="AM649"/>
  <c r="AL649"/>
  <c r="AK649"/>
  <c r="AJ649"/>
  <c r="AM656"/>
  <c r="AL656"/>
  <c r="AK656"/>
  <c r="AJ656"/>
  <c r="AD659"/>
  <c r="AE659"/>
  <c r="AH659"/>
  <c r="AD611"/>
  <c r="AE611"/>
  <c r="AI611"/>
  <c r="AG607"/>
  <c r="AF604"/>
  <c r="AG604"/>
  <c r="S577" s="1"/>
  <c r="AI604"/>
  <c r="AM608"/>
  <c r="AL608"/>
  <c r="AK608"/>
  <c r="AJ608"/>
  <c r="AM601"/>
  <c r="AL601"/>
  <c r="AM594"/>
  <c r="AL594"/>
  <c r="AK594"/>
  <c r="AJ594"/>
  <c r="AD550"/>
  <c r="AE550"/>
  <c r="AF550"/>
  <c r="AG550"/>
  <c r="S524" s="1"/>
  <c r="AM547"/>
  <c r="AL547"/>
  <c r="AK547"/>
  <c r="AJ547"/>
  <c r="AL551"/>
  <c r="AK551"/>
  <c r="AJ551"/>
  <c r="AM554"/>
  <c r="AL554"/>
  <c r="AK554"/>
  <c r="AJ554"/>
  <c r="AI557"/>
  <c r="AD557"/>
  <c r="AE557"/>
  <c r="AF557"/>
  <c r="AG557"/>
  <c r="AM540"/>
  <c r="AL540"/>
  <c r="AK540"/>
  <c r="AJ540"/>
  <c r="AF497"/>
  <c r="AE504"/>
  <c r="AG504"/>
  <c r="AD504"/>
  <c r="AF504"/>
  <c r="AI504"/>
  <c r="AD497"/>
  <c r="AE497"/>
  <c r="AG497"/>
  <c r="AM501"/>
  <c r="AL501"/>
  <c r="AK501"/>
  <c r="AJ501"/>
  <c r="AK494"/>
  <c r="AJ494"/>
  <c r="AM487"/>
  <c r="AL487"/>
  <c r="AK487"/>
  <c r="AJ487"/>
  <c r="AD450"/>
  <c r="AE450"/>
  <c r="AI450"/>
  <c r="AM447"/>
  <c r="AL447"/>
  <c r="AK447"/>
  <c r="AJ447"/>
  <c r="AJ444"/>
  <c r="AM440"/>
  <c r="AL440"/>
  <c r="AK440"/>
  <c r="AJ440"/>
  <c r="AM433"/>
  <c r="AL433"/>
  <c r="AK433"/>
  <c r="AJ433"/>
  <c r="AI432"/>
  <c r="AD395"/>
  <c r="AE395"/>
  <c r="AF395"/>
  <c r="AG395"/>
  <c r="AH395"/>
  <c r="AF388"/>
  <c r="AH388"/>
  <c r="AI388"/>
  <c r="AM392"/>
  <c r="AL392"/>
  <c r="AK392"/>
  <c r="AJ392"/>
  <c r="AM385"/>
  <c r="AL385"/>
  <c r="AK385"/>
  <c r="AJ385"/>
  <c r="AM378"/>
  <c r="AK378"/>
  <c r="AJ378"/>
  <c r="AD340"/>
  <c r="AE340"/>
  <c r="AF340"/>
  <c r="AG340"/>
  <c r="AH340"/>
  <c r="AM337"/>
  <c r="AL337"/>
  <c r="AK337"/>
  <c r="AJ337"/>
  <c r="AM330"/>
  <c r="AL330"/>
  <c r="AK330"/>
  <c r="AJ330"/>
  <c r="AF333"/>
  <c r="AG333"/>
  <c r="AH333"/>
  <c r="T306" s="1"/>
  <c r="AD286"/>
  <c r="AE286"/>
  <c r="AH286"/>
  <c r="AG282"/>
  <c r="AF279"/>
  <c r="AG279"/>
  <c r="AH279"/>
  <c r="AM283"/>
  <c r="AL283"/>
  <c r="AK283"/>
  <c r="AJ283"/>
  <c r="AL280"/>
  <c r="AK280"/>
  <c r="AJ280"/>
  <c r="AM276"/>
  <c r="AL276"/>
  <c r="AK269"/>
  <c r="AJ269"/>
  <c r="AD229"/>
  <c r="AE229"/>
  <c r="AH229"/>
  <c r="AD222"/>
  <c r="AE222"/>
  <c r="AF222"/>
  <c r="AG222"/>
  <c r="AM226"/>
  <c r="AL226"/>
  <c r="AK226"/>
  <c r="AJ226"/>
  <c r="AK219"/>
  <c r="AJ219"/>
  <c r="AI211"/>
  <c r="AD173"/>
  <c r="AE173"/>
  <c r="AF173"/>
  <c r="AG173"/>
  <c r="AI173"/>
  <c r="AG169"/>
  <c r="AD166"/>
  <c r="AE166"/>
  <c r="AF166"/>
  <c r="AG166"/>
  <c r="AM170"/>
  <c r="AL170"/>
  <c r="AK170"/>
  <c r="AJ170"/>
  <c r="AL167"/>
  <c r="AK167"/>
  <c r="AJ167"/>
  <c r="AK163"/>
  <c r="AJ163"/>
  <c r="AE114"/>
  <c r="AF114"/>
  <c r="AG114"/>
  <c r="AH114"/>
  <c r="AG107"/>
  <c r="AM111"/>
  <c r="AL111"/>
  <c r="AK111"/>
  <c r="AJ111"/>
  <c r="AD107"/>
  <c r="AE107"/>
  <c r="AF107"/>
  <c r="AH107"/>
  <c r="AM104"/>
  <c r="AL104"/>
  <c r="AK104"/>
  <c r="AJ104"/>
  <c r="AH52"/>
  <c r="AD49"/>
  <c r="AE49"/>
  <c r="AH49"/>
  <c r="AF56"/>
  <c r="AG56"/>
  <c r="AI56"/>
  <c r="AM53"/>
  <c r="AL53"/>
  <c r="AK53"/>
  <c r="AJ53"/>
  <c r="AL50"/>
  <c r="AK50"/>
  <c r="AJ50"/>
  <c r="AM46"/>
  <c r="AL46"/>
  <c r="AK46"/>
  <c r="AJ46"/>
  <c r="Q368" i="29" l="1"/>
  <c r="Q455" l="1"/>
  <c r="Q456"/>
  <c r="Q457"/>
  <c r="Q458"/>
  <c r="Q454"/>
  <c r="Q630" l="1"/>
  <c r="Q243"/>
  <c r="Q533" l="1"/>
  <c r="H367" i="14" l="1"/>
  <c r="J45" i="9" s="1"/>
  <c r="J45" i="24"/>
  <c r="J45" i="26"/>
  <c r="J42"/>
  <c r="J43"/>
  <c r="J44"/>
  <c r="J42" i="24"/>
  <c r="J43"/>
  <c r="J44"/>
  <c r="Q345" i="29" l="1"/>
  <c r="H345"/>
  <c r="G345"/>
  <c r="F345"/>
  <c r="E345"/>
  <c r="D345"/>
  <c r="C345"/>
  <c r="B345"/>
  <c r="Q699" l="1"/>
  <c r="Q700"/>
  <c r="Q698"/>
  <c r="H698"/>
  <c r="G698"/>
  <c r="F698"/>
  <c r="E698"/>
  <c r="D699"/>
  <c r="D700"/>
  <c r="D698"/>
  <c r="C699"/>
  <c r="C700"/>
  <c r="C698"/>
  <c r="B699"/>
  <c r="B698"/>
  <c r="Q685"/>
  <c r="Q686"/>
  <c r="Q687"/>
  <c r="Q688"/>
  <c r="Q689"/>
  <c r="Q690"/>
  <c r="Q691"/>
  <c r="Q692"/>
  <c r="Q684"/>
  <c r="H685"/>
  <c r="H687"/>
  <c r="H688"/>
  <c r="H689"/>
  <c r="H690"/>
  <c r="H691"/>
  <c r="H684"/>
  <c r="G685"/>
  <c r="G687"/>
  <c r="G688"/>
  <c r="G689"/>
  <c r="G690"/>
  <c r="G691"/>
  <c r="G684"/>
  <c r="F685"/>
  <c r="F687"/>
  <c r="F688"/>
  <c r="F689"/>
  <c r="F690"/>
  <c r="F691"/>
  <c r="F684"/>
  <c r="E685"/>
  <c r="E687"/>
  <c r="E688"/>
  <c r="E689"/>
  <c r="E690"/>
  <c r="E691"/>
  <c r="E684"/>
  <c r="D685"/>
  <c r="D687"/>
  <c r="D688"/>
  <c r="D689"/>
  <c r="D690"/>
  <c r="D691"/>
  <c r="D684"/>
  <c r="C685"/>
  <c r="C686"/>
  <c r="C687"/>
  <c r="C688"/>
  <c r="C689"/>
  <c r="C690"/>
  <c r="C691"/>
  <c r="C684"/>
  <c r="B685"/>
  <c r="B687"/>
  <c r="B688"/>
  <c r="B689"/>
  <c r="B690"/>
  <c r="B691"/>
  <c r="B684"/>
  <c r="Q675"/>
  <c r="Q676"/>
  <c r="Q677"/>
  <c r="Q678"/>
  <c r="Q674"/>
  <c r="H675"/>
  <c r="H676"/>
  <c r="H674"/>
  <c r="G675"/>
  <c r="G676"/>
  <c r="G674"/>
  <c r="F675"/>
  <c r="F676"/>
  <c r="F674"/>
  <c r="E675"/>
  <c r="E676"/>
  <c r="E674"/>
  <c r="D675"/>
  <c r="D676"/>
  <c r="D674"/>
  <c r="C675"/>
  <c r="C676"/>
  <c r="C674"/>
  <c r="B675"/>
  <c r="B676"/>
  <c r="B674"/>
  <c r="Q424"/>
  <c r="Q367"/>
  <c r="Q366"/>
  <c r="H367"/>
  <c r="H366"/>
  <c r="G367"/>
  <c r="G366"/>
  <c r="F367"/>
  <c r="F366"/>
  <c r="E367"/>
  <c r="E366"/>
  <c r="D366"/>
  <c r="C366"/>
  <c r="B366"/>
  <c r="Q354"/>
  <c r="Q355"/>
  <c r="Q356"/>
  <c r="Q357"/>
  <c r="Q358"/>
  <c r="Q353"/>
  <c r="H354"/>
  <c r="H355"/>
  <c r="H356"/>
  <c r="H357"/>
  <c r="H362"/>
  <c r="H353"/>
  <c r="G354"/>
  <c r="G355"/>
  <c r="G356"/>
  <c r="G357"/>
  <c r="G362"/>
  <c r="G353"/>
  <c r="F354"/>
  <c r="F355"/>
  <c r="F356"/>
  <c r="F357"/>
  <c r="F362"/>
  <c r="F353"/>
  <c r="E354"/>
  <c r="E355"/>
  <c r="E356"/>
  <c r="E357"/>
  <c r="E358"/>
  <c r="E362"/>
  <c r="E353"/>
  <c r="D354"/>
  <c r="D355"/>
  <c r="D356"/>
  <c r="D357"/>
  <c r="D353"/>
  <c r="C354"/>
  <c r="C355"/>
  <c r="C356"/>
  <c r="C357"/>
  <c r="C353"/>
  <c r="B354"/>
  <c r="B355"/>
  <c r="B356"/>
  <c r="B357"/>
  <c r="B353"/>
  <c r="Q343"/>
  <c r="Q344"/>
  <c r="Q346"/>
  <c r="Q347"/>
  <c r="Q348"/>
  <c r="Q342"/>
  <c r="H343"/>
  <c r="H344"/>
  <c r="H346"/>
  <c r="H347"/>
  <c r="H348"/>
  <c r="H342"/>
  <c r="G343"/>
  <c r="G344"/>
  <c r="G346"/>
  <c r="G347"/>
  <c r="G348"/>
  <c r="G342"/>
  <c r="F343"/>
  <c r="F344"/>
  <c r="F346"/>
  <c r="F347"/>
  <c r="F348"/>
  <c r="F342"/>
  <c r="E343"/>
  <c r="E344"/>
  <c r="E346"/>
  <c r="E347"/>
  <c r="E348"/>
  <c r="E342"/>
  <c r="D343"/>
  <c r="D344"/>
  <c r="D346"/>
  <c r="D347"/>
  <c r="D348"/>
  <c r="D342"/>
  <c r="C343"/>
  <c r="C344"/>
  <c r="C346"/>
  <c r="C347"/>
  <c r="C348"/>
  <c r="C342"/>
  <c r="B343"/>
  <c r="B344"/>
  <c r="B346"/>
  <c r="B347"/>
  <c r="B348"/>
  <c r="B342"/>
  <c r="AG659" i="7"/>
  <c r="AF659"/>
  <c r="P45" i="26" l="1"/>
  <c r="P44"/>
  <c r="P43"/>
  <c r="P42"/>
  <c r="H173" i="22"/>
  <c r="D680" i="29"/>
  <c r="D694"/>
  <c r="D702"/>
  <c r="D369"/>
  <c r="G680"/>
  <c r="P44" i="9"/>
  <c r="E680" i="29"/>
  <c r="P42" i="9"/>
  <c r="H680" i="29"/>
  <c r="P45" i="9"/>
  <c r="F680" i="29"/>
  <c r="P43" i="9"/>
  <c r="D362" i="29"/>
  <c r="J27" i="26" l="1"/>
  <c r="J13"/>
  <c r="J33"/>
  <c r="J10"/>
  <c r="J11"/>
  <c r="J14"/>
  <c r="J20"/>
  <c r="J23"/>
  <c r="J24"/>
  <c r="J25"/>
  <c r="J26"/>
  <c r="J28"/>
  <c r="J29"/>
  <c r="J30"/>
  <c r="J31"/>
  <c r="J32"/>
  <c r="J34"/>
  <c r="J35"/>
  <c r="J36"/>
  <c r="J37"/>
  <c r="J38"/>
  <c r="J39"/>
  <c r="J40"/>
  <c r="J9"/>
  <c r="J13" i="24"/>
  <c r="J20"/>
  <c r="J24"/>
  <c r="J25"/>
  <c r="J26"/>
  <c r="J27"/>
  <c r="J32"/>
  <c r="J33"/>
  <c r="J34"/>
  <c r="J35"/>
  <c r="J36"/>
  <c r="J37"/>
  <c r="J38"/>
  <c r="J10" l="1"/>
  <c r="J9"/>
  <c r="J29"/>
  <c r="J39"/>
  <c r="J11"/>
  <c r="J30"/>
  <c r="J31"/>
  <c r="J28"/>
  <c r="J23"/>
  <c r="J14"/>
  <c r="AE333" i="7"/>
  <c r="AD333"/>
  <c r="AL334" l="1"/>
  <c r="AJ334"/>
  <c r="AM334"/>
  <c r="AK334"/>
  <c r="J34" i="9"/>
  <c r="P10" i="26"/>
  <c r="P30"/>
  <c r="P11"/>
  <c r="J11" i="9"/>
  <c r="J14"/>
  <c r="J20"/>
  <c r="J23"/>
  <c r="J24"/>
  <c r="J26"/>
  <c r="J27"/>
  <c r="J28"/>
  <c r="J29"/>
  <c r="J31"/>
  <c r="J32"/>
  <c r="J36"/>
  <c r="J37"/>
  <c r="J38"/>
  <c r="J40"/>
  <c r="J33"/>
  <c r="J35"/>
  <c r="J39"/>
  <c r="J30"/>
  <c r="J13"/>
  <c r="J25"/>
  <c r="J10"/>
  <c r="J9"/>
  <c r="P13" i="26"/>
  <c r="P14"/>
  <c r="P20"/>
  <c r="P23"/>
  <c r="P26"/>
  <c r="P27"/>
  <c r="P28"/>
  <c r="P29"/>
  <c r="P34"/>
  <c r="P36"/>
  <c r="P37"/>
  <c r="P40"/>
  <c r="P9"/>
  <c r="P11" i="24"/>
  <c r="P13"/>
  <c r="P20"/>
  <c r="P24"/>
  <c r="P25"/>
  <c r="P26"/>
  <c r="P27"/>
  <c r="P28"/>
  <c r="P29"/>
  <c r="P32"/>
  <c r="P34"/>
  <c r="P35"/>
  <c r="P36"/>
  <c r="P37"/>
  <c r="P38"/>
  <c r="P40"/>
  <c r="P13" i="9"/>
  <c r="P14"/>
  <c r="P23"/>
  <c r="P24"/>
  <c r="P25"/>
  <c r="P26"/>
  <c r="P27"/>
  <c r="P28"/>
  <c r="P29"/>
  <c r="P33"/>
  <c r="P34"/>
  <c r="P35"/>
  <c r="P36"/>
  <c r="P37"/>
  <c r="P40"/>
  <c r="P39" i="26"/>
  <c r="P24"/>
  <c r="P32"/>
  <c r="P31"/>
  <c r="P25"/>
  <c r="P38"/>
  <c r="P33"/>
  <c r="P35"/>
  <c r="P10" i="24"/>
  <c r="P9"/>
  <c r="P33"/>
  <c r="P39"/>
  <c r="P31"/>
  <c r="P23"/>
  <c r="P30"/>
  <c r="P14"/>
  <c r="P20" i="9"/>
  <c r="P10"/>
  <c r="P9"/>
  <c r="P32"/>
  <c r="P31"/>
  <c r="P39"/>
  <c r="AE666" i="7"/>
  <c r="AD666"/>
  <c r="P30" i="9"/>
  <c r="D754" i="14" l="1"/>
  <c r="D750"/>
  <c r="D746"/>
  <c r="D741"/>
  <c r="D733"/>
  <c r="D719"/>
  <c r="D400"/>
  <c r="D396"/>
  <c r="D392"/>
  <c r="D388"/>
  <c r="D381"/>
  <c r="D368"/>
  <c r="D383" i="29"/>
  <c r="D379"/>
  <c r="D370"/>
  <c r="D375"/>
  <c r="D363"/>
  <c r="D350"/>
  <c r="D716"/>
  <c r="D712"/>
  <c r="D708"/>
  <c r="D703"/>
  <c r="D695"/>
  <c r="P704" l="1"/>
  <c r="O704"/>
  <c r="N704"/>
  <c r="M704"/>
  <c r="L704"/>
  <c r="K704"/>
  <c r="J704"/>
  <c r="I704"/>
  <c r="I696"/>
  <c r="N682"/>
  <c r="M682"/>
  <c r="L682"/>
  <c r="K682"/>
  <c r="J682"/>
  <c r="I682"/>
  <c r="P371"/>
  <c r="O371"/>
  <c r="N371"/>
  <c r="M371"/>
  <c r="L371"/>
  <c r="K371"/>
  <c r="I371"/>
  <c r="M364"/>
  <c r="L364"/>
  <c r="K364"/>
  <c r="J364"/>
  <c r="I364"/>
  <c r="P349"/>
  <c r="P351" s="1"/>
  <c r="O349"/>
  <c r="O351" s="1"/>
  <c r="N349"/>
  <c r="N351" s="1"/>
  <c r="M349"/>
  <c r="M351" s="1"/>
  <c r="L349"/>
  <c r="L351" s="1"/>
  <c r="K349"/>
  <c r="K351" s="1"/>
  <c r="J349"/>
  <c r="J351" s="1"/>
  <c r="I351"/>
  <c r="P44" i="24"/>
  <c r="P42"/>
  <c r="H720" i="14"/>
  <c r="H682" i="29" s="1"/>
  <c r="G720" i="14"/>
  <c r="G682" i="29" s="1"/>
  <c r="F720" i="14"/>
  <c r="F682" i="29" s="1"/>
  <c r="E720" i="14"/>
  <c r="E682" i="29" s="1"/>
  <c r="G382" i="14"/>
  <c r="G364" i="29" s="1"/>
  <c r="F382" i="14"/>
  <c r="F364" i="29" s="1"/>
  <c r="E382" i="14"/>
  <c r="E364" i="29" s="1"/>
  <c r="G367" i="14"/>
  <c r="J44" i="9" s="1"/>
  <c r="J43"/>
  <c r="E367" i="14"/>
  <c r="J42" i="9" s="1"/>
  <c r="H70" i="22"/>
  <c r="U635" i="7"/>
  <c r="P22" i="26" s="1"/>
  <c r="AN666" i="7"/>
  <c r="AO665"/>
  <c r="AN665"/>
  <c r="AM665"/>
  <c r="AL665"/>
  <c r="AK665"/>
  <c r="AJ665"/>
  <c r="AO664"/>
  <c r="AN664"/>
  <c r="AM664"/>
  <c r="AL664"/>
  <c r="AK664"/>
  <c r="AJ664"/>
  <c r="AO663"/>
  <c r="AN663"/>
  <c r="U634"/>
  <c r="P21" i="26" s="1"/>
  <c r="AH662" i="7"/>
  <c r="T634" s="1"/>
  <c r="AG662"/>
  <c r="AF662"/>
  <c r="AE662"/>
  <c r="Q634" s="1"/>
  <c r="AD662"/>
  <c r="P634" s="1"/>
  <c r="AO661"/>
  <c r="AN661"/>
  <c r="AM661"/>
  <c r="AL661"/>
  <c r="AK661"/>
  <c r="AJ661"/>
  <c r="AO660"/>
  <c r="AN660"/>
  <c r="AM660"/>
  <c r="AL660"/>
  <c r="AK660"/>
  <c r="T632"/>
  <c r="Q632"/>
  <c r="P19" i="9" s="1"/>
  <c r="AA659" i="7"/>
  <c r="Z659"/>
  <c r="Y659"/>
  <c r="X659"/>
  <c r="W659"/>
  <c r="V659"/>
  <c r="AO658"/>
  <c r="AN658"/>
  <c r="AM658"/>
  <c r="AL658"/>
  <c r="AK658"/>
  <c r="AJ658"/>
  <c r="AA658"/>
  <c r="Z658"/>
  <c r="Y658"/>
  <c r="X658"/>
  <c r="W658"/>
  <c r="V658"/>
  <c r="AO657"/>
  <c r="AN657"/>
  <c r="AM657"/>
  <c r="AL657"/>
  <c r="AK657"/>
  <c r="AJ657"/>
  <c r="AA657"/>
  <c r="Z657"/>
  <c r="Y657"/>
  <c r="X657"/>
  <c r="W657"/>
  <c r="V657"/>
  <c r="AO656"/>
  <c r="AN656"/>
  <c r="AA656"/>
  <c r="Z656"/>
  <c r="Y656"/>
  <c r="X656"/>
  <c r="W656"/>
  <c r="V656"/>
  <c r="T631"/>
  <c r="S631"/>
  <c r="R631"/>
  <c r="Q631"/>
  <c r="P18" i="9" s="1"/>
  <c r="P631" i="7"/>
  <c r="AA655"/>
  <c r="Z655"/>
  <c r="Y655"/>
  <c r="X655"/>
  <c r="W655"/>
  <c r="V655"/>
  <c r="AO654"/>
  <c r="AN654"/>
  <c r="AL654"/>
  <c r="AJ654"/>
  <c r="U654"/>
  <c r="P41" i="26" s="1"/>
  <c r="T654" i="7"/>
  <c r="S654"/>
  <c r="P41" i="24" s="1"/>
  <c r="R654" i="7"/>
  <c r="Q654"/>
  <c r="P41" i="9" s="1"/>
  <c r="P654" i="7"/>
  <c r="AO653"/>
  <c r="AN653"/>
  <c r="AM653"/>
  <c r="AL653"/>
  <c r="AK653"/>
  <c r="AJ653"/>
  <c r="AA653"/>
  <c r="P40" i="28" s="1"/>
  <c r="Z653" i="7"/>
  <c r="Y653"/>
  <c r="P40" i="27" s="1"/>
  <c r="X653" i="7"/>
  <c r="W653"/>
  <c r="P40" i="25" s="1"/>
  <c r="V653" i="7"/>
  <c r="AO652"/>
  <c r="AN652"/>
  <c r="AM652"/>
  <c r="AL652"/>
  <c r="AK652"/>
  <c r="AJ652"/>
  <c r="AA652"/>
  <c r="P39" i="28" s="1"/>
  <c r="Z652" i="7"/>
  <c r="Y652"/>
  <c r="P39" i="27" s="1"/>
  <c r="X652" i="7"/>
  <c r="W652"/>
  <c r="P39" i="25" s="1"/>
  <c r="V652" i="7"/>
  <c r="AO651"/>
  <c r="AN651"/>
  <c r="AM651"/>
  <c r="AL651"/>
  <c r="AK651"/>
  <c r="AJ651"/>
  <c r="AA651"/>
  <c r="P38" i="28" s="1"/>
  <c r="Z651" i="7"/>
  <c r="Y651"/>
  <c r="P38" i="27" s="1"/>
  <c r="X651" i="7"/>
  <c r="W651"/>
  <c r="P38" i="25" s="1"/>
  <c r="V651" i="7"/>
  <c r="AO650"/>
  <c r="AN650"/>
  <c r="AM650"/>
  <c r="AL650"/>
  <c r="AK650"/>
  <c r="AJ650"/>
  <c r="AA650"/>
  <c r="P37" i="28" s="1"/>
  <c r="Z650" i="7"/>
  <c r="Y650"/>
  <c r="P37" i="27" s="1"/>
  <c r="X650" i="7"/>
  <c r="W650"/>
  <c r="P37" i="25" s="1"/>
  <c r="V650" i="7"/>
  <c r="AO649"/>
  <c r="AN649"/>
  <c r="AA649"/>
  <c r="P36" i="28" s="1"/>
  <c r="Z649" i="7"/>
  <c r="Y649"/>
  <c r="P36" i="27" s="1"/>
  <c r="X649" i="7"/>
  <c r="W649"/>
  <c r="P36" i="25" s="1"/>
  <c r="V649" i="7"/>
  <c r="AA648"/>
  <c r="P35" i="28" s="1"/>
  <c r="Z648" i="7"/>
  <c r="Y648"/>
  <c r="P35" i="27" s="1"/>
  <c r="X648" i="7"/>
  <c r="W648"/>
  <c r="P35" i="25" s="1"/>
  <c r="V648" i="7"/>
  <c r="U629"/>
  <c r="P16" i="26" s="1"/>
  <c r="AG647" i="7"/>
  <c r="AF647"/>
  <c r="AL647" s="1"/>
  <c r="AE647"/>
  <c r="Q629" s="1"/>
  <c r="P16" i="9" s="1"/>
  <c r="AD647" i="7"/>
  <c r="P629" s="1"/>
  <c r="AA647"/>
  <c r="P34" i="28" s="1"/>
  <c r="Z647" i="7"/>
  <c r="Y647"/>
  <c r="P34" i="27" s="1"/>
  <c r="X647" i="7"/>
  <c r="W647"/>
  <c r="P34" i="25" s="1"/>
  <c r="V647" i="7"/>
  <c r="AO646"/>
  <c r="AN646"/>
  <c r="AM646"/>
  <c r="AL646"/>
  <c r="AK646"/>
  <c r="AJ646"/>
  <c r="AA646"/>
  <c r="P33" i="28" s="1"/>
  <c r="Z646" i="7"/>
  <c r="Y646"/>
  <c r="P33" i="27" s="1"/>
  <c r="X646" i="7"/>
  <c r="W646"/>
  <c r="P33" i="25" s="1"/>
  <c r="V646" i="7"/>
  <c r="AO645"/>
  <c r="AN645"/>
  <c r="AM645"/>
  <c r="AL645"/>
  <c r="AK645"/>
  <c r="AJ645"/>
  <c r="AA645"/>
  <c r="P32" i="28" s="1"/>
  <c r="Y645" i="7"/>
  <c r="P32" i="27" s="1"/>
  <c r="W645" i="7"/>
  <c r="P32" i="25" s="1"/>
  <c r="AO644" i="7"/>
  <c r="AN644"/>
  <c r="AM644"/>
  <c r="AL644"/>
  <c r="AK644"/>
  <c r="AJ644"/>
  <c r="AA644"/>
  <c r="P31" i="28" s="1"/>
  <c r="Z644" i="7"/>
  <c r="Y644"/>
  <c r="P31" i="27" s="1"/>
  <c r="X644" i="7"/>
  <c r="W644"/>
  <c r="P31" i="25" s="1"/>
  <c r="V644" i="7"/>
  <c r="AO643"/>
  <c r="AN643"/>
  <c r="AM643"/>
  <c r="AL643"/>
  <c r="AK643"/>
  <c r="AJ643"/>
  <c r="AA643"/>
  <c r="P30" i="28" s="1"/>
  <c r="Z643" i="7"/>
  <c r="Y643"/>
  <c r="P30" i="27" s="1"/>
  <c r="X643" i="7"/>
  <c r="W643"/>
  <c r="P30" i="25" s="1"/>
  <c r="V643" i="7"/>
  <c r="AO642"/>
  <c r="AN642"/>
  <c r="AM642"/>
  <c r="AL642"/>
  <c r="AK642"/>
  <c r="AJ642"/>
  <c r="AA642"/>
  <c r="P29" i="28" s="1"/>
  <c r="Z642" i="7"/>
  <c r="Y642"/>
  <c r="P29" i="27" s="1"/>
  <c r="X642" i="7"/>
  <c r="W642"/>
  <c r="P29" i="25" s="1"/>
  <c r="V642" i="7"/>
  <c r="AO641"/>
  <c r="AN641"/>
  <c r="AA641"/>
  <c r="P28" i="28" s="1"/>
  <c r="Z641" i="7"/>
  <c r="Y641"/>
  <c r="P28" i="27" s="1"/>
  <c r="X641" i="7"/>
  <c r="W641"/>
  <c r="P28" i="25" s="1"/>
  <c r="V641" i="7"/>
  <c r="AH648"/>
  <c r="T630" s="1"/>
  <c r="AG640"/>
  <c r="AF640"/>
  <c r="AE640"/>
  <c r="AD640"/>
  <c r="P628" s="1"/>
  <c r="AA640"/>
  <c r="P27" i="28" s="1"/>
  <c r="Z640" i="7"/>
  <c r="Y640"/>
  <c r="P27" i="27" s="1"/>
  <c r="X640" i="7"/>
  <c r="W640"/>
  <c r="P27" i="25" s="1"/>
  <c r="V640" i="7"/>
  <c r="AO639"/>
  <c r="AN639"/>
  <c r="AM639"/>
  <c r="AL639"/>
  <c r="AK639"/>
  <c r="AJ639"/>
  <c r="AA639"/>
  <c r="P26" i="28" s="1"/>
  <c r="Z639" i="7"/>
  <c r="Y639"/>
  <c r="P26" i="27" s="1"/>
  <c r="X639" i="7"/>
  <c r="W639"/>
  <c r="P26" i="25" s="1"/>
  <c r="V639" i="7"/>
  <c r="AO638"/>
  <c r="AN638"/>
  <c r="AM638"/>
  <c r="AL638"/>
  <c r="AK638"/>
  <c r="AJ638"/>
  <c r="AA638"/>
  <c r="P25" i="28" s="1"/>
  <c r="Z638" i="7"/>
  <c r="Y638"/>
  <c r="P25" i="27" s="1"/>
  <c r="X638" i="7"/>
  <c r="W638"/>
  <c r="P25" i="25" s="1"/>
  <c r="V638" i="7"/>
  <c r="AO637"/>
  <c r="AN637"/>
  <c r="AM637"/>
  <c r="AL637"/>
  <c r="AK637"/>
  <c r="AJ637"/>
  <c r="AA637"/>
  <c r="P24" i="28" s="1"/>
  <c r="Z637" i="7"/>
  <c r="Y637"/>
  <c r="P24" i="27" s="1"/>
  <c r="X637" i="7"/>
  <c r="W637"/>
  <c r="P24" i="25" s="1"/>
  <c r="V637" i="7"/>
  <c r="AO636"/>
  <c r="AN636"/>
  <c r="AM636"/>
  <c r="AL636"/>
  <c r="AK636"/>
  <c r="AJ636"/>
  <c r="AA636"/>
  <c r="P23" i="28" s="1"/>
  <c r="Z636" i="7"/>
  <c r="Y636"/>
  <c r="P23" i="27" s="1"/>
  <c r="X636" i="7"/>
  <c r="W636"/>
  <c r="P23" i="25" s="1"/>
  <c r="V636" i="7"/>
  <c r="AO635"/>
  <c r="AN635"/>
  <c r="AM635"/>
  <c r="AL635"/>
  <c r="AK635"/>
  <c r="AJ635"/>
  <c r="T635"/>
  <c r="S635"/>
  <c r="P22" i="24" s="1"/>
  <c r="R635" i="7"/>
  <c r="Q635"/>
  <c r="P22" i="9" s="1"/>
  <c r="AO634" i="7"/>
  <c r="AN634"/>
  <c r="AM634"/>
  <c r="AL634"/>
  <c r="AK634"/>
  <c r="AJ634"/>
  <c r="S634"/>
  <c r="P21" i="24" s="1"/>
  <c r="P21" i="9"/>
  <c r="AO633" i="7"/>
  <c r="AN633"/>
  <c r="AM633"/>
  <c r="AL633"/>
  <c r="AK633"/>
  <c r="AJ633"/>
  <c r="AA633"/>
  <c r="P20" i="28" s="1"/>
  <c r="Z633" i="7"/>
  <c r="Y633"/>
  <c r="P20" i="27" s="1"/>
  <c r="X633" i="7"/>
  <c r="W633"/>
  <c r="P20" i="25" s="1"/>
  <c r="V633" i="7"/>
  <c r="AO632"/>
  <c r="AN632"/>
  <c r="AM632"/>
  <c r="AL632"/>
  <c r="AK632"/>
  <c r="AJ632"/>
  <c r="U632"/>
  <c r="P19" i="26" s="1"/>
  <c r="P632" i="7"/>
  <c r="AO631"/>
  <c r="AN631"/>
  <c r="AM631"/>
  <c r="AL631"/>
  <c r="AK631"/>
  <c r="AJ631"/>
  <c r="AO630"/>
  <c r="AN630"/>
  <c r="AM630"/>
  <c r="AL630"/>
  <c r="AK630"/>
  <c r="AJ630"/>
  <c r="AO629"/>
  <c r="AN629"/>
  <c r="AM629"/>
  <c r="AL629"/>
  <c r="AK629"/>
  <c r="AJ629"/>
  <c r="T629"/>
  <c r="AO628"/>
  <c r="AN628"/>
  <c r="AM628"/>
  <c r="AL628"/>
  <c r="AK628"/>
  <c r="AJ628"/>
  <c r="AO627"/>
  <c r="AN627"/>
  <c r="AM627"/>
  <c r="AL627"/>
  <c r="AK627"/>
  <c r="AJ627"/>
  <c r="AA627"/>
  <c r="P14" i="28" s="1"/>
  <c r="Z627" i="7"/>
  <c r="Y627"/>
  <c r="P14" i="27" s="1"/>
  <c r="X627" i="7"/>
  <c r="W627"/>
  <c r="P14" i="25" s="1"/>
  <c r="V627" i="7"/>
  <c r="AO626"/>
  <c r="AN626"/>
  <c r="AM626"/>
  <c r="AL626"/>
  <c r="AK626"/>
  <c r="AJ626"/>
  <c r="AA626"/>
  <c r="P13" i="28" s="1"/>
  <c r="Z626" i="7"/>
  <c r="Y626"/>
  <c r="P13" i="27" s="1"/>
  <c r="X626" i="7"/>
  <c r="W626"/>
  <c r="P13" i="25" s="1"/>
  <c r="V626" i="7"/>
  <c r="U625"/>
  <c r="P12" i="26" s="1"/>
  <c r="AH625" i="7"/>
  <c r="T625" s="1"/>
  <c r="AG625"/>
  <c r="AF625"/>
  <c r="AE625"/>
  <c r="Q625" s="1"/>
  <c r="P12" i="9" s="1"/>
  <c r="AD625" i="7"/>
  <c r="AO624"/>
  <c r="AN624"/>
  <c r="AM624"/>
  <c r="AL624"/>
  <c r="AK624"/>
  <c r="AJ624"/>
  <c r="AA624"/>
  <c r="P11" i="28" s="1"/>
  <c r="Z624" i="7"/>
  <c r="Y624"/>
  <c r="P11" i="27" s="1"/>
  <c r="X624" i="7"/>
  <c r="W624"/>
  <c r="P11" i="25" s="1"/>
  <c r="V624" i="7"/>
  <c r="AO623"/>
  <c r="AN623"/>
  <c r="AM623"/>
  <c r="AL623"/>
  <c r="AK623"/>
  <c r="AJ623"/>
  <c r="Y623"/>
  <c r="P10" i="27" s="1"/>
  <c r="X623" i="7"/>
  <c r="AO622"/>
  <c r="AN622"/>
  <c r="AM622"/>
  <c r="AL622"/>
  <c r="AK622"/>
  <c r="AJ622"/>
  <c r="Y622"/>
  <c r="P9" i="27" s="1"/>
  <c r="X622" i="7"/>
  <c r="W622"/>
  <c r="P9" i="25" s="1"/>
  <c r="AO621" i="7"/>
  <c r="AN621"/>
  <c r="AM621"/>
  <c r="AL621"/>
  <c r="AK621"/>
  <c r="AJ621"/>
  <c r="AO620"/>
  <c r="AN620"/>
  <c r="AM620"/>
  <c r="AL620"/>
  <c r="AK620"/>
  <c r="AJ620"/>
  <c r="AO619"/>
  <c r="AN619"/>
  <c r="AM619"/>
  <c r="AL619"/>
  <c r="AK619"/>
  <c r="AJ619"/>
  <c r="AO618"/>
  <c r="AN618"/>
  <c r="AM618"/>
  <c r="AL618"/>
  <c r="AK618"/>
  <c r="AJ618"/>
  <c r="AO617"/>
  <c r="AN617"/>
  <c r="AM617"/>
  <c r="AL617"/>
  <c r="AK617"/>
  <c r="AJ617"/>
  <c r="O615"/>
  <c r="AI614"/>
  <c r="AC614"/>
  <c r="T309"/>
  <c r="AO339"/>
  <c r="AN339"/>
  <c r="AM339"/>
  <c r="AL339"/>
  <c r="AK339"/>
  <c r="AJ339"/>
  <c r="AO338"/>
  <c r="AN338"/>
  <c r="AM338"/>
  <c r="AL338"/>
  <c r="AK338"/>
  <c r="AJ338"/>
  <c r="AO337"/>
  <c r="AN337"/>
  <c r="AI336"/>
  <c r="U308" s="1"/>
  <c r="J21" i="26" s="1"/>
  <c r="T308" i="7"/>
  <c r="AE336"/>
  <c r="Q308" s="1"/>
  <c r="J21" i="9" s="1"/>
  <c r="AD336" i="7"/>
  <c r="P308" s="1"/>
  <c r="AO335"/>
  <c r="AN335"/>
  <c r="AM335"/>
  <c r="AL335"/>
  <c r="AK335"/>
  <c r="AJ335"/>
  <c r="AN334"/>
  <c r="AF336"/>
  <c r="J19" i="26"/>
  <c r="W334" i="7"/>
  <c r="V334"/>
  <c r="AA334"/>
  <c r="Z334"/>
  <c r="AM332"/>
  <c r="AL332"/>
  <c r="AO332"/>
  <c r="AN332"/>
  <c r="AA332"/>
  <c r="Z332"/>
  <c r="Y332"/>
  <c r="X332"/>
  <c r="W332"/>
  <c r="V332"/>
  <c r="AO331"/>
  <c r="AN331"/>
  <c r="AM331"/>
  <c r="AL331"/>
  <c r="AK331"/>
  <c r="AJ331"/>
  <c r="Y331"/>
  <c r="X331"/>
  <c r="W331"/>
  <c r="Z331"/>
  <c r="AO330"/>
  <c r="AN330"/>
  <c r="AA330"/>
  <c r="Z330"/>
  <c r="Y330"/>
  <c r="X330"/>
  <c r="W330"/>
  <c r="V330"/>
  <c r="S305"/>
  <c r="J18" i="24" s="1"/>
  <c r="AA329" i="7"/>
  <c r="Z329"/>
  <c r="AO328"/>
  <c r="AN328"/>
  <c r="AL328"/>
  <c r="AJ328"/>
  <c r="J41" i="26"/>
  <c r="Q328" i="7"/>
  <c r="J41" i="9" s="1"/>
  <c r="AO327" i="7"/>
  <c r="AN327"/>
  <c r="AM327"/>
  <c r="AL327"/>
  <c r="AK327"/>
  <c r="AJ327"/>
  <c r="Y327"/>
  <c r="J40" i="27" s="1"/>
  <c r="X327" i="7"/>
  <c r="W327"/>
  <c r="J40" i="25" s="1"/>
  <c r="AA327" i="7"/>
  <c r="J40" i="28" s="1"/>
  <c r="Z327" i="7"/>
  <c r="AO326"/>
  <c r="AN326"/>
  <c r="AM326"/>
  <c r="AL326"/>
  <c r="AK326"/>
  <c r="AJ326"/>
  <c r="AO325"/>
  <c r="AN325"/>
  <c r="AM325"/>
  <c r="AL325"/>
  <c r="AK325"/>
  <c r="AJ325"/>
  <c r="AA325"/>
  <c r="J38" i="28" s="1"/>
  <c r="Z325" i="7"/>
  <c r="Y325"/>
  <c r="J38" i="27" s="1"/>
  <c r="X325" i="7"/>
  <c r="W325"/>
  <c r="J38" i="25" s="1"/>
  <c r="V325" i="7"/>
  <c r="U305"/>
  <c r="J18" i="26" s="1"/>
  <c r="T305" i="7"/>
  <c r="AK324"/>
  <c r="AA324"/>
  <c r="J37" i="28" s="1"/>
  <c r="Z324" i="7"/>
  <c r="Y324"/>
  <c r="J37" i="27" s="1"/>
  <c r="X324" i="7"/>
  <c r="W324"/>
  <c r="J37" i="25" s="1"/>
  <c r="V324" i="7"/>
  <c r="AO323"/>
  <c r="AN323"/>
  <c r="AA323"/>
  <c r="J36" i="28" s="1"/>
  <c r="Z323" i="7"/>
  <c r="Y323"/>
  <c r="J36" i="27" s="1"/>
  <c r="X323" i="7"/>
  <c r="W323"/>
  <c r="J36" i="25" s="1"/>
  <c r="V323" i="7"/>
  <c r="AA322"/>
  <c r="J35" i="28" s="1"/>
  <c r="Z322" i="7"/>
  <c r="Y322"/>
  <c r="J35" i="27" s="1"/>
  <c r="X322" i="7"/>
  <c r="W322"/>
  <c r="J35" i="25" s="1"/>
  <c r="V322" i="7"/>
  <c r="U303"/>
  <c r="J16" i="26" s="1"/>
  <c r="AH321" i="7"/>
  <c r="T303" s="1"/>
  <c r="AG321"/>
  <c r="AE321"/>
  <c r="Q303" s="1"/>
  <c r="J16" i="9" s="1"/>
  <c r="AD321" i="7"/>
  <c r="P303" s="1"/>
  <c r="AA321"/>
  <c r="J34" i="28" s="1"/>
  <c r="Z321" i="7"/>
  <c r="AO320"/>
  <c r="AK320"/>
  <c r="AM320"/>
  <c r="AF321"/>
  <c r="AA320"/>
  <c r="J33" i="28" s="1"/>
  <c r="Y320" i="7"/>
  <c r="J33" i="27" s="1"/>
  <c r="X320" i="7"/>
  <c r="Z320"/>
  <c r="W320"/>
  <c r="J33" i="25" s="1"/>
  <c r="V320" i="7"/>
  <c r="AO319"/>
  <c r="AN319"/>
  <c r="AM319"/>
  <c r="AL319"/>
  <c r="AK319"/>
  <c r="AJ319"/>
  <c r="Y319"/>
  <c r="J32" i="27" s="1"/>
  <c r="AO318" i="7"/>
  <c r="AN318"/>
  <c r="AM318"/>
  <c r="AL318"/>
  <c r="AK318"/>
  <c r="AJ318"/>
  <c r="AA318"/>
  <c r="J31" i="28" s="1"/>
  <c r="Z318" i="7"/>
  <c r="AO317"/>
  <c r="AN317"/>
  <c r="AM317"/>
  <c r="AL317"/>
  <c r="AK317"/>
  <c r="AJ317"/>
  <c r="Y317"/>
  <c r="J30" i="27" s="1"/>
  <c r="AO316" i="7"/>
  <c r="AN316"/>
  <c r="AM316"/>
  <c r="AL316"/>
  <c r="AK316"/>
  <c r="AJ316"/>
  <c r="W316"/>
  <c r="J29" i="25" s="1"/>
  <c r="V316" i="7"/>
  <c r="AA316"/>
  <c r="J29" i="28" s="1"/>
  <c r="Z316" i="7"/>
  <c r="AO315"/>
  <c r="AN315"/>
  <c r="AA315"/>
  <c r="J28" i="28" s="1"/>
  <c r="Z315" i="7"/>
  <c r="Y315"/>
  <c r="J28" i="27" s="1"/>
  <c r="X315" i="7"/>
  <c r="W315"/>
  <c r="J28" i="25" s="1"/>
  <c r="V315" i="7"/>
  <c r="U304"/>
  <c r="J17" i="26" s="1"/>
  <c r="AH314" i="7"/>
  <c r="T302" s="1"/>
  <c r="AA314"/>
  <c r="J27" i="28" s="1"/>
  <c r="Z314" i="7"/>
  <c r="Y314"/>
  <c r="J27" i="27" s="1"/>
  <c r="X314" i="7"/>
  <c r="W314"/>
  <c r="J27" i="25" s="1"/>
  <c r="V314" i="7"/>
  <c r="AO313"/>
  <c r="AN313"/>
  <c r="AM313"/>
  <c r="AL313"/>
  <c r="AK313"/>
  <c r="AJ313"/>
  <c r="X313"/>
  <c r="W313"/>
  <c r="J26" i="25" s="1"/>
  <c r="V313" i="7"/>
  <c r="AA313"/>
  <c r="J26" i="28" s="1"/>
  <c r="Z313" i="7"/>
  <c r="AO312"/>
  <c r="AN312"/>
  <c r="AM312"/>
  <c r="AL312"/>
  <c r="AK312"/>
  <c r="AJ312"/>
  <c r="Y312"/>
  <c r="J25" i="27" s="1"/>
  <c r="W312" i="7"/>
  <c r="J25" i="25" s="1"/>
  <c r="V312" i="7"/>
  <c r="AO311"/>
  <c r="AN311"/>
  <c r="AM311"/>
  <c r="AL311"/>
  <c r="AK311"/>
  <c r="AJ311"/>
  <c r="AA311"/>
  <c r="J24" i="28" s="1"/>
  <c r="Z311" i="7"/>
  <c r="Y311"/>
  <c r="J24" i="27" s="1"/>
  <c r="X311" i="7"/>
  <c r="W311"/>
  <c r="J24" i="25" s="1"/>
  <c r="V311" i="7"/>
  <c r="AO310"/>
  <c r="AN310"/>
  <c r="AM310"/>
  <c r="AL310"/>
  <c r="AK310"/>
  <c r="AJ310"/>
  <c r="AA310"/>
  <c r="J23" i="28" s="1"/>
  <c r="Z310" i="7"/>
  <c r="Y310"/>
  <c r="J23" i="27" s="1"/>
  <c r="X310" i="7"/>
  <c r="W310"/>
  <c r="J23" i="25" s="1"/>
  <c r="V310" i="7"/>
  <c r="AN309"/>
  <c r="AM309"/>
  <c r="AL309"/>
  <c r="AO309"/>
  <c r="AJ309"/>
  <c r="U309"/>
  <c r="J22" i="26" s="1"/>
  <c r="P309" i="7"/>
  <c r="AO308"/>
  <c r="AJ308"/>
  <c r="AO307"/>
  <c r="AM307"/>
  <c r="AK307"/>
  <c r="AL307"/>
  <c r="Z307"/>
  <c r="Y307"/>
  <c r="J20" i="27" s="1"/>
  <c r="X307" i="7"/>
  <c r="W307"/>
  <c r="J20" i="25" s="1"/>
  <c r="V307" i="7"/>
  <c r="AA307"/>
  <c r="J20" i="28" s="1"/>
  <c r="AO306" i="7"/>
  <c r="AN306"/>
  <c r="AM306"/>
  <c r="AL306"/>
  <c r="AK306"/>
  <c r="AJ306"/>
  <c r="R306"/>
  <c r="AO305"/>
  <c r="AN305"/>
  <c r="AM305"/>
  <c r="AL305"/>
  <c r="AK305"/>
  <c r="AJ305"/>
  <c r="AO304"/>
  <c r="AN304"/>
  <c r="AM304"/>
  <c r="AL304"/>
  <c r="AK304"/>
  <c r="AJ304"/>
  <c r="AM303"/>
  <c r="AJ303"/>
  <c r="AO302"/>
  <c r="AN302"/>
  <c r="AM302"/>
  <c r="AL302"/>
  <c r="AK302"/>
  <c r="AJ302"/>
  <c r="U302"/>
  <c r="J15" i="26" s="1"/>
  <c r="AM301" i="7"/>
  <c r="AL301"/>
  <c r="AN301"/>
  <c r="Y301"/>
  <c r="J14" i="27" s="1"/>
  <c r="V301" i="7"/>
  <c r="AO300"/>
  <c r="AN300"/>
  <c r="AM300"/>
  <c r="AL300"/>
  <c r="AK300"/>
  <c r="AJ300"/>
  <c r="AA300"/>
  <c r="J13" i="28" s="1"/>
  <c r="Z300" i="7"/>
  <c r="Y300"/>
  <c r="J13" i="27" s="1"/>
  <c r="X300" i="7"/>
  <c r="W300"/>
  <c r="J13" i="25" s="1"/>
  <c r="V300" i="7"/>
  <c r="AE299"/>
  <c r="Q299" s="1"/>
  <c r="J12" i="9" s="1"/>
  <c r="AD299" i="7"/>
  <c r="P299" s="1"/>
  <c r="AK298"/>
  <c r="AG299"/>
  <c r="AF299"/>
  <c r="AA298"/>
  <c r="J11" i="28" s="1"/>
  <c r="Z298" i="7"/>
  <c r="AN297"/>
  <c r="AL297"/>
  <c r="AK297"/>
  <c r="AJ297"/>
  <c r="U299"/>
  <c r="J12" i="26" s="1"/>
  <c r="AH299" i="7"/>
  <c r="T299" s="1"/>
  <c r="Y297"/>
  <c r="J10" i="27" s="1"/>
  <c r="AO296" i="7"/>
  <c r="AN296"/>
  <c r="AM296"/>
  <c r="AL296"/>
  <c r="AK296"/>
  <c r="AJ296"/>
  <c r="Y296"/>
  <c r="J9" i="27" s="1"/>
  <c r="X296" i="7"/>
  <c r="AA296"/>
  <c r="J9" i="28" s="1"/>
  <c r="AO295" i="7"/>
  <c r="AN295"/>
  <c r="AM295"/>
  <c r="AL295"/>
  <c r="AK295"/>
  <c r="AJ295"/>
  <c r="AO294"/>
  <c r="AN294"/>
  <c r="AM294"/>
  <c r="AL294"/>
  <c r="AK294"/>
  <c r="AJ294"/>
  <c r="AO293"/>
  <c r="AN293"/>
  <c r="AM293"/>
  <c r="AL293"/>
  <c r="AK293"/>
  <c r="AJ293"/>
  <c r="AO292"/>
  <c r="AN292"/>
  <c r="AM292"/>
  <c r="AL292"/>
  <c r="AK292"/>
  <c r="AJ292"/>
  <c r="AO291"/>
  <c r="AN291"/>
  <c r="AM291"/>
  <c r="AL291"/>
  <c r="AK291"/>
  <c r="AJ291"/>
  <c r="O289"/>
  <c r="AI288"/>
  <c r="AC288"/>
  <c r="AC343"/>
  <c r="AL662" l="1"/>
  <c r="R629"/>
  <c r="X629" s="1"/>
  <c r="AH322"/>
  <c r="T304" s="1"/>
  <c r="AL666"/>
  <c r="AL659"/>
  <c r="U630"/>
  <c r="P17" i="26" s="1"/>
  <c r="AO666" i="7"/>
  <c r="R634"/>
  <c r="AM647"/>
  <c r="AN662"/>
  <c r="AM666"/>
  <c r="AM662"/>
  <c r="AM321"/>
  <c r="AL333"/>
  <c r="F694" i="29"/>
  <c r="F707" s="1"/>
  <c r="P43" i="24"/>
  <c r="H694" i="29"/>
  <c r="H707" s="1"/>
  <c r="P45" i="24"/>
  <c r="AL340" i="7"/>
  <c r="U631"/>
  <c r="P18" i="26" s="1"/>
  <c r="H742" i="14"/>
  <c r="H704" i="29" s="1"/>
  <c r="E742" i="14"/>
  <c r="E704" i="29" s="1"/>
  <c r="F742" i="14"/>
  <c r="F704" i="29" s="1"/>
  <c r="G742" i="14"/>
  <c r="G704" i="29" s="1"/>
  <c r="G734" i="14"/>
  <c r="G696" i="29" s="1"/>
  <c r="G694"/>
  <c r="G707" s="1"/>
  <c r="E734" i="14"/>
  <c r="E696" i="29" s="1"/>
  <c r="E694"/>
  <c r="E707" s="1"/>
  <c r="E389" i="14"/>
  <c r="E371" i="29" s="1"/>
  <c r="E369"/>
  <c r="F389" i="14"/>
  <c r="F371" i="29" s="1"/>
  <c r="F369"/>
  <c r="G389" i="14"/>
  <c r="G371" i="29" s="1"/>
  <c r="G369"/>
  <c r="H389" i="14"/>
  <c r="H371" i="29" s="1"/>
  <c r="H369"/>
  <c r="D349"/>
  <c r="E369" i="14"/>
  <c r="E351" i="29" s="1"/>
  <c r="E349"/>
  <c r="E374" s="1"/>
  <c r="F369" i="14"/>
  <c r="F351" i="29" s="1"/>
  <c r="F349"/>
  <c r="F374" s="1"/>
  <c r="G369" i="14"/>
  <c r="G351" i="29" s="1"/>
  <c r="G349"/>
  <c r="G374" s="1"/>
  <c r="H369" i="14"/>
  <c r="H351" i="29" s="1"/>
  <c r="H349"/>
  <c r="H374" s="1"/>
  <c r="L382"/>
  <c r="L384" s="1"/>
  <c r="O378"/>
  <c r="O380" s="1"/>
  <c r="O364"/>
  <c r="P378"/>
  <c r="P380" s="1"/>
  <c r="P364"/>
  <c r="M382"/>
  <c r="M384" s="1"/>
  <c r="N382"/>
  <c r="N384" s="1"/>
  <c r="J378"/>
  <c r="J380" s="1"/>
  <c r="J371"/>
  <c r="N378"/>
  <c r="N380" s="1"/>
  <c r="N364"/>
  <c r="AM333" i="7"/>
  <c r="AM340"/>
  <c r="W631"/>
  <c r="P18" i="25" s="1"/>
  <c r="P18" i="24"/>
  <c r="AK655" i="7"/>
  <c r="W297"/>
  <c r="J10" i="25" s="1"/>
  <c r="Z297" i="7"/>
  <c r="AN625"/>
  <c r="AL625"/>
  <c r="U628"/>
  <c r="P15" i="26" s="1"/>
  <c r="AM640" i="7"/>
  <c r="T628"/>
  <c r="Z645"/>
  <c r="X645"/>
  <c r="AL655"/>
  <c r="X631"/>
  <c r="AN659"/>
  <c r="R632"/>
  <c r="X632" s="1"/>
  <c r="AJ647"/>
  <c r="AF648"/>
  <c r="R630" s="1"/>
  <c r="X630" s="1"/>
  <c r="AN655"/>
  <c r="S628"/>
  <c r="P15" i="24" s="1"/>
  <c r="AO640" i="7"/>
  <c r="P635"/>
  <c r="V635" s="1"/>
  <c r="AE648"/>
  <c r="Q630" s="1"/>
  <c r="P17" i="9" s="1"/>
  <c r="X654" i="7"/>
  <c r="AK647"/>
  <c r="W634"/>
  <c r="P21" i="25" s="1"/>
  <c r="V623" i="7"/>
  <c r="AA623"/>
  <c r="P10" i="28" s="1"/>
  <c r="S306" i="7"/>
  <c r="J19" i="24" s="1"/>
  <c r="P625" i="7"/>
  <c r="S629"/>
  <c r="AA629" s="1"/>
  <c r="P16" i="28" s="1"/>
  <c r="AA654" i="7"/>
  <c r="P41" i="28" s="1"/>
  <c r="Z622" i="7"/>
  <c r="Y654"/>
  <c r="P41" i="27" s="1"/>
  <c r="AO659" i="7"/>
  <c r="AO655"/>
  <c r="AO625"/>
  <c r="V645"/>
  <c r="AM659"/>
  <c r="Z631"/>
  <c r="AA635"/>
  <c r="P22" i="28" s="1"/>
  <c r="AM655" i="7"/>
  <c r="AM625"/>
  <c r="X635"/>
  <c r="Y635"/>
  <c r="P22" i="27" s="1"/>
  <c r="AO662" i="7"/>
  <c r="W296"/>
  <c r="J9" i="25" s="1"/>
  <c r="V629" i="7"/>
  <c r="AJ655"/>
  <c r="AN340"/>
  <c r="AN647"/>
  <c r="X306"/>
  <c r="S309"/>
  <c r="AO340"/>
  <c r="R628"/>
  <c r="AN640"/>
  <c r="AO647"/>
  <c r="Z654"/>
  <c r="X634"/>
  <c r="O711" i="29"/>
  <c r="O713" s="1"/>
  <c r="O696"/>
  <c r="N711"/>
  <c r="N713" s="1"/>
  <c r="N696"/>
  <c r="P711"/>
  <c r="P713" s="1"/>
  <c r="P696"/>
  <c r="P715"/>
  <c r="P717" s="1"/>
  <c r="P682"/>
  <c r="O715"/>
  <c r="O717" s="1"/>
  <c r="O682"/>
  <c r="J715"/>
  <c r="J717" s="1"/>
  <c r="J696"/>
  <c r="K711"/>
  <c r="K713" s="1"/>
  <c r="K696"/>
  <c r="L711"/>
  <c r="L713" s="1"/>
  <c r="L696"/>
  <c r="J707"/>
  <c r="J709" s="1"/>
  <c r="M711"/>
  <c r="M713" s="1"/>
  <c r="M696"/>
  <c r="K707"/>
  <c r="K709" s="1"/>
  <c r="F749" i="14"/>
  <c r="F734"/>
  <c r="F696" i="29" s="1"/>
  <c r="H749" i="14"/>
  <c r="H734"/>
  <c r="H696" i="29" s="1"/>
  <c r="H745" i="14"/>
  <c r="P45" i="25" s="1"/>
  <c r="H382" i="14"/>
  <c r="H364" i="29" s="1"/>
  <c r="E753" i="14"/>
  <c r="G749"/>
  <c r="G745"/>
  <c r="P44" i="25" s="1"/>
  <c r="E749" i="14"/>
  <c r="F391"/>
  <c r="F745"/>
  <c r="F753"/>
  <c r="G753"/>
  <c r="J711" i="29"/>
  <c r="J713" s="1"/>
  <c r="I707"/>
  <c r="I709" s="1"/>
  <c r="L707"/>
  <c r="L709" s="1"/>
  <c r="M707"/>
  <c r="M709" s="1"/>
  <c r="K715"/>
  <c r="K717" s="1"/>
  <c r="N707"/>
  <c r="N709" s="1"/>
  <c r="L715"/>
  <c r="L717" s="1"/>
  <c r="O707"/>
  <c r="O709" s="1"/>
  <c r="M715"/>
  <c r="M717" s="1"/>
  <c r="I715"/>
  <c r="I717" s="1"/>
  <c r="P707"/>
  <c r="P709" s="1"/>
  <c r="N715"/>
  <c r="N717" s="1"/>
  <c r="I711"/>
  <c r="I713" s="1"/>
  <c r="K374"/>
  <c r="K376" s="1"/>
  <c r="O382"/>
  <c r="O384" s="1"/>
  <c r="P382"/>
  <c r="P384" s="1"/>
  <c r="I374"/>
  <c r="I376" s="1"/>
  <c r="I382"/>
  <c r="I384" s="1"/>
  <c r="J374"/>
  <c r="J376" s="1"/>
  <c r="I378"/>
  <c r="I380" s="1"/>
  <c r="L374"/>
  <c r="L376" s="1"/>
  <c r="K378"/>
  <c r="K380" s="1"/>
  <c r="J382"/>
  <c r="J384" s="1"/>
  <c r="M374"/>
  <c r="M376" s="1"/>
  <c r="L378"/>
  <c r="L380" s="1"/>
  <c r="K382"/>
  <c r="K384" s="1"/>
  <c r="N374"/>
  <c r="N376" s="1"/>
  <c r="M378"/>
  <c r="M380" s="1"/>
  <c r="O374"/>
  <c r="O376" s="1"/>
  <c r="P374"/>
  <c r="P376" s="1"/>
  <c r="H753" i="14"/>
  <c r="E745"/>
  <c r="G395"/>
  <c r="E395"/>
  <c r="F395"/>
  <c r="G399"/>
  <c r="E399"/>
  <c r="H391"/>
  <c r="H399"/>
  <c r="G391"/>
  <c r="H395"/>
  <c r="F399"/>
  <c r="E391"/>
  <c r="Z634" i="7"/>
  <c r="AA634"/>
  <c r="P21" i="28" s="1"/>
  <c r="Y634" i="7"/>
  <c r="P21" i="27" s="1"/>
  <c r="S625" i="7"/>
  <c r="AA622"/>
  <c r="P9" i="28" s="1"/>
  <c r="W623" i="7"/>
  <c r="P10" i="25" s="1"/>
  <c r="Q628" i="7"/>
  <c r="P15" i="9" s="1"/>
  <c r="V631" i="7"/>
  <c r="V634"/>
  <c r="AD648"/>
  <c r="Z623"/>
  <c r="Z629"/>
  <c r="S632"/>
  <c r="AG648"/>
  <c r="V654"/>
  <c r="AJ662"/>
  <c r="R625"/>
  <c r="X625" s="1"/>
  <c r="W654"/>
  <c r="P41" i="25" s="1"/>
  <c r="AJ659" i="7"/>
  <c r="AK662"/>
  <c r="AJ625"/>
  <c r="AK659"/>
  <c r="AK625"/>
  <c r="AJ640"/>
  <c r="AJ666"/>
  <c r="V622"/>
  <c r="W635"/>
  <c r="P22" i="25" s="1"/>
  <c r="AK640" i="7"/>
  <c r="AK666"/>
  <c r="AL640"/>
  <c r="V296"/>
  <c r="V297"/>
  <c r="X297"/>
  <c r="AA297"/>
  <c r="J10" i="28" s="1"/>
  <c r="Z296" i="7"/>
  <c r="Z312"/>
  <c r="V317"/>
  <c r="Z326"/>
  <c r="AL336"/>
  <c r="R308"/>
  <c r="X308" s="1"/>
  <c r="AJ336"/>
  <c r="AA301"/>
  <c r="J14" i="28" s="1"/>
  <c r="X317" i="7"/>
  <c r="X318"/>
  <c r="AL324"/>
  <c r="AM329"/>
  <c r="X334"/>
  <c r="AA317"/>
  <c r="J30" i="28" s="1"/>
  <c r="AL303" i="7"/>
  <c r="W317"/>
  <c r="J30" i="25" s="1"/>
  <c r="AM324" i="7"/>
  <c r="AO303"/>
  <c r="AO324"/>
  <c r="X301"/>
  <c r="Y326"/>
  <c r="J39" i="27" s="1"/>
  <c r="AJ298" i="7"/>
  <c r="W301"/>
  <c r="J14" i="25" s="1"/>
  <c r="AK303" i="7"/>
  <c r="Y305"/>
  <c r="J18" i="27" s="1"/>
  <c r="W318" i="7"/>
  <c r="J31" i="25" s="1"/>
  <c r="Z319" i="7"/>
  <c r="X321"/>
  <c r="W326"/>
  <c r="J39" i="25" s="1"/>
  <c r="AL329" i="7"/>
  <c r="AO334"/>
  <c r="AL298"/>
  <c r="Y318"/>
  <c r="J31" i="27" s="1"/>
  <c r="AO321" i="7"/>
  <c r="X328"/>
  <c r="AM298"/>
  <c r="Z301"/>
  <c r="AN303"/>
  <c r="X312"/>
  <c r="AN307"/>
  <c r="Z317"/>
  <c r="AM297"/>
  <c r="Y313"/>
  <c r="J26" i="27" s="1"/>
  <c r="X326" i="7"/>
  <c r="AK301"/>
  <c r="AK321"/>
  <c r="AO297"/>
  <c r="S303"/>
  <c r="AK309"/>
  <c r="AN336"/>
  <c r="AA319"/>
  <c r="J32" i="28" s="1"/>
  <c r="AG336" i="7"/>
  <c r="AO336" s="1"/>
  <c r="V318"/>
  <c r="V321"/>
  <c r="V326"/>
  <c r="AA312"/>
  <c r="J25" i="28" s="1"/>
  <c r="AA331" i="7"/>
  <c r="AK332"/>
  <c r="V327"/>
  <c r="P328"/>
  <c r="AA326"/>
  <c r="J39" i="28" s="1"/>
  <c r="V331" i="7"/>
  <c r="AN324"/>
  <c r="R299"/>
  <c r="Z299" s="1"/>
  <c r="AL299"/>
  <c r="AJ299"/>
  <c r="S299"/>
  <c r="J12" i="24" s="1"/>
  <c r="AO299" i="7"/>
  <c r="AK299"/>
  <c r="AM299"/>
  <c r="P305"/>
  <c r="AN329"/>
  <c r="AJ329"/>
  <c r="R303"/>
  <c r="Z303" s="1"/>
  <c r="AL321"/>
  <c r="AJ321"/>
  <c r="AN299"/>
  <c r="AN321"/>
  <c r="W321"/>
  <c r="J34" i="25" s="1"/>
  <c r="AO301" i="7"/>
  <c r="R305"/>
  <c r="X305" s="1"/>
  <c r="R309"/>
  <c r="Z309" s="1"/>
  <c r="V298"/>
  <c r="AN298"/>
  <c r="AK308"/>
  <c r="Y321"/>
  <c r="J34" i="27" s="1"/>
  <c r="V329" i="7"/>
  <c r="Y334"/>
  <c r="W298"/>
  <c r="J11" i="25" s="1"/>
  <c r="AO298" i="7"/>
  <c r="AL308"/>
  <c r="AD314"/>
  <c r="X316"/>
  <c r="V319"/>
  <c r="AJ320"/>
  <c r="W329"/>
  <c r="AJ332"/>
  <c r="AJ340"/>
  <c r="X298"/>
  <c r="AJ301"/>
  <c r="AM308"/>
  <c r="AE314"/>
  <c r="Y316"/>
  <c r="J29" i="27" s="1"/>
  <c r="W319" i="7"/>
  <c r="J32" i="25" s="1"/>
  <c r="X329" i="7"/>
  <c r="AK340"/>
  <c r="Y298"/>
  <c r="J11" i="27" s="1"/>
  <c r="AJ307" i="7"/>
  <c r="AN308"/>
  <c r="AF314"/>
  <c r="AL320"/>
  <c r="Y329"/>
  <c r="AG314"/>
  <c r="AJ324"/>
  <c r="AN320"/>
  <c r="Q309"/>
  <c r="J22" i="9" s="1"/>
  <c r="Q36" i="7"/>
  <c r="AL163" l="1"/>
  <c r="AI166"/>
  <c r="AM163"/>
  <c r="AM219"/>
  <c r="AM269"/>
  <c r="Y306"/>
  <c r="J19" i="27" s="1"/>
  <c r="Z308" i="7"/>
  <c r="V625"/>
  <c r="F397" i="14"/>
  <c r="J43" i="27"/>
  <c r="G397" i="14"/>
  <c r="J44" i="27"/>
  <c r="F401" i="14"/>
  <c r="J43" i="28"/>
  <c r="G393" i="14"/>
  <c r="J44" i="25"/>
  <c r="G401" i="14"/>
  <c r="J44" i="28"/>
  <c r="F393" i="14"/>
  <c r="J43" i="25"/>
  <c r="Y631" i="7"/>
  <c r="P18" i="27" s="1"/>
  <c r="V632" i="7"/>
  <c r="AA631"/>
  <c r="P18" i="28" s="1"/>
  <c r="AL648" i="7"/>
  <c r="G755" i="14"/>
  <c r="P44" i="28"/>
  <c r="G751" i="14"/>
  <c r="P44" i="27"/>
  <c r="H393" i="14"/>
  <c r="J45" i="25"/>
  <c r="E393" i="14"/>
  <c r="J42" i="25"/>
  <c r="H397" i="14"/>
  <c r="J45" i="27"/>
  <c r="H401" i="14"/>
  <c r="J45" i="28"/>
  <c r="E397" i="14"/>
  <c r="J42" i="27"/>
  <c r="E401" i="14"/>
  <c r="J42" i="28"/>
  <c r="E747" i="14"/>
  <c r="P42" i="25"/>
  <c r="F747" i="14"/>
  <c r="P43" i="25"/>
  <c r="F755" i="14"/>
  <c r="P43" i="28"/>
  <c r="F751" i="14"/>
  <c r="P43" i="27"/>
  <c r="H751" i="14"/>
  <c r="P45" i="27"/>
  <c r="H755" i="14"/>
  <c r="P45" i="28"/>
  <c r="E751" i="14"/>
  <c r="P42" i="27"/>
  <c r="E755" i="14"/>
  <c r="P42" i="28"/>
  <c r="Y309" i="7"/>
  <c r="J22" i="27" s="1"/>
  <c r="J22" i="24"/>
  <c r="Y328" i="7"/>
  <c r="J41" i="27" s="1"/>
  <c r="J41" i="24"/>
  <c r="W303" i="7"/>
  <c r="J16" i="25" s="1"/>
  <c r="J16" i="24"/>
  <c r="Z632" i="7"/>
  <c r="Y628"/>
  <c r="P15" i="27" s="1"/>
  <c r="Y632" i="7"/>
  <c r="P19" i="27" s="1"/>
  <c r="P19" i="24"/>
  <c r="Y629" i="7"/>
  <c r="P16" i="27" s="1"/>
  <c r="P16" i="24"/>
  <c r="Y625" i="7"/>
  <c r="P12" i="27" s="1"/>
  <c r="P12" i="24"/>
  <c r="Z635" i="7"/>
  <c r="X628"/>
  <c r="W629"/>
  <c r="P16" i="25" s="1"/>
  <c r="V308" i="7"/>
  <c r="W328"/>
  <c r="J41" i="25" s="1"/>
  <c r="W625" i="7"/>
  <c r="P12" i="25" s="1"/>
  <c r="V628" i="7"/>
  <c r="Z628"/>
  <c r="G747" i="14"/>
  <c r="H747"/>
  <c r="H711" i="29"/>
  <c r="H715"/>
  <c r="AM648" i="7"/>
  <c r="S630"/>
  <c r="P17" i="24" s="1"/>
  <c r="AK648" i="7"/>
  <c r="AA632"/>
  <c r="P19" i="28" s="1"/>
  <c r="AN648" i="7"/>
  <c r="AJ648"/>
  <c r="P630"/>
  <c r="W632"/>
  <c r="P19" i="25" s="1"/>
  <c r="AA625" i="7"/>
  <c r="P12" i="28" s="1"/>
  <c r="AO648" i="7"/>
  <c r="AA628"/>
  <c r="P15" i="28" s="1"/>
  <c r="W628" i="7"/>
  <c r="P15" i="25" s="1"/>
  <c r="Z625" i="7"/>
  <c r="AA303"/>
  <c r="J16" i="28" s="1"/>
  <c r="Y303" i="7"/>
  <c r="J16" i="27" s="1"/>
  <c r="X319" i="7"/>
  <c r="AA328"/>
  <c r="J41" i="28" s="1"/>
  <c r="AM336" i="7"/>
  <c r="S308"/>
  <c r="J21" i="24" s="1"/>
  <c r="AK336" i="7"/>
  <c r="Z328"/>
  <c r="V328"/>
  <c r="AO333"/>
  <c r="AK333"/>
  <c r="Q306"/>
  <c r="J19" i="9" s="1"/>
  <c r="AF322" i="7"/>
  <c r="R302"/>
  <c r="X302" s="1"/>
  <c r="AL314"/>
  <c r="Z305"/>
  <c r="V305"/>
  <c r="AA309"/>
  <c r="J22" i="28" s="1"/>
  <c r="W309" i="7"/>
  <c r="J22" i="25" s="1"/>
  <c r="Y299" i="7"/>
  <c r="J12" i="27" s="1"/>
  <c r="W299" i="7"/>
  <c r="J12" i="25" s="1"/>
  <c r="AA299" i="7"/>
  <c r="J12" i="28" s="1"/>
  <c r="J18" i="9"/>
  <c r="AO329" i="7"/>
  <c r="AK329"/>
  <c r="P302"/>
  <c r="AD322"/>
  <c r="AJ314"/>
  <c r="AN314"/>
  <c r="V309"/>
  <c r="X309"/>
  <c r="AG322"/>
  <c r="S302"/>
  <c r="AM314"/>
  <c r="Q302"/>
  <c r="J15" i="9" s="1"/>
  <c r="AK314" i="7"/>
  <c r="AE322"/>
  <c r="AO314"/>
  <c r="X299"/>
  <c r="V299"/>
  <c r="P306"/>
  <c r="AJ333"/>
  <c r="AN333"/>
  <c r="V303"/>
  <c r="X303"/>
  <c r="Q198" i="29"/>
  <c r="B198"/>
  <c r="Y302" i="7" l="1"/>
  <c r="J15" i="27" s="1"/>
  <c r="J15" i="24"/>
  <c r="G711" i="29"/>
  <c r="G715"/>
  <c r="E715"/>
  <c r="E711"/>
  <c r="F711"/>
  <c r="F715"/>
  <c r="Z630" i="7"/>
  <c r="V630"/>
  <c r="Y630"/>
  <c r="P17" i="27" s="1"/>
  <c r="W630" i="7"/>
  <c r="P17" i="25" s="1"/>
  <c r="AA630" i="7"/>
  <c r="P17" i="28" s="1"/>
  <c r="Y308" i="7"/>
  <c r="J21" i="27" s="1"/>
  <c r="AA308" i="7"/>
  <c r="J21" i="28" s="1"/>
  <c r="W308" i="7"/>
  <c r="J21" i="25" s="1"/>
  <c r="W306" i="7"/>
  <c r="J19" i="25" s="1"/>
  <c r="AA306" i="7"/>
  <c r="J19" i="28" s="1"/>
  <c r="W302" i="7"/>
  <c r="J15" i="25" s="1"/>
  <c r="AA302" i="7"/>
  <c r="J15" i="28" s="1"/>
  <c r="AM322" i="7"/>
  <c r="S304"/>
  <c r="AA305"/>
  <c r="J18" i="28" s="1"/>
  <c r="W305" i="7"/>
  <c r="J18" i="25" s="1"/>
  <c r="AJ322" i="7"/>
  <c r="AN322"/>
  <c r="P304"/>
  <c r="Z302"/>
  <c r="V302"/>
  <c r="V306"/>
  <c r="Z306"/>
  <c r="AK322"/>
  <c r="Q304"/>
  <c r="J17" i="9" s="1"/>
  <c r="AO322" i="7"/>
  <c r="AL322"/>
  <c r="R304"/>
  <c r="X304" s="1"/>
  <c r="H198" i="29"/>
  <c r="H199"/>
  <c r="G198"/>
  <c r="G199"/>
  <c r="F198"/>
  <c r="F199"/>
  <c r="E198"/>
  <c r="E199"/>
  <c r="D198"/>
  <c r="Y304" i="7" l="1"/>
  <c r="J17" i="27" s="1"/>
  <c r="J17" i="24"/>
  <c r="W304" i="7"/>
  <c r="J17" i="25" s="1"/>
  <c r="AA304" i="7"/>
  <c r="J17" i="28" s="1"/>
  <c r="V304" i="7"/>
  <c r="Z304"/>
  <c r="AG229"/>
  <c r="AF229"/>
  <c r="AI550"/>
  <c r="B285" i="29" l="1"/>
  <c r="C285"/>
  <c r="D285"/>
  <c r="E285"/>
  <c r="F285"/>
  <c r="G285"/>
  <c r="H285"/>
  <c r="Q285"/>
  <c r="B784" l="1"/>
  <c r="H307" i="14" l="1"/>
  <c r="H601"/>
  <c r="H318"/>
  <c r="H325"/>
  <c r="H243" i="29"/>
  <c r="G243"/>
  <c r="F243"/>
  <c r="E243"/>
  <c r="D243"/>
  <c r="C243"/>
  <c r="B243"/>
  <c r="H90" l="1"/>
  <c r="H89"/>
  <c r="H677" i="14" l="1"/>
  <c r="D630" i="29"/>
  <c r="H641" l="1"/>
  <c r="H643"/>
  <c r="G641"/>
  <c r="G643"/>
  <c r="F641"/>
  <c r="F643"/>
  <c r="E641"/>
  <c r="E643"/>
  <c r="Q641"/>
  <c r="Q639"/>
  <c r="H639"/>
  <c r="G639"/>
  <c r="F639"/>
  <c r="E639"/>
  <c r="D641"/>
  <c r="D639"/>
  <c r="C640"/>
  <c r="C641"/>
  <c r="C639"/>
  <c r="B641"/>
  <c r="B639"/>
  <c r="B627"/>
  <c r="C627"/>
  <c r="D627"/>
  <c r="E627"/>
  <c r="F627"/>
  <c r="G627"/>
  <c r="H627"/>
  <c r="Q627"/>
  <c r="C628"/>
  <c r="B629"/>
  <c r="C629"/>
  <c r="D629"/>
  <c r="E629"/>
  <c r="F629"/>
  <c r="G629"/>
  <c r="H629"/>
  <c r="Q629"/>
  <c r="C630"/>
  <c r="E630"/>
  <c r="F630"/>
  <c r="G630"/>
  <c r="H630"/>
  <c r="H631"/>
  <c r="H632"/>
  <c r="H633"/>
  <c r="H634"/>
  <c r="G631"/>
  <c r="G632"/>
  <c r="G633"/>
  <c r="G634"/>
  <c r="F631"/>
  <c r="F632"/>
  <c r="F633"/>
  <c r="F634"/>
  <c r="E631"/>
  <c r="E632"/>
  <c r="E633"/>
  <c r="E634"/>
  <c r="J635"/>
  <c r="M635"/>
  <c r="I635"/>
  <c r="L635"/>
  <c r="N635"/>
  <c r="O635"/>
  <c r="P635"/>
  <c r="Q631"/>
  <c r="Q632"/>
  <c r="Q633"/>
  <c r="Q634"/>
  <c r="D631"/>
  <c r="D632"/>
  <c r="D633"/>
  <c r="D634"/>
  <c r="C631"/>
  <c r="C632"/>
  <c r="C633"/>
  <c r="C634"/>
  <c r="B631"/>
  <c r="B632"/>
  <c r="B633"/>
  <c r="B634"/>
  <c r="H619"/>
  <c r="H620"/>
  <c r="H621"/>
  <c r="G619"/>
  <c r="G620"/>
  <c r="G621"/>
  <c r="F619"/>
  <c r="F620"/>
  <c r="F621"/>
  <c r="E619"/>
  <c r="E620"/>
  <c r="E621"/>
  <c r="Q619"/>
  <c r="Q620"/>
  <c r="Q621"/>
  <c r="Q622"/>
  <c r="Q618"/>
  <c r="H618"/>
  <c r="G618"/>
  <c r="F618"/>
  <c r="E618"/>
  <c r="D619"/>
  <c r="D620"/>
  <c r="D618"/>
  <c r="C619"/>
  <c r="C620"/>
  <c r="C618"/>
  <c r="B619"/>
  <c r="B620"/>
  <c r="B621"/>
  <c r="B618"/>
  <c r="E667" i="14"/>
  <c r="F667"/>
  <c r="G667"/>
  <c r="H667"/>
  <c r="D623" i="29"/>
  <c r="H584"/>
  <c r="G584"/>
  <c r="F584"/>
  <c r="Q585"/>
  <c r="Q584"/>
  <c r="E584"/>
  <c r="D584"/>
  <c r="C585"/>
  <c r="C586"/>
  <c r="C584"/>
  <c r="B585"/>
  <c r="B584"/>
  <c r="Q573"/>
  <c r="Q574"/>
  <c r="Q575"/>
  <c r="Q576"/>
  <c r="Q577"/>
  <c r="Q578"/>
  <c r="Q579"/>
  <c r="Q572"/>
  <c r="H573"/>
  <c r="H574"/>
  <c r="H575"/>
  <c r="H576"/>
  <c r="H577"/>
  <c r="H578"/>
  <c r="H579"/>
  <c r="G573"/>
  <c r="G574"/>
  <c r="G575"/>
  <c r="G576"/>
  <c r="G577"/>
  <c r="G578"/>
  <c r="G579"/>
  <c r="F573"/>
  <c r="F574"/>
  <c r="F575"/>
  <c r="F576"/>
  <c r="F577"/>
  <c r="F578"/>
  <c r="F579"/>
  <c r="E573"/>
  <c r="E574"/>
  <c r="E575"/>
  <c r="E576"/>
  <c r="E577"/>
  <c r="E578"/>
  <c r="E579"/>
  <c r="H572"/>
  <c r="G572"/>
  <c r="F572"/>
  <c r="E572"/>
  <c r="D573"/>
  <c r="D574"/>
  <c r="D575"/>
  <c r="D576"/>
  <c r="D577"/>
  <c r="D578"/>
  <c r="D579"/>
  <c r="D572"/>
  <c r="C573"/>
  <c r="C574"/>
  <c r="C575"/>
  <c r="C576"/>
  <c r="C577"/>
  <c r="C578"/>
  <c r="C579"/>
  <c r="C572"/>
  <c r="B573"/>
  <c r="B574"/>
  <c r="B575"/>
  <c r="B576"/>
  <c r="B577"/>
  <c r="B578"/>
  <c r="B579"/>
  <c r="B572"/>
  <c r="E601" i="14"/>
  <c r="E568" i="29" s="1"/>
  <c r="F601" i="14"/>
  <c r="F568" i="29" s="1"/>
  <c r="G568"/>
  <c r="H568"/>
  <c r="H564"/>
  <c r="H565"/>
  <c r="H566"/>
  <c r="H567"/>
  <c r="G564"/>
  <c r="G565"/>
  <c r="G566"/>
  <c r="G567"/>
  <c r="F564"/>
  <c r="F565"/>
  <c r="F566"/>
  <c r="F567"/>
  <c r="E564"/>
  <c r="E565"/>
  <c r="E566"/>
  <c r="E567"/>
  <c r="K568"/>
  <c r="L568"/>
  <c r="M568"/>
  <c r="N568"/>
  <c r="O568"/>
  <c r="P568"/>
  <c r="Q564"/>
  <c r="Q565"/>
  <c r="Q566"/>
  <c r="Q567"/>
  <c r="Q563"/>
  <c r="H563"/>
  <c r="G563"/>
  <c r="F563"/>
  <c r="E563"/>
  <c r="D564"/>
  <c r="D565"/>
  <c r="D566"/>
  <c r="D567"/>
  <c r="D563"/>
  <c r="C564"/>
  <c r="C565"/>
  <c r="C566"/>
  <c r="C567"/>
  <c r="C563"/>
  <c r="B564"/>
  <c r="B565"/>
  <c r="B566"/>
  <c r="B567"/>
  <c r="B563"/>
  <c r="F613" i="14"/>
  <c r="F580" i="29" s="1"/>
  <c r="E532"/>
  <c r="F532"/>
  <c r="G532"/>
  <c r="H532"/>
  <c r="D532"/>
  <c r="C532"/>
  <c r="C531"/>
  <c r="B531"/>
  <c r="K527"/>
  <c r="H521"/>
  <c r="H522"/>
  <c r="H523"/>
  <c r="H524"/>
  <c r="H525"/>
  <c r="H526"/>
  <c r="G521"/>
  <c r="G522"/>
  <c r="G523"/>
  <c r="G524"/>
  <c r="G525"/>
  <c r="G526"/>
  <c r="F521"/>
  <c r="F522"/>
  <c r="F523"/>
  <c r="F524"/>
  <c r="F525"/>
  <c r="F526"/>
  <c r="E521"/>
  <c r="E522"/>
  <c r="E523"/>
  <c r="E524"/>
  <c r="E525"/>
  <c r="E526"/>
  <c r="Q521"/>
  <c r="Q522"/>
  <c r="Q523"/>
  <c r="Q524"/>
  <c r="Q525"/>
  <c r="Q526"/>
  <c r="Q520"/>
  <c r="H520"/>
  <c r="G520"/>
  <c r="F520"/>
  <c r="E520"/>
  <c r="D521"/>
  <c r="D522"/>
  <c r="D523"/>
  <c r="D524"/>
  <c r="D525"/>
  <c r="D526"/>
  <c r="D520"/>
  <c r="C521"/>
  <c r="C522"/>
  <c r="C523"/>
  <c r="C524"/>
  <c r="C525"/>
  <c r="C526"/>
  <c r="C520"/>
  <c r="B521"/>
  <c r="B522"/>
  <c r="B523"/>
  <c r="B524"/>
  <c r="B525"/>
  <c r="B526"/>
  <c r="B520"/>
  <c r="H510"/>
  <c r="H511"/>
  <c r="H512"/>
  <c r="H513"/>
  <c r="H514"/>
  <c r="G510"/>
  <c r="G511"/>
  <c r="G512"/>
  <c r="G513"/>
  <c r="G514"/>
  <c r="F510"/>
  <c r="F511"/>
  <c r="F512"/>
  <c r="F513"/>
  <c r="F514"/>
  <c r="E510"/>
  <c r="E511"/>
  <c r="E512"/>
  <c r="E513"/>
  <c r="E514"/>
  <c r="Q510"/>
  <c r="Q511"/>
  <c r="Q512"/>
  <c r="Q513"/>
  <c r="Q514"/>
  <c r="Q509"/>
  <c r="H509"/>
  <c r="G509"/>
  <c r="F509"/>
  <c r="E509"/>
  <c r="D510"/>
  <c r="D511"/>
  <c r="D512"/>
  <c r="D513"/>
  <c r="D514"/>
  <c r="D509"/>
  <c r="C510"/>
  <c r="C511"/>
  <c r="C512"/>
  <c r="C513"/>
  <c r="C514"/>
  <c r="C509"/>
  <c r="B510"/>
  <c r="B511"/>
  <c r="B512"/>
  <c r="B513"/>
  <c r="B514"/>
  <c r="B509"/>
  <c r="D129" i="22"/>
  <c r="Q477" i="29"/>
  <c r="D477"/>
  <c r="C477"/>
  <c r="C476"/>
  <c r="B476"/>
  <c r="H465"/>
  <c r="H466"/>
  <c r="H467"/>
  <c r="H468"/>
  <c r="H469"/>
  <c r="G465"/>
  <c r="G466"/>
  <c r="G467"/>
  <c r="G468"/>
  <c r="G469"/>
  <c r="F465"/>
  <c r="F466"/>
  <c r="F467"/>
  <c r="F468"/>
  <c r="F469"/>
  <c r="E465"/>
  <c r="E466"/>
  <c r="E467"/>
  <c r="E468"/>
  <c r="E469"/>
  <c r="Q465"/>
  <c r="Q466"/>
  <c r="Q464"/>
  <c r="H464"/>
  <c r="G464"/>
  <c r="F464"/>
  <c r="E464"/>
  <c r="D465"/>
  <c r="D466"/>
  <c r="D467"/>
  <c r="D468"/>
  <c r="D469"/>
  <c r="D464"/>
  <c r="C465"/>
  <c r="C466"/>
  <c r="C467"/>
  <c r="C468"/>
  <c r="C469"/>
  <c r="C464"/>
  <c r="B465"/>
  <c r="B466"/>
  <c r="B467"/>
  <c r="B468"/>
  <c r="B469"/>
  <c r="B464"/>
  <c r="H455"/>
  <c r="H456"/>
  <c r="H457"/>
  <c r="H458"/>
  <c r="G455"/>
  <c r="G456"/>
  <c r="G457"/>
  <c r="G458"/>
  <c r="F455"/>
  <c r="F456"/>
  <c r="F457"/>
  <c r="F458"/>
  <c r="E455"/>
  <c r="E456"/>
  <c r="E457"/>
  <c r="E458"/>
  <c r="H454"/>
  <c r="G454"/>
  <c r="F454"/>
  <c r="E454"/>
  <c r="D455"/>
  <c r="D456"/>
  <c r="D457"/>
  <c r="D454"/>
  <c r="C455"/>
  <c r="C456"/>
  <c r="C457"/>
  <c r="C454"/>
  <c r="B455"/>
  <c r="B456"/>
  <c r="B457"/>
  <c r="B454"/>
  <c r="E472"/>
  <c r="F472"/>
  <c r="G472"/>
  <c r="H472"/>
  <c r="G460"/>
  <c r="H424"/>
  <c r="G424"/>
  <c r="F424"/>
  <c r="E424"/>
  <c r="Q423"/>
  <c r="H423"/>
  <c r="G423"/>
  <c r="F423"/>
  <c r="E423"/>
  <c r="D423"/>
  <c r="C423"/>
  <c r="B423"/>
  <c r="Q414"/>
  <c r="Q415"/>
  <c r="Q416"/>
  <c r="Q417"/>
  <c r="Q418"/>
  <c r="I419"/>
  <c r="K419"/>
  <c r="L419"/>
  <c r="M419"/>
  <c r="N419"/>
  <c r="O419"/>
  <c r="P419"/>
  <c r="H414"/>
  <c r="H415"/>
  <c r="H416"/>
  <c r="H417"/>
  <c r="H418"/>
  <c r="G414"/>
  <c r="G415"/>
  <c r="G416"/>
  <c r="G417"/>
  <c r="G418"/>
  <c r="F414"/>
  <c r="F415"/>
  <c r="F416"/>
  <c r="F417"/>
  <c r="F418"/>
  <c r="E414"/>
  <c r="E415"/>
  <c r="E416"/>
  <c r="E417"/>
  <c r="E418"/>
  <c r="Q411"/>
  <c r="Q413"/>
  <c r="H413"/>
  <c r="G413"/>
  <c r="F413"/>
  <c r="E413"/>
  <c r="H411"/>
  <c r="G411"/>
  <c r="F411"/>
  <c r="E411"/>
  <c r="D414"/>
  <c r="D415"/>
  <c r="D416"/>
  <c r="D417"/>
  <c r="D418"/>
  <c r="D413"/>
  <c r="D411"/>
  <c r="C412"/>
  <c r="C413"/>
  <c r="C414"/>
  <c r="C415"/>
  <c r="C416"/>
  <c r="C417"/>
  <c r="C418"/>
  <c r="C411"/>
  <c r="B414"/>
  <c r="B415"/>
  <c r="B416"/>
  <c r="B417"/>
  <c r="B418"/>
  <c r="B413"/>
  <c r="B411"/>
  <c r="I407"/>
  <c r="H402"/>
  <c r="H403"/>
  <c r="H404"/>
  <c r="H405"/>
  <c r="H406"/>
  <c r="G402"/>
  <c r="G403"/>
  <c r="G404"/>
  <c r="G405"/>
  <c r="G406"/>
  <c r="F402"/>
  <c r="F403"/>
  <c r="F404"/>
  <c r="F405"/>
  <c r="F406"/>
  <c r="E402"/>
  <c r="E403"/>
  <c r="E404"/>
  <c r="E405"/>
  <c r="E406"/>
  <c r="Q402"/>
  <c r="Q403"/>
  <c r="Q404"/>
  <c r="Q405"/>
  <c r="Q401"/>
  <c r="H401"/>
  <c r="G401"/>
  <c r="F401"/>
  <c r="E401"/>
  <c r="D402"/>
  <c r="D403"/>
  <c r="D404"/>
  <c r="D405"/>
  <c r="D406"/>
  <c r="D401"/>
  <c r="C402"/>
  <c r="C403"/>
  <c r="C404"/>
  <c r="C405"/>
  <c r="C406"/>
  <c r="C401"/>
  <c r="B402"/>
  <c r="B403"/>
  <c r="B404"/>
  <c r="B405"/>
  <c r="B406"/>
  <c r="B401"/>
  <c r="D428"/>
  <c r="E438" i="14"/>
  <c r="G438"/>
  <c r="H438"/>
  <c r="F426"/>
  <c r="G426"/>
  <c r="H307" i="29"/>
  <c r="H308"/>
  <c r="G307"/>
  <c r="G308"/>
  <c r="F307"/>
  <c r="F308"/>
  <c r="E307"/>
  <c r="E308"/>
  <c r="Q307"/>
  <c r="Q308"/>
  <c r="Q306"/>
  <c r="H306"/>
  <c r="G306"/>
  <c r="F306"/>
  <c r="E306"/>
  <c r="D307"/>
  <c r="D308"/>
  <c r="D306"/>
  <c r="C307"/>
  <c r="C308"/>
  <c r="C306"/>
  <c r="B307"/>
  <c r="B308"/>
  <c r="B306"/>
  <c r="G297"/>
  <c r="G298"/>
  <c r="G299"/>
  <c r="G300"/>
  <c r="G301"/>
  <c r="H298"/>
  <c r="H299"/>
  <c r="H300"/>
  <c r="H301"/>
  <c r="F297"/>
  <c r="F298"/>
  <c r="F299"/>
  <c r="F300"/>
  <c r="F301"/>
  <c r="E297"/>
  <c r="E298"/>
  <c r="E299"/>
  <c r="E300"/>
  <c r="E301"/>
  <c r="Q295"/>
  <c r="Q297"/>
  <c r="Q298"/>
  <c r="Q299"/>
  <c r="Q300"/>
  <c r="Q301"/>
  <c r="H295"/>
  <c r="G295"/>
  <c r="F295"/>
  <c r="E295"/>
  <c r="D297"/>
  <c r="D298"/>
  <c r="D299"/>
  <c r="D300"/>
  <c r="D301"/>
  <c r="D295"/>
  <c r="C296"/>
  <c r="C297"/>
  <c r="C298"/>
  <c r="C299"/>
  <c r="C300"/>
  <c r="C301"/>
  <c r="C295"/>
  <c r="B297"/>
  <c r="B298"/>
  <c r="B299"/>
  <c r="B300"/>
  <c r="B301"/>
  <c r="B295"/>
  <c r="E325" i="14"/>
  <c r="E309" i="29" s="1"/>
  <c r="E318" i="14"/>
  <c r="E302" i="29" s="1"/>
  <c r="H286"/>
  <c r="H287"/>
  <c r="H288"/>
  <c r="H289"/>
  <c r="G286"/>
  <c r="G287"/>
  <c r="G288"/>
  <c r="G289"/>
  <c r="F286"/>
  <c r="F287"/>
  <c r="F288"/>
  <c r="F289"/>
  <c r="E286"/>
  <c r="E287"/>
  <c r="E288"/>
  <c r="E289"/>
  <c r="Q286"/>
  <c r="Q287"/>
  <c r="Q288"/>
  <c r="Q289"/>
  <c r="D286"/>
  <c r="D287"/>
  <c r="D288"/>
  <c r="C286"/>
  <c r="C287"/>
  <c r="C288"/>
  <c r="B286"/>
  <c r="B287"/>
  <c r="B288"/>
  <c r="E254"/>
  <c r="E255"/>
  <c r="F254"/>
  <c r="F255"/>
  <c r="G254"/>
  <c r="G255"/>
  <c r="H254"/>
  <c r="H255"/>
  <c r="Q254"/>
  <c r="Q255"/>
  <c r="Q253"/>
  <c r="H253"/>
  <c r="G253"/>
  <c r="F253"/>
  <c r="E253"/>
  <c r="D254"/>
  <c r="D255"/>
  <c r="D253"/>
  <c r="C254"/>
  <c r="C255"/>
  <c r="C253"/>
  <c r="B254"/>
  <c r="B255"/>
  <c r="B253"/>
  <c r="H242"/>
  <c r="H244"/>
  <c r="H245"/>
  <c r="H246"/>
  <c r="H247"/>
  <c r="H248"/>
  <c r="G242"/>
  <c r="G244"/>
  <c r="G245"/>
  <c r="G246"/>
  <c r="G247"/>
  <c r="G248"/>
  <c r="F242"/>
  <c r="F244"/>
  <c r="F245"/>
  <c r="F246"/>
  <c r="F247"/>
  <c r="F248"/>
  <c r="E242"/>
  <c r="E244"/>
  <c r="E245"/>
  <c r="E246"/>
  <c r="E247"/>
  <c r="E248"/>
  <c r="Q242"/>
  <c r="Q244"/>
  <c r="Q245"/>
  <c r="Q246"/>
  <c r="Q247"/>
  <c r="Q248"/>
  <c r="H241"/>
  <c r="G241"/>
  <c r="F241"/>
  <c r="E241"/>
  <c r="D242"/>
  <c r="D244"/>
  <c r="D245"/>
  <c r="D246"/>
  <c r="D247"/>
  <c r="D248"/>
  <c r="D241"/>
  <c r="C242"/>
  <c r="C244"/>
  <c r="C245"/>
  <c r="C246"/>
  <c r="C247"/>
  <c r="C248"/>
  <c r="C241"/>
  <c r="B242"/>
  <c r="B244"/>
  <c r="B245"/>
  <c r="B246"/>
  <c r="B247"/>
  <c r="B248"/>
  <c r="B241"/>
  <c r="H248" i="14"/>
  <c r="Q232" i="29"/>
  <c r="Q233"/>
  <c r="Q234"/>
  <c r="Q235"/>
  <c r="Q236"/>
  <c r="H232"/>
  <c r="H233"/>
  <c r="H234"/>
  <c r="H235"/>
  <c r="H236"/>
  <c r="G232"/>
  <c r="G233"/>
  <c r="G234"/>
  <c r="G235"/>
  <c r="G236"/>
  <c r="F232"/>
  <c r="F233"/>
  <c r="F234"/>
  <c r="F235"/>
  <c r="F236"/>
  <c r="E232"/>
  <c r="E233"/>
  <c r="E234"/>
  <c r="E235"/>
  <c r="E236"/>
  <c r="Q231"/>
  <c r="H231"/>
  <c r="G231"/>
  <c r="F231"/>
  <c r="E231"/>
  <c r="J237"/>
  <c r="K237"/>
  <c r="L237"/>
  <c r="M237"/>
  <c r="N237"/>
  <c r="O237"/>
  <c r="P237"/>
  <c r="D232"/>
  <c r="D233"/>
  <c r="D234"/>
  <c r="D235"/>
  <c r="D236"/>
  <c r="D231"/>
  <c r="C232"/>
  <c r="C233"/>
  <c r="C234"/>
  <c r="C235"/>
  <c r="C236"/>
  <c r="C231"/>
  <c r="B232"/>
  <c r="B233"/>
  <c r="B234"/>
  <c r="B235"/>
  <c r="B236"/>
  <c r="B231"/>
  <c r="D260" i="14"/>
  <c r="H51" i="22" s="1"/>
  <c r="Q197" i="29"/>
  <c r="Q199"/>
  <c r="H197"/>
  <c r="G197"/>
  <c r="F197"/>
  <c r="E197"/>
  <c r="D199"/>
  <c r="D197"/>
  <c r="C198"/>
  <c r="C197"/>
  <c r="B199"/>
  <c r="B197"/>
  <c r="H187"/>
  <c r="H188"/>
  <c r="H189"/>
  <c r="H190"/>
  <c r="H191"/>
  <c r="G187"/>
  <c r="G188"/>
  <c r="G189"/>
  <c r="G190"/>
  <c r="G191"/>
  <c r="F187"/>
  <c r="F188"/>
  <c r="F189"/>
  <c r="F190"/>
  <c r="F191"/>
  <c r="E187"/>
  <c r="E188"/>
  <c r="E189"/>
  <c r="E190"/>
  <c r="E191"/>
  <c r="Q188"/>
  <c r="Q189"/>
  <c r="Q190"/>
  <c r="Q191"/>
  <c r="Q186"/>
  <c r="H186"/>
  <c r="G186"/>
  <c r="F186"/>
  <c r="E186"/>
  <c r="D187"/>
  <c r="D188"/>
  <c r="D189"/>
  <c r="D190"/>
  <c r="D191"/>
  <c r="D186"/>
  <c r="C187"/>
  <c r="C188"/>
  <c r="C189"/>
  <c r="C190"/>
  <c r="C191"/>
  <c r="C186"/>
  <c r="B187"/>
  <c r="B188"/>
  <c r="B189"/>
  <c r="B190"/>
  <c r="B191"/>
  <c r="B186"/>
  <c r="Q178"/>
  <c r="Q179"/>
  <c r="Q180"/>
  <c r="Q181"/>
  <c r="H178"/>
  <c r="H179"/>
  <c r="H180"/>
  <c r="H181"/>
  <c r="G178"/>
  <c r="G179"/>
  <c r="G180"/>
  <c r="G181"/>
  <c r="Q177"/>
  <c r="H177"/>
  <c r="G177"/>
  <c r="F178"/>
  <c r="F179"/>
  <c r="F180"/>
  <c r="F181"/>
  <c r="F177"/>
  <c r="E178"/>
  <c r="E179"/>
  <c r="E180"/>
  <c r="E181"/>
  <c r="E177"/>
  <c r="D178"/>
  <c r="D179"/>
  <c r="D180"/>
  <c r="D181"/>
  <c r="D177"/>
  <c r="C178"/>
  <c r="C179"/>
  <c r="C180"/>
  <c r="C181"/>
  <c r="C177"/>
  <c r="B181"/>
  <c r="B179"/>
  <c r="B180"/>
  <c r="B177"/>
  <c r="E201"/>
  <c r="F201"/>
  <c r="G201"/>
  <c r="H201"/>
  <c r="H193"/>
  <c r="E193"/>
  <c r="F193"/>
  <c r="G193"/>
  <c r="E182"/>
  <c r="F190" i="14"/>
  <c r="F182" i="29" s="1"/>
  <c r="G190" i="14"/>
  <c r="G182" i="29" s="1"/>
  <c r="H190" i="14"/>
  <c r="H182" i="29" s="1"/>
  <c r="H144"/>
  <c r="H146"/>
  <c r="G144"/>
  <c r="G146"/>
  <c r="F144"/>
  <c r="F146"/>
  <c r="E144"/>
  <c r="E146"/>
  <c r="Q144"/>
  <c r="Q146"/>
  <c r="Q143"/>
  <c r="H143"/>
  <c r="G143"/>
  <c r="F143"/>
  <c r="E143"/>
  <c r="D144"/>
  <c r="D146"/>
  <c r="D143"/>
  <c r="C144"/>
  <c r="C145"/>
  <c r="C146"/>
  <c r="C143"/>
  <c r="B144"/>
  <c r="B146"/>
  <c r="B143"/>
  <c r="Q133"/>
  <c r="Q134"/>
  <c r="Q135"/>
  <c r="Q136"/>
  <c r="Q137"/>
  <c r="Q132"/>
  <c r="H133"/>
  <c r="H134"/>
  <c r="H135"/>
  <c r="H136"/>
  <c r="H137"/>
  <c r="H132"/>
  <c r="G133"/>
  <c r="G134"/>
  <c r="G135"/>
  <c r="G136"/>
  <c r="G137"/>
  <c r="G132"/>
  <c r="F133"/>
  <c r="F134"/>
  <c r="F135"/>
  <c r="F136"/>
  <c r="F137"/>
  <c r="F132"/>
  <c r="E133"/>
  <c r="E134"/>
  <c r="E135"/>
  <c r="E136"/>
  <c r="E137"/>
  <c r="E132"/>
  <c r="D133"/>
  <c r="D134"/>
  <c r="D135"/>
  <c r="D136"/>
  <c r="D132"/>
  <c r="C133"/>
  <c r="C134"/>
  <c r="C135"/>
  <c r="C136"/>
  <c r="C132"/>
  <c r="B133"/>
  <c r="B134"/>
  <c r="B135"/>
  <c r="B136"/>
  <c r="B132"/>
  <c r="Q123"/>
  <c r="Q124"/>
  <c r="Q125"/>
  <c r="Q126"/>
  <c r="Q127"/>
  <c r="Q122"/>
  <c r="H123"/>
  <c r="H124"/>
  <c r="H125"/>
  <c r="H126"/>
  <c r="H127"/>
  <c r="H122"/>
  <c r="G123"/>
  <c r="G124"/>
  <c r="G125"/>
  <c r="G126"/>
  <c r="G127"/>
  <c r="G122"/>
  <c r="F123"/>
  <c r="F124"/>
  <c r="F125"/>
  <c r="F126"/>
  <c r="F127"/>
  <c r="F122"/>
  <c r="E123"/>
  <c r="E124"/>
  <c r="E125"/>
  <c r="E126"/>
  <c r="E127"/>
  <c r="E122"/>
  <c r="D123"/>
  <c r="D124"/>
  <c r="D125"/>
  <c r="D126"/>
  <c r="D127"/>
  <c r="D122"/>
  <c r="C123"/>
  <c r="C124"/>
  <c r="C125"/>
  <c r="C126"/>
  <c r="C127"/>
  <c r="C122"/>
  <c r="B123"/>
  <c r="B124"/>
  <c r="B125"/>
  <c r="B126"/>
  <c r="B127"/>
  <c r="B122"/>
  <c r="J128"/>
  <c r="K128"/>
  <c r="M128"/>
  <c r="N128"/>
  <c r="O128"/>
  <c r="P128"/>
  <c r="E128"/>
  <c r="F128"/>
  <c r="G128"/>
  <c r="H128"/>
  <c r="G90"/>
  <c r="G89"/>
  <c r="F90"/>
  <c r="F89"/>
  <c r="E90"/>
  <c r="E89"/>
  <c r="D90"/>
  <c r="D89"/>
  <c r="C90"/>
  <c r="C89"/>
  <c r="B90"/>
  <c r="B89"/>
  <c r="Q90"/>
  <c r="Q89"/>
  <c r="Q78"/>
  <c r="Q79"/>
  <c r="Q80"/>
  <c r="Q81"/>
  <c r="Q82"/>
  <c r="Q83"/>
  <c r="Q77"/>
  <c r="H78"/>
  <c r="H79"/>
  <c r="H80"/>
  <c r="H81"/>
  <c r="H82"/>
  <c r="H83"/>
  <c r="H77"/>
  <c r="G78"/>
  <c r="G79"/>
  <c r="G80"/>
  <c r="G81"/>
  <c r="G82"/>
  <c r="G83"/>
  <c r="G77"/>
  <c r="F78"/>
  <c r="F79"/>
  <c r="F80"/>
  <c r="F81"/>
  <c r="F82"/>
  <c r="F83"/>
  <c r="F77"/>
  <c r="E78"/>
  <c r="E79"/>
  <c r="E80"/>
  <c r="E81"/>
  <c r="E82"/>
  <c r="E83"/>
  <c r="E77"/>
  <c r="D78"/>
  <c r="D79"/>
  <c r="D80"/>
  <c r="D81"/>
  <c r="D82"/>
  <c r="D83"/>
  <c r="D77"/>
  <c r="C78"/>
  <c r="C79"/>
  <c r="C80"/>
  <c r="C81"/>
  <c r="C82"/>
  <c r="C83"/>
  <c r="C77"/>
  <c r="B78"/>
  <c r="B79"/>
  <c r="B80"/>
  <c r="B81"/>
  <c r="B82"/>
  <c r="B83"/>
  <c r="B77"/>
  <c r="H69"/>
  <c r="H70"/>
  <c r="H71"/>
  <c r="H72"/>
  <c r="H68"/>
  <c r="G69"/>
  <c r="G70"/>
  <c r="G71"/>
  <c r="G72"/>
  <c r="G68"/>
  <c r="F69"/>
  <c r="F70"/>
  <c r="F71"/>
  <c r="F72"/>
  <c r="F68"/>
  <c r="E69"/>
  <c r="E70"/>
  <c r="E71"/>
  <c r="E72"/>
  <c r="E68"/>
  <c r="D69"/>
  <c r="D70"/>
  <c r="D71"/>
  <c r="D72"/>
  <c r="D68"/>
  <c r="C69"/>
  <c r="C70"/>
  <c r="C71"/>
  <c r="C72"/>
  <c r="C68"/>
  <c r="B69"/>
  <c r="B70"/>
  <c r="B71"/>
  <c r="B72"/>
  <c r="B68"/>
  <c r="D568" l="1"/>
  <c r="D527"/>
  <c r="D516"/>
  <c r="D407"/>
  <c r="D309"/>
  <c r="D182"/>
  <c r="D147"/>
  <c r="D535"/>
  <c r="G407"/>
  <c r="E428"/>
  <c r="F407"/>
  <c r="E407"/>
  <c r="H407"/>
  <c r="H419"/>
  <c r="F428"/>
  <c r="G419"/>
  <c r="E419"/>
  <c r="F419"/>
  <c r="H428"/>
  <c r="G428"/>
  <c r="E257"/>
  <c r="F257"/>
  <c r="H237"/>
  <c r="G237"/>
  <c r="F237"/>
  <c r="H257"/>
  <c r="E237"/>
  <c r="G257"/>
  <c r="H635"/>
  <c r="G635"/>
  <c r="F635"/>
  <c r="E635"/>
  <c r="D643"/>
  <c r="D635"/>
  <c r="D480"/>
  <c r="D472"/>
  <c r="D249"/>
  <c r="D201"/>
  <c r="D257"/>
  <c r="D291"/>
  <c r="D139"/>
  <c r="D92"/>
  <c r="D237"/>
  <c r="D193"/>
  <c r="AD27" i="7" l="1"/>
  <c r="F34" i="26" l="1"/>
  <c r="F9"/>
  <c r="F10"/>
  <c r="M39" i="9"/>
  <c r="N39" i="24"/>
  <c r="K14" i="9"/>
  <c r="N14" i="24"/>
  <c r="N30" i="9"/>
  <c r="G14" i="24"/>
  <c r="K29" i="26"/>
  <c r="K30"/>
  <c r="K32"/>
  <c r="K33"/>
  <c r="K39"/>
  <c r="Q38" i="7"/>
  <c r="P38"/>
  <c r="O11" i="26"/>
  <c r="O13"/>
  <c r="O14"/>
  <c r="O23"/>
  <c r="O24"/>
  <c r="O27"/>
  <c r="O28"/>
  <c r="O29"/>
  <c r="O34"/>
  <c r="O35"/>
  <c r="O36"/>
  <c r="O37"/>
  <c r="O38"/>
  <c r="O39"/>
  <c r="O40"/>
  <c r="O9"/>
  <c r="N40"/>
  <c r="N38"/>
  <c r="N37"/>
  <c r="N36"/>
  <c r="N35"/>
  <c r="N34"/>
  <c r="N32"/>
  <c r="N29"/>
  <c r="N28"/>
  <c r="N27"/>
  <c r="N26"/>
  <c r="N25"/>
  <c r="N24"/>
  <c r="N23"/>
  <c r="N20"/>
  <c r="N13"/>
  <c r="N10"/>
  <c r="N33"/>
  <c r="M10"/>
  <c r="M13"/>
  <c r="M14"/>
  <c r="M20"/>
  <c r="M23"/>
  <c r="M24"/>
  <c r="M25"/>
  <c r="M26"/>
  <c r="M27"/>
  <c r="M28"/>
  <c r="M32"/>
  <c r="M34"/>
  <c r="M35"/>
  <c r="M36"/>
  <c r="M37"/>
  <c r="M38"/>
  <c r="M40"/>
  <c r="M11"/>
  <c r="L11"/>
  <c r="L13"/>
  <c r="L14"/>
  <c r="L20"/>
  <c r="L23"/>
  <c r="L24"/>
  <c r="L26"/>
  <c r="L27"/>
  <c r="L29"/>
  <c r="L32"/>
  <c r="L34"/>
  <c r="L36"/>
  <c r="L37"/>
  <c r="L38"/>
  <c r="L39"/>
  <c r="L40"/>
  <c r="L9"/>
  <c r="AH431" i="7"/>
  <c r="K10" i="26"/>
  <c r="K11"/>
  <c r="K13"/>
  <c r="K14"/>
  <c r="K20"/>
  <c r="K23"/>
  <c r="K24"/>
  <c r="K25"/>
  <c r="K27"/>
  <c r="K28"/>
  <c r="K31"/>
  <c r="K34"/>
  <c r="K35"/>
  <c r="K36"/>
  <c r="K37"/>
  <c r="K38"/>
  <c r="K40"/>
  <c r="I13"/>
  <c r="I14"/>
  <c r="I20"/>
  <c r="I24"/>
  <c r="I26"/>
  <c r="I27"/>
  <c r="I28"/>
  <c r="I29"/>
  <c r="I30"/>
  <c r="I33"/>
  <c r="I34"/>
  <c r="I36"/>
  <c r="I37"/>
  <c r="I38"/>
  <c r="I40"/>
  <c r="I9"/>
  <c r="I10"/>
  <c r="H11"/>
  <c r="H13"/>
  <c r="H14"/>
  <c r="H20"/>
  <c r="H23"/>
  <c r="H24"/>
  <c r="H26"/>
  <c r="H27"/>
  <c r="H28"/>
  <c r="H29"/>
  <c r="H31"/>
  <c r="H32"/>
  <c r="H34"/>
  <c r="H35"/>
  <c r="H36"/>
  <c r="H37"/>
  <c r="H38"/>
  <c r="H40"/>
  <c r="H9"/>
  <c r="H33"/>
  <c r="G10"/>
  <c r="G13"/>
  <c r="G14"/>
  <c r="G20"/>
  <c r="G23"/>
  <c r="G24"/>
  <c r="G25"/>
  <c r="G28"/>
  <c r="G29"/>
  <c r="G31"/>
  <c r="G34"/>
  <c r="G35"/>
  <c r="G36"/>
  <c r="G37"/>
  <c r="G38"/>
  <c r="G40"/>
  <c r="G9"/>
  <c r="F13"/>
  <c r="F14"/>
  <c r="F23"/>
  <c r="F24"/>
  <c r="F26"/>
  <c r="F27"/>
  <c r="F28"/>
  <c r="F29"/>
  <c r="F32"/>
  <c r="F35"/>
  <c r="F36"/>
  <c r="F37"/>
  <c r="F38"/>
  <c r="F40"/>
  <c r="F20"/>
  <c r="F39"/>
  <c r="F11"/>
  <c r="E10"/>
  <c r="E11"/>
  <c r="E13"/>
  <c r="E20"/>
  <c r="E23"/>
  <c r="E26"/>
  <c r="E27"/>
  <c r="E28"/>
  <c r="E29"/>
  <c r="E31"/>
  <c r="E34"/>
  <c r="E35"/>
  <c r="E36"/>
  <c r="E38"/>
  <c r="E40"/>
  <c r="E14"/>
  <c r="O14" i="24"/>
  <c r="O20"/>
  <c r="O24"/>
  <c r="O26"/>
  <c r="O27"/>
  <c r="O34"/>
  <c r="O35"/>
  <c r="O37"/>
  <c r="O38"/>
  <c r="O40"/>
  <c r="O10"/>
  <c r="O9"/>
  <c r="O33"/>
  <c r="O39"/>
  <c r="O31"/>
  <c r="N11"/>
  <c r="N13"/>
  <c r="N24"/>
  <c r="N26"/>
  <c r="N27"/>
  <c r="N28"/>
  <c r="N33"/>
  <c r="N34"/>
  <c r="N35"/>
  <c r="N36"/>
  <c r="N37"/>
  <c r="N38"/>
  <c r="N40"/>
  <c r="N20"/>
  <c r="N25"/>
  <c r="N31"/>
  <c r="AG485" i="7"/>
  <c r="M13" i="24"/>
  <c r="M14"/>
  <c r="M20"/>
  <c r="M23"/>
  <c r="M24"/>
  <c r="M26"/>
  <c r="M28"/>
  <c r="M34"/>
  <c r="M36"/>
  <c r="M37"/>
  <c r="M38"/>
  <c r="M40"/>
  <c r="M39"/>
  <c r="M32"/>
  <c r="M33"/>
  <c r="M31"/>
  <c r="L14"/>
  <c r="L23"/>
  <c r="L25"/>
  <c r="L26"/>
  <c r="L27"/>
  <c r="L28"/>
  <c r="L32"/>
  <c r="L33"/>
  <c r="L34"/>
  <c r="L35"/>
  <c r="L36"/>
  <c r="L37"/>
  <c r="L38"/>
  <c r="L40"/>
  <c r="L20"/>
  <c r="L39"/>
  <c r="L30"/>
  <c r="L11"/>
  <c r="L31"/>
  <c r="K13"/>
  <c r="K23"/>
  <c r="K24"/>
  <c r="K25"/>
  <c r="K26"/>
  <c r="K27"/>
  <c r="K28"/>
  <c r="K29"/>
  <c r="K32"/>
  <c r="K33"/>
  <c r="K35"/>
  <c r="K36"/>
  <c r="K37"/>
  <c r="K38"/>
  <c r="K40"/>
  <c r="K20"/>
  <c r="K34"/>
  <c r="K39"/>
  <c r="K30"/>
  <c r="I13"/>
  <c r="I20"/>
  <c r="I23"/>
  <c r="I24"/>
  <c r="I26"/>
  <c r="I27"/>
  <c r="I28"/>
  <c r="I29"/>
  <c r="I34"/>
  <c r="I35"/>
  <c r="I37"/>
  <c r="I38"/>
  <c r="I40"/>
  <c r="I9"/>
  <c r="I10"/>
  <c r="I39"/>
  <c r="I31"/>
  <c r="I25"/>
  <c r="I11"/>
  <c r="I33"/>
  <c r="H40"/>
  <c r="H38"/>
  <c r="H36"/>
  <c r="H35"/>
  <c r="H34"/>
  <c r="H32"/>
  <c r="H28"/>
  <c r="H27"/>
  <c r="H26"/>
  <c r="H24"/>
  <c r="H23"/>
  <c r="H20"/>
  <c r="H13"/>
  <c r="H11"/>
  <c r="H25"/>
  <c r="H33"/>
  <c r="H37"/>
  <c r="H39"/>
  <c r="H30"/>
  <c r="AG210" i="7"/>
  <c r="H10" i="24"/>
  <c r="H9"/>
  <c r="G13"/>
  <c r="G24"/>
  <c r="G26"/>
  <c r="G27"/>
  <c r="G28"/>
  <c r="G29"/>
  <c r="G32"/>
  <c r="G34"/>
  <c r="G35"/>
  <c r="G36"/>
  <c r="G37"/>
  <c r="G38"/>
  <c r="G40"/>
  <c r="G20"/>
  <c r="G39"/>
  <c r="G30"/>
  <c r="G25"/>
  <c r="G31"/>
  <c r="F13"/>
  <c r="F20"/>
  <c r="F23"/>
  <c r="F24"/>
  <c r="F25"/>
  <c r="F26"/>
  <c r="F27"/>
  <c r="F28"/>
  <c r="F29"/>
  <c r="F32"/>
  <c r="F34"/>
  <c r="F36"/>
  <c r="F37"/>
  <c r="F38"/>
  <c r="F40"/>
  <c r="F39"/>
  <c r="F11"/>
  <c r="F33"/>
  <c r="F30"/>
  <c r="E11"/>
  <c r="E13"/>
  <c r="E20"/>
  <c r="E23"/>
  <c r="E24"/>
  <c r="E26"/>
  <c r="E27"/>
  <c r="E29"/>
  <c r="E34"/>
  <c r="E35"/>
  <c r="E36"/>
  <c r="E37"/>
  <c r="E38"/>
  <c r="E10"/>
  <c r="E9"/>
  <c r="E33"/>
  <c r="E39"/>
  <c r="E31"/>
  <c r="O13" i="9"/>
  <c r="O20"/>
  <c r="O23"/>
  <c r="O24"/>
  <c r="O25"/>
  <c r="O26"/>
  <c r="O27"/>
  <c r="O28"/>
  <c r="O29"/>
  <c r="O30"/>
  <c r="O32"/>
  <c r="O34"/>
  <c r="O35"/>
  <c r="O37"/>
  <c r="O38"/>
  <c r="O40"/>
  <c r="N10"/>
  <c r="N13"/>
  <c r="N14"/>
  <c r="N20"/>
  <c r="N23"/>
  <c r="N24"/>
  <c r="N26"/>
  <c r="N27"/>
  <c r="N29"/>
  <c r="N34"/>
  <c r="N36"/>
  <c r="N37"/>
  <c r="N40"/>
  <c r="AE538" i="7"/>
  <c r="AD538"/>
  <c r="M13" i="9"/>
  <c r="M23"/>
  <c r="M24"/>
  <c r="M26"/>
  <c r="M27"/>
  <c r="M28"/>
  <c r="M29"/>
  <c r="M32"/>
  <c r="M34"/>
  <c r="M35"/>
  <c r="M36"/>
  <c r="M37"/>
  <c r="M38"/>
  <c r="M40"/>
  <c r="O400" i="7"/>
  <c r="O453"/>
  <c r="L11" i="9"/>
  <c r="L13"/>
  <c r="L20"/>
  <c r="L24"/>
  <c r="L26"/>
  <c r="L29"/>
  <c r="L32"/>
  <c r="L34"/>
  <c r="L35"/>
  <c r="L36"/>
  <c r="L38"/>
  <c r="L40"/>
  <c r="K11"/>
  <c r="K13"/>
  <c r="K20"/>
  <c r="K23"/>
  <c r="K24"/>
  <c r="K26"/>
  <c r="K27"/>
  <c r="K28"/>
  <c r="K29"/>
  <c r="K31"/>
  <c r="K34"/>
  <c r="K35"/>
  <c r="K36"/>
  <c r="K37"/>
  <c r="K38"/>
  <c r="AD376" i="7"/>
  <c r="I13" i="9"/>
  <c r="I20"/>
  <c r="I24"/>
  <c r="I26"/>
  <c r="I27"/>
  <c r="I28"/>
  <c r="I29"/>
  <c r="I32"/>
  <c r="I34"/>
  <c r="I35"/>
  <c r="I36"/>
  <c r="I37"/>
  <c r="I38"/>
  <c r="I40"/>
  <c r="H14"/>
  <c r="H20"/>
  <c r="H23"/>
  <c r="H25"/>
  <c r="H26"/>
  <c r="H27"/>
  <c r="H28"/>
  <c r="H32"/>
  <c r="H34"/>
  <c r="H35"/>
  <c r="H36"/>
  <c r="H37"/>
  <c r="H38"/>
  <c r="H40"/>
  <c r="G10"/>
  <c r="G11"/>
  <c r="G13"/>
  <c r="G14"/>
  <c r="G20"/>
  <c r="G23"/>
  <c r="G24"/>
  <c r="G26"/>
  <c r="G28"/>
  <c r="G36"/>
  <c r="G37"/>
  <c r="G38"/>
  <c r="G40"/>
  <c r="G9"/>
  <c r="F13"/>
  <c r="F14"/>
  <c r="F23"/>
  <c r="F24"/>
  <c r="F26"/>
  <c r="F27"/>
  <c r="F28"/>
  <c r="F29"/>
  <c r="F32"/>
  <c r="F34"/>
  <c r="F35"/>
  <c r="F36"/>
  <c r="F37"/>
  <c r="F38"/>
  <c r="F40"/>
  <c r="E11"/>
  <c r="E13"/>
  <c r="E14"/>
  <c r="E20"/>
  <c r="E23"/>
  <c r="E24"/>
  <c r="E25"/>
  <c r="E26"/>
  <c r="E27"/>
  <c r="E28"/>
  <c r="E29"/>
  <c r="E30"/>
  <c r="E32"/>
  <c r="E34"/>
  <c r="E35"/>
  <c r="E36"/>
  <c r="E37"/>
  <c r="E38"/>
  <c r="E40"/>
  <c r="O10"/>
  <c r="O9"/>
  <c r="O33"/>
  <c r="O39"/>
  <c r="N33"/>
  <c r="N11"/>
  <c r="N25"/>
  <c r="N39"/>
  <c r="M11"/>
  <c r="M31"/>
  <c r="M20"/>
  <c r="M10"/>
  <c r="M9"/>
  <c r="L39"/>
  <c r="L30"/>
  <c r="L31"/>
  <c r="L33"/>
  <c r="I9"/>
  <c r="I39"/>
  <c r="I31"/>
  <c r="I30"/>
  <c r="I10"/>
  <c r="I33"/>
  <c r="AE267" i="7"/>
  <c r="I14" i="9"/>
  <c r="Q40" i="26" l="1"/>
  <c r="Q36" i="9"/>
  <c r="Q34" i="24"/>
  <c r="Q26" i="9"/>
  <c r="Q38" i="26"/>
  <c r="Q36"/>
  <c r="Q39" i="24"/>
  <c r="Q13" i="26"/>
  <c r="Q26" i="24"/>
  <c r="Q37"/>
  <c r="Q20" i="26"/>
  <c r="Q34"/>
  <c r="Q20" i="24"/>
  <c r="Q38"/>
  <c r="H39" i="9"/>
  <c r="H11"/>
  <c r="H33"/>
  <c r="H30"/>
  <c r="H31"/>
  <c r="G33"/>
  <c r="F20"/>
  <c r="Q20" s="1"/>
  <c r="F39"/>
  <c r="F30"/>
  <c r="F10"/>
  <c r="E10"/>
  <c r="E9"/>
  <c r="AE210" i="7" l="1"/>
  <c r="F33" i="26"/>
  <c r="M33" i="9"/>
  <c r="M30"/>
  <c r="M33" i="26"/>
  <c r="M9"/>
  <c r="M10" i="24"/>
  <c r="M9"/>
  <c r="M14" i="9"/>
  <c r="M25" i="24"/>
  <c r="M29"/>
  <c r="M11"/>
  <c r="M27"/>
  <c r="Q27" s="1"/>
  <c r="AG478" i="7"/>
  <c r="M35" i="24"/>
  <c r="M30"/>
  <c r="O13"/>
  <c r="O26" i="26"/>
  <c r="O31"/>
  <c r="O30"/>
  <c r="O32"/>
  <c r="O33"/>
  <c r="O25"/>
  <c r="O10"/>
  <c r="O36" i="24"/>
  <c r="O30"/>
  <c r="O32"/>
  <c r="O28"/>
  <c r="O29"/>
  <c r="O11"/>
  <c r="O23"/>
  <c r="AG611" i="7"/>
  <c r="AF611"/>
  <c r="L29" i="24"/>
  <c r="L24"/>
  <c r="Q24" s="1"/>
  <c r="L10"/>
  <c r="AF450" i="7"/>
  <c r="AG450"/>
  <c r="AE592"/>
  <c r="AD592"/>
  <c r="O14" i="9"/>
  <c r="O11"/>
  <c r="O31"/>
  <c r="AJ605" i="7"/>
  <c r="N9" i="26"/>
  <c r="N39"/>
  <c r="N11"/>
  <c r="AI538" i="7"/>
  <c r="AI539" s="1"/>
  <c r="N30" i="26"/>
  <c r="N31"/>
  <c r="N14"/>
  <c r="Q14" s="1"/>
  <c r="N10" i="24"/>
  <c r="N9"/>
  <c r="N30"/>
  <c r="S523" i="7"/>
  <c r="N32" i="24"/>
  <c r="N23"/>
  <c r="N29"/>
  <c r="N9" i="9"/>
  <c r="N31"/>
  <c r="N38"/>
  <c r="Q38" s="1"/>
  <c r="N35"/>
  <c r="N28"/>
  <c r="AE478" i="7"/>
  <c r="AG431"/>
  <c r="L13" i="24"/>
  <c r="K31"/>
  <c r="M29" i="26"/>
  <c r="Q29" s="1"/>
  <c r="M31"/>
  <c r="M39"/>
  <c r="M30"/>
  <c r="AI486" i="7"/>
  <c r="AL494" l="1"/>
  <c r="AH497"/>
  <c r="AM494"/>
  <c r="AD604"/>
  <c r="AJ601"/>
  <c r="AE604"/>
  <c r="AK601"/>
  <c r="Q13" i="24"/>
  <c r="AG369" i="7"/>
  <c r="AE585"/>
  <c r="AE593" s="1"/>
  <c r="N32" i="9"/>
  <c r="AF431" i="7"/>
  <c r="AN484" l="1"/>
  <c r="AF485"/>
  <c r="AH485"/>
  <c r="AM484"/>
  <c r="AL484"/>
  <c r="M25" i="9"/>
  <c r="AE500" i="7"/>
  <c r="AJ498"/>
  <c r="L25" i="26"/>
  <c r="L33"/>
  <c r="L35"/>
  <c r="L10"/>
  <c r="L30"/>
  <c r="L28"/>
  <c r="Q28" s="1"/>
  <c r="L25" i="9"/>
  <c r="L23"/>
  <c r="L14"/>
  <c r="Q14" s="1"/>
  <c r="L10"/>
  <c r="L9"/>
  <c r="L9" i="24"/>
  <c r="AD485" i="7" l="1"/>
  <c r="AO484"/>
  <c r="AE485"/>
  <c r="AE486" s="1"/>
  <c r="AJ484"/>
  <c r="AK484"/>
  <c r="AD431" l="1"/>
  <c r="AN425"/>
  <c r="AM430"/>
  <c r="AL430"/>
  <c r="AD424"/>
  <c r="L37" i="9"/>
  <c r="Q37" s="1"/>
  <c r="L28"/>
  <c r="Q28" s="1"/>
  <c r="AE424" i="7"/>
  <c r="AO430" l="1"/>
  <c r="AE431"/>
  <c r="AJ430"/>
  <c r="AN430"/>
  <c r="AK430"/>
  <c r="K26" i="26" l="1"/>
  <c r="K9"/>
  <c r="K10" i="24"/>
  <c r="K9"/>
  <c r="K11"/>
  <c r="AF376" i="7"/>
  <c r="AK389"/>
  <c r="K14" i="24"/>
  <c r="K10" i="9"/>
  <c r="K9"/>
  <c r="K40"/>
  <c r="Q40" s="1"/>
  <c r="K33"/>
  <c r="AE388" i="7"/>
  <c r="AD388"/>
  <c r="K39" i="9"/>
  <c r="K30"/>
  <c r="K25"/>
  <c r="K32"/>
  <c r="AE369" i="7"/>
  <c r="I35" i="26"/>
  <c r="Q35" s="1"/>
  <c r="I39"/>
  <c r="I31"/>
  <c r="I11"/>
  <c r="I25"/>
  <c r="I32" i="24"/>
  <c r="I32" i="26"/>
  <c r="I23"/>
  <c r="Q23" s="1"/>
  <c r="AG286" i="7"/>
  <c r="AF286"/>
  <c r="I30" i="24"/>
  <c r="I14"/>
  <c r="I36"/>
  <c r="Q36" s="1"/>
  <c r="I25" i="9"/>
  <c r="I23"/>
  <c r="Q23" s="1"/>
  <c r="I11"/>
  <c r="H10" i="26"/>
  <c r="Q10" s="1"/>
  <c r="H30"/>
  <c r="H39"/>
  <c r="H25"/>
  <c r="H14" i="24"/>
  <c r="AK223" i="7"/>
  <c r="H29" i="24"/>
  <c r="Q29" s="1"/>
  <c r="H31"/>
  <c r="H10" i="9"/>
  <c r="H9"/>
  <c r="H29"/>
  <c r="H24"/>
  <c r="Q24" s="1"/>
  <c r="H13"/>
  <c r="Q13" s="1"/>
  <c r="E32" i="26"/>
  <c r="E30"/>
  <c r="AL269" i="7" l="1"/>
  <c r="AL389"/>
  <c r="AJ389"/>
  <c r="AL223"/>
  <c r="AF225"/>
  <c r="AJ223"/>
  <c r="AL219"/>
  <c r="AH222"/>
  <c r="AJ276"/>
  <c r="AD279"/>
  <c r="AK276"/>
  <c r="AE279"/>
  <c r="Q10" i="9"/>
  <c r="AE203" i="7"/>
  <c r="AD210"/>
  <c r="AD260"/>
  <c r="AE260"/>
  <c r="AF267"/>
  <c r="AG203"/>
  <c r="AG211" s="1"/>
  <c r="S193" s="1"/>
  <c r="H17" i="24" s="1"/>
  <c r="AG267" i="7"/>
  <c r="E24" i="26"/>
  <c r="Q24" s="1"/>
  <c r="G26" l="1"/>
  <c r="Q26" s="1"/>
  <c r="G30"/>
  <c r="G39"/>
  <c r="G33"/>
  <c r="G32"/>
  <c r="Q32" s="1"/>
  <c r="G11"/>
  <c r="Q11" s="1"/>
  <c r="G27"/>
  <c r="Q27" s="1"/>
  <c r="G10" i="24"/>
  <c r="G9"/>
  <c r="G11"/>
  <c r="Q11" s="1"/>
  <c r="G23"/>
  <c r="Q23" s="1"/>
  <c r="G33"/>
  <c r="Q33" s="1"/>
  <c r="AG154" i="7"/>
  <c r="G35" i="9"/>
  <c r="Q35" s="1"/>
  <c r="G34"/>
  <c r="Q34" s="1"/>
  <c r="G25"/>
  <c r="G39"/>
  <c r="G31"/>
  <c r="G29"/>
  <c r="Q29" s="1"/>
  <c r="G30"/>
  <c r="Q30" s="1"/>
  <c r="G27"/>
  <c r="Q27" s="1"/>
  <c r="AI96" i="7"/>
  <c r="F30" i="26"/>
  <c r="F31"/>
  <c r="Q31" s="1"/>
  <c r="F25"/>
  <c r="F10" i="24"/>
  <c r="F9"/>
  <c r="F31"/>
  <c r="Q31" s="1"/>
  <c r="AG95" i="7"/>
  <c r="AL108"/>
  <c r="F14" i="24"/>
  <c r="F35"/>
  <c r="Q35" s="1"/>
  <c r="F33" i="9"/>
  <c r="F11"/>
  <c r="Q11" s="1"/>
  <c r="F31"/>
  <c r="F25"/>
  <c r="F9"/>
  <c r="Q9" s="1"/>
  <c r="AK108" i="7"/>
  <c r="AJ108"/>
  <c r="P492"/>
  <c r="Q492"/>
  <c r="M41" i="9" s="1"/>
  <c r="R492" i="7"/>
  <c r="S492"/>
  <c r="M41" i="24" s="1"/>
  <c r="T492" i="7"/>
  <c r="U492"/>
  <c r="M41" i="26" s="1"/>
  <c r="E9"/>
  <c r="Q9" s="1"/>
  <c r="E25"/>
  <c r="E33"/>
  <c r="E37"/>
  <c r="Q37" s="1"/>
  <c r="E39"/>
  <c r="E40" i="24"/>
  <c r="Q40" s="1"/>
  <c r="AG49" i="7"/>
  <c r="AF49"/>
  <c r="E30" i="24"/>
  <c r="Q30" s="1"/>
  <c r="E28"/>
  <c r="Q28" s="1"/>
  <c r="E25"/>
  <c r="Q25" s="1"/>
  <c r="E14"/>
  <c r="Q30" i="26" l="1"/>
  <c r="Q25"/>
  <c r="Q39"/>
  <c r="Q9" i="24"/>
  <c r="Q33" i="26"/>
  <c r="Q10" i="24"/>
  <c r="Q14"/>
  <c r="Q25" i="9"/>
  <c r="E32" i="24"/>
  <c r="Q32" s="1"/>
  <c r="AG147" i="7"/>
  <c r="AG155" s="1"/>
  <c r="S137" s="1"/>
  <c r="AG37"/>
  <c r="G32" i="9"/>
  <c r="Q32" s="1"/>
  <c r="U79" i="7"/>
  <c r="F17" i="26" s="1"/>
  <c r="P13" i="7"/>
  <c r="P12"/>
  <c r="E33" i="9"/>
  <c r="Q33" s="1"/>
  <c r="P36" i="7"/>
  <c r="Q42"/>
  <c r="E39" i="9" s="1"/>
  <c r="Q39" s="1"/>
  <c r="P42" i="7"/>
  <c r="E31" i="9"/>
  <c r="Q31" s="1"/>
  <c r="P34" i="7"/>
  <c r="AE36"/>
  <c r="AD37"/>
  <c r="AE24"/>
  <c r="AD24"/>
  <c r="AE25"/>
  <c r="AD25"/>
  <c r="AE13"/>
  <c r="AD13"/>
  <c r="AE54"/>
  <c r="AE56" s="1"/>
  <c r="AD54"/>
  <c r="AD56" s="1"/>
  <c r="AO97"/>
  <c r="S80"/>
  <c r="AM97"/>
  <c r="AL97"/>
  <c r="AK97"/>
  <c r="AJ97"/>
  <c r="AN39"/>
  <c r="G17" i="24" l="1"/>
  <c r="AJ55" i="7"/>
  <c r="P5" l="1"/>
  <c r="AO563"/>
  <c r="AO564"/>
  <c r="AO565"/>
  <c r="AO567"/>
  <c r="AO568"/>
  <c r="AO569"/>
  <c r="AO571"/>
  <c r="AO572"/>
  <c r="AO573"/>
  <c r="AO574"/>
  <c r="AO575"/>
  <c r="AO577"/>
  <c r="AO582"/>
  <c r="AO583"/>
  <c r="AO586"/>
  <c r="AO587"/>
  <c r="AO588"/>
  <c r="AO589"/>
  <c r="AO590"/>
  <c r="AO591"/>
  <c r="AO594"/>
  <c r="AO595"/>
  <c r="AO599"/>
  <c r="AO601"/>
  <c r="AO602"/>
  <c r="AO603"/>
  <c r="AO605"/>
  <c r="AO606"/>
  <c r="AO608"/>
  <c r="AO609"/>
  <c r="AN563"/>
  <c r="AN564"/>
  <c r="AN565"/>
  <c r="AN567"/>
  <c r="AN568"/>
  <c r="AN569"/>
  <c r="AN571"/>
  <c r="AN572"/>
  <c r="AN573"/>
  <c r="AN574"/>
  <c r="AN575"/>
  <c r="AN577"/>
  <c r="AN582"/>
  <c r="AN583"/>
  <c r="AN586"/>
  <c r="AN587"/>
  <c r="AN588"/>
  <c r="AN589"/>
  <c r="AN590"/>
  <c r="AN591"/>
  <c r="AN594"/>
  <c r="AN595"/>
  <c r="AN599"/>
  <c r="AN601"/>
  <c r="AN602"/>
  <c r="AN603"/>
  <c r="AN605"/>
  <c r="AN606"/>
  <c r="AN608"/>
  <c r="AN609"/>
  <c r="AO562"/>
  <c r="AN562"/>
  <c r="AO510"/>
  <c r="AO511"/>
  <c r="AO512"/>
  <c r="AO513"/>
  <c r="AO514"/>
  <c r="AO516"/>
  <c r="AO518"/>
  <c r="AO519"/>
  <c r="AO522"/>
  <c r="AO523"/>
  <c r="AO524"/>
  <c r="AO528"/>
  <c r="AO529"/>
  <c r="AO530"/>
  <c r="AO531"/>
  <c r="AO533"/>
  <c r="AO534"/>
  <c r="AO535"/>
  <c r="AO536"/>
  <c r="AO537"/>
  <c r="AO540"/>
  <c r="AO542"/>
  <c r="AO543"/>
  <c r="AO548"/>
  <c r="AO549"/>
  <c r="AO554"/>
  <c r="AO555"/>
  <c r="AO556"/>
  <c r="AN510"/>
  <c r="AN511"/>
  <c r="AN512"/>
  <c r="AN513"/>
  <c r="AN514"/>
  <c r="AN516"/>
  <c r="AN518"/>
  <c r="AN519"/>
  <c r="AN522"/>
  <c r="AN523"/>
  <c r="AN524"/>
  <c r="AN528"/>
  <c r="AN529"/>
  <c r="AN530"/>
  <c r="AN531"/>
  <c r="AN533"/>
  <c r="AN534"/>
  <c r="AN535"/>
  <c r="AN536"/>
  <c r="AN537"/>
  <c r="AN540"/>
  <c r="AN542"/>
  <c r="AN543"/>
  <c r="AN548"/>
  <c r="AN549"/>
  <c r="AN554"/>
  <c r="AN555"/>
  <c r="AN556"/>
  <c r="AO509"/>
  <c r="AN509"/>
  <c r="AO457"/>
  <c r="AO458"/>
  <c r="AO459"/>
  <c r="AO460"/>
  <c r="AO461"/>
  <c r="AO464"/>
  <c r="AO465"/>
  <c r="AO466"/>
  <c r="AO467"/>
  <c r="AO469"/>
  <c r="AO470"/>
  <c r="AO474"/>
  <c r="AO475"/>
  <c r="AO476"/>
  <c r="AO479"/>
  <c r="AO480"/>
  <c r="AO481"/>
  <c r="AO483"/>
  <c r="AO487"/>
  <c r="AO488"/>
  <c r="AO490"/>
  <c r="AO492"/>
  <c r="AO495"/>
  <c r="AO496"/>
  <c r="AO499"/>
  <c r="AO501"/>
  <c r="AO503"/>
  <c r="AN457"/>
  <c r="AN458"/>
  <c r="AN459"/>
  <c r="AN460"/>
  <c r="AN461"/>
  <c r="AN464"/>
  <c r="AN465"/>
  <c r="AN466"/>
  <c r="AN467"/>
  <c r="AN469"/>
  <c r="AN470"/>
  <c r="AN474"/>
  <c r="AN475"/>
  <c r="AN476"/>
  <c r="AN479"/>
  <c r="AN480"/>
  <c r="AN481"/>
  <c r="AN483"/>
  <c r="AN487"/>
  <c r="AN488"/>
  <c r="AN490"/>
  <c r="AN492"/>
  <c r="AN495"/>
  <c r="AN496"/>
  <c r="AN499"/>
  <c r="AN501"/>
  <c r="AN503"/>
  <c r="AO402"/>
  <c r="AO403"/>
  <c r="AO404"/>
  <c r="AO405"/>
  <c r="AO406"/>
  <c r="AO408"/>
  <c r="AO410"/>
  <c r="AO411"/>
  <c r="AO412"/>
  <c r="AO413"/>
  <c r="AO414"/>
  <c r="AO416"/>
  <c r="AO421"/>
  <c r="AO422"/>
  <c r="AO425"/>
  <c r="AO426"/>
  <c r="AO427"/>
  <c r="AO428"/>
  <c r="AO429"/>
  <c r="AO433"/>
  <c r="AO434"/>
  <c r="AO435"/>
  <c r="AO437"/>
  <c r="AO438"/>
  <c r="AO441"/>
  <c r="AO442"/>
  <c r="AO444"/>
  <c r="AO447"/>
  <c r="AO448"/>
  <c r="AN402"/>
  <c r="AN403"/>
  <c r="AN404"/>
  <c r="AN405"/>
  <c r="AN406"/>
  <c r="AN408"/>
  <c r="AN410"/>
  <c r="AN411"/>
  <c r="AN412"/>
  <c r="AN413"/>
  <c r="AN414"/>
  <c r="AN416"/>
  <c r="AN421"/>
  <c r="AN422"/>
  <c r="AN426"/>
  <c r="AN427"/>
  <c r="AN428"/>
  <c r="AN429"/>
  <c r="AN433"/>
  <c r="AN434"/>
  <c r="AN435"/>
  <c r="AN437"/>
  <c r="AN438"/>
  <c r="AN441"/>
  <c r="AN442"/>
  <c r="AN444"/>
  <c r="AN447"/>
  <c r="AN448"/>
  <c r="AO401"/>
  <c r="AN401"/>
  <c r="AO347"/>
  <c r="AO348"/>
  <c r="AO349"/>
  <c r="AO350"/>
  <c r="AO351"/>
  <c r="AO352"/>
  <c r="AO353"/>
  <c r="AO355"/>
  <c r="AO357"/>
  <c r="AO358"/>
  <c r="AO359"/>
  <c r="AO360"/>
  <c r="AO361"/>
  <c r="AO366"/>
  <c r="AO367"/>
  <c r="AO370"/>
  <c r="AO371"/>
  <c r="AO373"/>
  <c r="AO374"/>
  <c r="AO375"/>
  <c r="AO378"/>
  <c r="AO379"/>
  <c r="AO381"/>
  <c r="AO382"/>
  <c r="AO383"/>
  <c r="AO385"/>
  <c r="AO387"/>
  <c r="AO390"/>
  <c r="AO392"/>
  <c r="AO393"/>
  <c r="AO394"/>
  <c r="AN347"/>
  <c r="AN348"/>
  <c r="AN349"/>
  <c r="AN350"/>
  <c r="AN351"/>
  <c r="AN352"/>
  <c r="AN353"/>
  <c r="AN355"/>
  <c r="AN357"/>
  <c r="AN358"/>
  <c r="AN359"/>
  <c r="AN360"/>
  <c r="AN361"/>
  <c r="AN366"/>
  <c r="AN367"/>
  <c r="AN370"/>
  <c r="AN371"/>
  <c r="AN373"/>
  <c r="AN374"/>
  <c r="AN375"/>
  <c r="AN378"/>
  <c r="AN379"/>
  <c r="AN381"/>
  <c r="AN382"/>
  <c r="AN383"/>
  <c r="AN385"/>
  <c r="AN387"/>
  <c r="AN390"/>
  <c r="AN392"/>
  <c r="AN393"/>
  <c r="AN394"/>
  <c r="AO238"/>
  <c r="AO239"/>
  <c r="AO241"/>
  <c r="AO242"/>
  <c r="AO243"/>
  <c r="AO244"/>
  <c r="AO246"/>
  <c r="AO247"/>
  <c r="AO249"/>
  <c r="AO250"/>
  <c r="AO252"/>
  <c r="AO253"/>
  <c r="AO256"/>
  <c r="AO257"/>
  <c r="AO259"/>
  <c r="AO261"/>
  <c r="AO262"/>
  <c r="AO263"/>
  <c r="AO265"/>
  <c r="AO266"/>
  <c r="AO269"/>
  <c r="AO270"/>
  <c r="AO272"/>
  <c r="AO274"/>
  <c r="AO276"/>
  <c r="AO278"/>
  <c r="AO281"/>
  <c r="AO283"/>
  <c r="AO284"/>
  <c r="AO285"/>
  <c r="AN238"/>
  <c r="AN239"/>
  <c r="AN241"/>
  <c r="AN242"/>
  <c r="AN243"/>
  <c r="AN244"/>
  <c r="AN246"/>
  <c r="AN247"/>
  <c r="AN249"/>
  <c r="AN250"/>
  <c r="AN252"/>
  <c r="AN253"/>
  <c r="AN256"/>
  <c r="AN257"/>
  <c r="AN259"/>
  <c r="AN261"/>
  <c r="AN262"/>
  <c r="AN263"/>
  <c r="AN265"/>
  <c r="AN266"/>
  <c r="AN269"/>
  <c r="AN270"/>
  <c r="AN272"/>
  <c r="AN277"/>
  <c r="AN278"/>
  <c r="AN281"/>
  <c r="AN283"/>
  <c r="AN284"/>
  <c r="AN285"/>
  <c r="AO237"/>
  <c r="AN237"/>
  <c r="AO181"/>
  <c r="AO182"/>
  <c r="AO183"/>
  <c r="AO184"/>
  <c r="AO185"/>
  <c r="AO187"/>
  <c r="AO189"/>
  <c r="AO190"/>
  <c r="AO191"/>
  <c r="AO192"/>
  <c r="AO193"/>
  <c r="AO194"/>
  <c r="AO196"/>
  <c r="AO199"/>
  <c r="AO200"/>
  <c r="AO201"/>
  <c r="AO204"/>
  <c r="AO205"/>
  <c r="AO207"/>
  <c r="AO208"/>
  <c r="AO209"/>
  <c r="AO212"/>
  <c r="AO214"/>
  <c r="AO215"/>
  <c r="AO217"/>
  <c r="AO219"/>
  <c r="AO221"/>
  <c r="AO224"/>
  <c r="AO226"/>
  <c r="AO227"/>
  <c r="AO228"/>
  <c r="AN181"/>
  <c r="AN182"/>
  <c r="AN183"/>
  <c r="AN184"/>
  <c r="AN185"/>
  <c r="AN187"/>
  <c r="AN189"/>
  <c r="AN190"/>
  <c r="AN191"/>
  <c r="AN192"/>
  <c r="AN193"/>
  <c r="AN194"/>
  <c r="AN196"/>
  <c r="AN199"/>
  <c r="AN200"/>
  <c r="AN201"/>
  <c r="AN204"/>
  <c r="AN205"/>
  <c r="AN207"/>
  <c r="AN208"/>
  <c r="AN209"/>
  <c r="AN212"/>
  <c r="AN214"/>
  <c r="AN215"/>
  <c r="AN217"/>
  <c r="AN219"/>
  <c r="AN221"/>
  <c r="AN224"/>
  <c r="AN226"/>
  <c r="AN227"/>
  <c r="AN228"/>
  <c r="AO180"/>
  <c r="AN180"/>
  <c r="AO126"/>
  <c r="AO127"/>
  <c r="AO128"/>
  <c r="AO129"/>
  <c r="AO130"/>
  <c r="AO133"/>
  <c r="AO135"/>
  <c r="AO136"/>
  <c r="AO137"/>
  <c r="AO139"/>
  <c r="AO144"/>
  <c r="AO145"/>
  <c r="AO148"/>
  <c r="AO149"/>
  <c r="AO150"/>
  <c r="AO151"/>
  <c r="AO152"/>
  <c r="AO153"/>
  <c r="AO157"/>
  <c r="AO160"/>
  <c r="AO161"/>
  <c r="AO163"/>
  <c r="AO164"/>
  <c r="AO165"/>
  <c r="AO168"/>
  <c r="AO170"/>
  <c r="AO171"/>
  <c r="AO172"/>
  <c r="AN126"/>
  <c r="AN127"/>
  <c r="AN128"/>
  <c r="AN129"/>
  <c r="AN130"/>
  <c r="AN133"/>
  <c r="AN135"/>
  <c r="AN136"/>
  <c r="AN137"/>
  <c r="AN139"/>
  <c r="AN144"/>
  <c r="AN145"/>
  <c r="AN148"/>
  <c r="AN149"/>
  <c r="AN150"/>
  <c r="AN151"/>
  <c r="AN152"/>
  <c r="AN153"/>
  <c r="AN157"/>
  <c r="AN160"/>
  <c r="AN161"/>
  <c r="AN163"/>
  <c r="AN164"/>
  <c r="AN165"/>
  <c r="AN168"/>
  <c r="AN170"/>
  <c r="AN171"/>
  <c r="AN172"/>
  <c r="AO124"/>
  <c r="AN124"/>
  <c r="AO67"/>
  <c r="AO68"/>
  <c r="AO69"/>
  <c r="AO70"/>
  <c r="AO71"/>
  <c r="AO72"/>
  <c r="AO74"/>
  <c r="AO75"/>
  <c r="AO76"/>
  <c r="AO78"/>
  <c r="AO79"/>
  <c r="AO80"/>
  <c r="AO81"/>
  <c r="AO85"/>
  <c r="AO86"/>
  <c r="AO89"/>
  <c r="AO90"/>
  <c r="AO91"/>
  <c r="AO92"/>
  <c r="AO93"/>
  <c r="AO94"/>
  <c r="AO100"/>
  <c r="AO101"/>
  <c r="AO102"/>
  <c r="AO105"/>
  <c r="AO106"/>
  <c r="AO109"/>
  <c r="AO111"/>
  <c r="AO112"/>
  <c r="AO113"/>
  <c r="AN67"/>
  <c r="AN68"/>
  <c r="AN69"/>
  <c r="AN70"/>
  <c r="AN71"/>
  <c r="AN72"/>
  <c r="AN74"/>
  <c r="AN75"/>
  <c r="AN76"/>
  <c r="AN78"/>
  <c r="AN79"/>
  <c r="AN80"/>
  <c r="AN81"/>
  <c r="AN85"/>
  <c r="AN86"/>
  <c r="AN89"/>
  <c r="AN90"/>
  <c r="AN91"/>
  <c r="AN92"/>
  <c r="AN93"/>
  <c r="AN94"/>
  <c r="AN97"/>
  <c r="AN100"/>
  <c r="AN101"/>
  <c r="AN102"/>
  <c r="AN105"/>
  <c r="AN106"/>
  <c r="AN109"/>
  <c r="AN111"/>
  <c r="AN112"/>
  <c r="AN113"/>
  <c r="AO65"/>
  <c r="AN65"/>
  <c r="AO8"/>
  <c r="AO9"/>
  <c r="AO10"/>
  <c r="AO11"/>
  <c r="AO12"/>
  <c r="AO14"/>
  <c r="AO16"/>
  <c r="AO18"/>
  <c r="AO19"/>
  <c r="AO20"/>
  <c r="AO26"/>
  <c r="AO27"/>
  <c r="AO28"/>
  <c r="AO29"/>
  <c r="AO31"/>
  <c r="AO32"/>
  <c r="AO33"/>
  <c r="AO35"/>
  <c r="AO36"/>
  <c r="AO39"/>
  <c r="AO40"/>
  <c r="AO41"/>
  <c r="AO44"/>
  <c r="AO46"/>
  <c r="AO47"/>
  <c r="AO48"/>
  <c r="AO50"/>
  <c r="AO51"/>
  <c r="AO53"/>
  <c r="AO54"/>
  <c r="AO7"/>
  <c r="AN8"/>
  <c r="AN9"/>
  <c r="AN10"/>
  <c r="AN11"/>
  <c r="AN12"/>
  <c r="AN14"/>
  <c r="AN16"/>
  <c r="AN18"/>
  <c r="AN19"/>
  <c r="AN20"/>
  <c r="AN26"/>
  <c r="AN27"/>
  <c r="AN28"/>
  <c r="AN29"/>
  <c r="AN31"/>
  <c r="AN32"/>
  <c r="AN33"/>
  <c r="AN35"/>
  <c r="AN36"/>
  <c r="AN40"/>
  <c r="AN41"/>
  <c r="AN44"/>
  <c r="AN46"/>
  <c r="AN47"/>
  <c r="AN48"/>
  <c r="AN50"/>
  <c r="AN51"/>
  <c r="AN53"/>
  <c r="AN54"/>
  <c r="AN7"/>
  <c r="AA603"/>
  <c r="AA604"/>
  <c r="Z603"/>
  <c r="Z604"/>
  <c r="AA549"/>
  <c r="Z549"/>
  <c r="AA496"/>
  <c r="Z496"/>
  <c r="AA385"/>
  <c r="AA387"/>
  <c r="Z385"/>
  <c r="Z387"/>
  <c r="AA277"/>
  <c r="Z277"/>
  <c r="AA221"/>
  <c r="Z221"/>
  <c r="AA165"/>
  <c r="Z165"/>
  <c r="Z107"/>
  <c r="AA107"/>
  <c r="AA47"/>
  <c r="AA48"/>
  <c r="Z47"/>
  <c r="Z48"/>
  <c r="C820" i="14"/>
  <c r="C816"/>
  <c r="C812"/>
  <c r="C808"/>
  <c r="C804"/>
  <c r="C800"/>
  <c r="C796"/>
  <c r="C792"/>
  <c r="C788"/>
  <c r="C784"/>
  <c r="C780"/>
  <c r="C854"/>
  <c r="C850"/>
  <c r="C846"/>
  <c r="C842"/>
  <c r="C838"/>
  <c r="C829"/>
  <c r="B828"/>
  <c r="B853"/>
  <c r="B849"/>
  <c r="B845"/>
  <c r="B841"/>
  <c r="B837"/>
  <c r="B833"/>
  <c r="B819"/>
  <c r="B815"/>
  <c r="B811"/>
  <c r="B807"/>
  <c r="B799"/>
  <c r="B787"/>
  <c r="B783"/>
  <c r="B779"/>
  <c r="B791"/>
  <c r="B795"/>
  <c r="D656" i="29"/>
  <c r="D652"/>
  <c r="D648"/>
  <c r="D644"/>
  <c r="D636"/>
  <c r="D624"/>
  <c r="D603"/>
  <c r="D599"/>
  <c r="D595"/>
  <c r="D589"/>
  <c r="D581"/>
  <c r="D569"/>
  <c r="D548"/>
  <c r="D544"/>
  <c r="D540"/>
  <c r="D536"/>
  <c r="D528"/>
  <c r="D517"/>
  <c r="D493"/>
  <c r="D489"/>
  <c r="D485"/>
  <c r="D481"/>
  <c r="D473"/>
  <c r="D461"/>
  <c r="D441"/>
  <c r="D437"/>
  <c r="D433"/>
  <c r="D429"/>
  <c r="D420"/>
  <c r="D408"/>
  <c r="D323"/>
  <c r="D319"/>
  <c r="D315"/>
  <c r="D310"/>
  <c r="D303"/>
  <c r="D292"/>
  <c r="D270"/>
  <c r="D266"/>
  <c r="D262"/>
  <c r="D258"/>
  <c r="D250"/>
  <c r="D238"/>
  <c r="D214"/>
  <c r="D210"/>
  <c r="D206"/>
  <c r="D202"/>
  <c r="D194"/>
  <c r="D183"/>
  <c r="D160"/>
  <c r="D156"/>
  <c r="D152"/>
  <c r="D148"/>
  <c r="D140"/>
  <c r="D129"/>
  <c r="D105"/>
  <c r="D101"/>
  <c r="D97"/>
  <c r="D93"/>
  <c r="D86"/>
  <c r="D74"/>
  <c r="D681" s="1"/>
  <c r="D776"/>
  <c r="D772"/>
  <c r="D768"/>
  <c r="D764"/>
  <c r="D760"/>
  <c r="D756"/>
  <c r="D810"/>
  <c r="D806"/>
  <c r="D802"/>
  <c r="D798"/>
  <c r="D794"/>
  <c r="D790"/>
  <c r="D853" i="14"/>
  <c r="D849"/>
  <c r="D845"/>
  <c r="D841"/>
  <c r="D837"/>
  <c r="D833"/>
  <c r="D819"/>
  <c r="D815"/>
  <c r="D811"/>
  <c r="D807"/>
  <c r="D803"/>
  <c r="D799"/>
  <c r="D688"/>
  <c r="D684"/>
  <c r="D680"/>
  <c r="D676"/>
  <c r="D668"/>
  <c r="D656"/>
  <c r="D634"/>
  <c r="D630"/>
  <c r="D626"/>
  <c r="D622"/>
  <c r="D614"/>
  <c r="D602"/>
  <c r="D575"/>
  <c r="D567"/>
  <c r="D563"/>
  <c r="D555"/>
  <c r="D544"/>
  <c r="D518"/>
  <c r="D514"/>
  <c r="D510"/>
  <c r="D506"/>
  <c r="D498"/>
  <c r="D486"/>
  <c r="D459"/>
  <c r="D456"/>
  <c r="D452"/>
  <c r="D448"/>
  <c r="D439"/>
  <c r="D427"/>
  <c r="D338"/>
  <c r="D334"/>
  <c r="D330"/>
  <c r="D326"/>
  <c r="D319"/>
  <c r="D308"/>
  <c r="D222"/>
  <c r="D218"/>
  <c r="D214"/>
  <c r="D210"/>
  <c r="D202"/>
  <c r="D191"/>
  <c r="D164"/>
  <c r="D160"/>
  <c r="D156"/>
  <c r="D152"/>
  <c r="D144"/>
  <c r="D133"/>
  <c r="D107"/>
  <c r="D103"/>
  <c r="D99"/>
  <c r="D93"/>
  <c r="D86"/>
  <c r="D74"/>
  <c r="D249"/>
  <c r="D281"/>
  <c r="D277"/>
  <c r="D273"/>
  <c r="D269"/>
  <c r="D261"/>
  <c r="K529" i="29"/>
  <c r="P462"/>
  <c r="I462"/>
  <c r="J462"/>
  <c r="K462"/>
  <c r="L462"/>
  <c r="M462"/>
  <c r="N462"/>
  <c r="O462"/>
  <c r="P421"/>
  <c r="I421"/>
  <c r="J421"/>
  <c r="K421"/>
  <c r="L421"/>
  <c r="M421"/>
  <c r="N421"/>
  <c r="O421"/>
  <c r="B810"/>
  <c r="B806"/>
  <c r="B802"/>
  <c r="B798"/>
  <c r="B794"/>
  <c r="B790"/>
  <c r="I788"/>
  <c r="J788"/>
  <c r="K788"/>
  <c r="L788"/>
  <c r="M788"/>
  <c r="N788"/>
  <c r="O788"/>
  <c r="P788"/>
  <c r="C788"/>
  <c r="C789"/>
  <c r="C786"/>
  <c r="B785"/>
  <c r="B776"/>
  <c r="B772"/>
  <c r="B768"/>
  <c r="B764"/>
  <c r="B760"/>
  <c r="B756"/>
  <c r="B752"/>
  <c r="B748"/>
  <c r="B744"/>
  <c r="B740"/>
  <c r="B736"/>
  <c r="I383"/>
  <c r="J383"/>
  <c r="K383"/>
  <c r="L383"/>
  <c r="M383"/>
  <c r="N383"/>
  <c r="O383"/>
  <c r="P383"/>
  <c r="I379"/>
  <c r="J379"/>
  <c r="K379"/>
  <c r="L379"/>
  <c r="M379"/>
  <c r="N379"/>
  <c r="O379"/>
  <c r="P379"/>
  <c r="I375"/>
  <c r="J375"/>
  <c r="K375"/>
  <c r="L375"/>
  <c r="M375"/>
  <c r="N375"/>
  <c r="O375"/>
  <c r="P375"/>
  <c r="I370"/>
  <c r="J370"/>
  <c r="K370"/>
  <c r="L370"/>
  <c r="M370"/>
  <c r="N370"/>
  <c r="O370"/>
  <c r="P370"/>
  <c r="I363"/>
  <c r="J363"/>
  <c r="K363"/>
  <c r="L363"/>
  <c r="M363"/>
  <c r="N363"/>
  <c r="O363"/>
  <c r="P363"/>
  <c r="F730"/>
  <c r="G730"/>
  <c r="H730"/>
  <c r="E730"/>
  <c r="E788" s="1"/>
  <c r="F831" i="14"/>
  <c r="G831"/>
  <c r="H831"/>
  <c r="H752" i="29"/>
  <c r="F563" i="14"/>
  <c r="E703" i="29"/>
  <c r="G736"/>
  <c r="E695"/>
  <c r="H73" i="14"/>
  <c r="H776" s="1"/>
  <c r="H733" l="1"/>
  <c r="H695" i="29" s="1"/>
  <c r="H736"/>
  <c r="F733" i="14"/>
  <c r="F695" i="29" s="1"/>
  <c r="F736"/>
  <c r="G754" i="14"/>
  <c r="G752" i="29"/>
  <c r="G383" s="1"/>
  <c r="F754" i="14"/>
  <c r="F752" i="29"/>
  <c r="H741" i="14"/>
  <c r="H703" i="29" s="1"/>
  <c r="H740"/>
  <c r="G741" i="14"/>
  <c r="G703" i="29" s="1"/>
  <c r="G740"/>
  <c r="G764" s="1"/>
  <c r="F741" i="14"/>
  <c r="F703" i="29" s="1"/>
  <c r="F740"/>
  <c r="F326" i="14"/>
  <c r="H746"/>
  <c r="H744" i="29"/>
  <c r="H375" s="1"/>
  <c r="G746" i="14"/>
  <c r="G744" i="29"/>
  <c r="F746" i="14"/>
  <c r="F744" i="29"/>
  <c r="F375" s="1"/>
  <c r="H719" i="14"/>
  <c r="H681" i="29" s="1"/>
  <c r="H732"/>
  <c r="H750" i="14"/>
  <c r="H748" i="29"/>
  <c r="H379" s="1"/>
  <c r="G750" i="14"/>
  <c r="G748" i="29"/>
  <c r="F750" i="14"/>
  <c r="F748" i="29"/>
  <c r="F379" s="1"/>
  <c r="G733" i="14"/>
  <c r="G695" i="29" s="1"/>
  <c r="G803" i="14"/>
  <c r="H754"/>
  <c r="H853"/>
  <c r="E681" i="29"/>
  <c r="H319" i="14"/>
  <c r="H303" i="29" s="1"/>
  <c r="H381" i="14"/>
  <c r="H363" i="29" s="1"/>
  <c r="H849" i="14"/>
  <c r="H396"/>
  <c r="F319"/>
  <c r="F303" i="29" s="1"/>
  <c r="F381" i="14"/>
  <c r="F363" i="29" s="1"/>
  <c r="F334" i="14"/>
  <c r="F396"/>
  <c r="E429" i="29"/>
  <c r="E370"/>
  <c r="H448" i="14"/>
  <c r="H429" i="29" s="1"/>
  <c r="H388" i="14"/>
  <c r="H370" i="29" s="1"/>
  <c r="H819" i="14"/>
  <c r="H400"/>
  <c r="G448"/>
  <c r="G429" i="29" s="1"/>
  <c r="G388" i="14"/>
  <c r="G370" i="29" s="1"/>
  <c r="G338" i="14"/>
  <c r="G400"/>
  <c r="F448"/>
  <c r="F429" i="29" s="1"/>
  <c r="F388" i="14"/>
  <c r="F370" i="29" s="1"/>
  <c r="F459" i="14"/>
  <c r="F400"/>
  <c r="H214"/>
  <c r="H392"/>
  <c r="G319"/>
  <c r="G303" i="29" s="1"/>
  <c r="G381" i="14"/>
  <c r="G363" i="29" s="1"/>
  <c r="E238"/>
  <c r="E350"/>
  <c r="G845" i="14"/>
  <c r="G392"/>
  <c r="H249"/>
  <c r="H238" i="29" s="1"/>
  <c r="H368" i="14"/>
  <c r="H350" i="29" s="1"/>
  <c r="F845" i="14"/>
  <c r="F392"/>
  <c r="G849"/>
  <c r="G396"/>
  <c r="E303" i="29"/>
  <c r="E363"/>
  <c r="H713"/>
  <c r="H709"/>
  <c r="H376"/>
  <c r="H717"/>
  <c r="G376"/>
  <c r="G717"/>
  <c r="G709"/>
  <c r="G713"/>
  <c r="F709"/>
  <c r="F713"/>
  <c r="F717"/>
  <c r="F376"/>
  <c r="E717"/>
  <c r="E713"/>
  <c r="E376"/>
  <c r="E709"/>
  <c r="J97"/>
  <c r="J708"/>
  <c r="P97"/>
  <c r="P708"/>
  <c r="P93"/>
  <c r="P703"/>
  <c r="O93"/>
  <c r="O703"/>
  <c r="K97"/>
  <c r="K708"/>
  <c r="O105"/>
  <c r="O716"/>
  <c r="P86"/>
  <c r="P695"/>
  <c r="L93"/>
  <c r="L703"/>
  <c r="P101"/>
  <c r="P712"/>
  <c r="L105"/>
  <c r="L716"/>
  <c r="M93"/>
  <c r="M703"/>
  <c r="O86"/>
  <c r="O695"/>
  <c r="K93"/>
  <c r="K703"/>
  <c r="O101"/>
  <c r="O712"/>
  <c r="K105"/>
  <c r="K716"/>
  <c r="N105"/>
  <c r="N716"/>
  <c r="N86"/>
  <c r="N695"/>
  <c r="J93"/>
  <c r="J703"/>
  <c r="N101"/>
  <c r="N712"/>
  <c r="J105"/>
  <c r="J716"/>
  <c r="I97"/>
  <c r="I708"/>
  <c r="I703"/>
  <c r="M101"/>
  <c r="M712"/>
  <c r="I105"/>
  <c r="I716"/>
  <c r="L101"/>
  <c r="L712"/>
  <c r="M105"/>
  <c r="M716"/>
  <c r="M86"/>
  <c r="M695"/>
  <c r="O97"/>
  <c r="O708"/>
  <c r="K101"/>
  <c r="K712"/>
  <c r="J86"/>
  <c r="J695"/>
  <c r="N97"/>
  <c r="N708"/>
  <c r="J101"/>
  <c r="J712"/>
  <c r="N148"/>
  <c r="N703"/>
  <c r="L86"/>
  <c r="L695"/>
  <c r="I695"/>
  <c r="M97"/>
  <c r="M708"/>
  <c r="I101"/>
  <c r="I712"/>
  <c r="K86"/>
  <c r="K695"/>
  <c r="L97"/>
  <c r="L708"/>
  <c r="P105"/>
  <c r="P716"/>
  <c r="F498" i="14"/>
  <c r="F473" i="29" s="1"/>
  <c r="H75" i="14"/>
  <c r="H75" i="29" s="1"/>
  <c r="H73"/>
  <c r="G498" i="14"/>
  <c r="G473" i="29" s="1"/>
  <c r="F214" i="14"/>
  <c r="G514"/>
  <c r="F514"/>
  <c r="G684"/>
  <c r="E589" i="29"/>
  <c r="F684" i="14"/>
  <c r="H622"/>
  <c r="H589" i="29" s="1"/>
  <c r="H634" i="14"/>
  <c r="G634"/>
  <c r="H544"/>
  <c r="H517" i="29" s="1"/>
  <c r="H567" i="14"/>
  <c r="G567"/>
  <c r="H803"/>
  <c r="E194" i="29"/>
  <c r="F281" i="14"/>
  <c r="G452"/>
  <c r="H498"/>
  <c r="H473" i="29" s="1"/>
  <c r="H514" i="14"/>
  <c r="E517" i="29"/>
  <c r="F614" i="14"/>
  <c r="F581" i="29" s="1"/>
  <c r="F630" i="14"/>
  <c r="H656"/>
  <c r="H684"/>
  <c r="E250" i="29"/>
  <c r="F567" i="14"/>
  <c r="G622"/>
  <c r="G589" i="29" s="1"/>
  <c r="F634" i="14"/>
  <c r="H668"/>
  <c r="H636" i="29" s="1"/>
  <c r="H688" i="14"/>
  <c r="H837"/>
  <c r="H506"/>
  <c r="H481" i="29" s="1"/>
  <c r="H518" i="14"/>
  <c r="E528" i="29"/>
  <c r="F622" i="14"/>
  <c r="F589" i="29" s="1"/>
  <c r="G668" i="14"/>
  <c r="G636" i="29" s="1"/>
  <c r="G688" i="14"/>
  <c r="G837"/>
  <c r="G506"/>
  <c r="G481" i="29" s="1"/>
  <c r="G518" i="14"/>
  <c r="H555"/>
  <c r="H528" i="29" s="1"/>
  <c r="H571" i="14"/>
  <c r="E569" i="29"/>
  <c r="F668" i="14"/>
  <c r="F636" i="29" s="1"/>
  <c r="F688" i="14"/>
  <c r="E86" i="29"/>
  <c r="H273" i="14"/>
  <c r="F506"/>
  <c r="F481" i="29" s="1"/>
  <c r="F518" i="14"/>
  <c r="G555"/>
  <c r="G528" i="29" s="1"/>
  <c r="G571" i="14"/>
  <c r="H602"/>
  <c r="H569" i="29" s="1"/>
  <c r="H626" i="14"/>
  <c r="H676"/>
  <c r="H644" i="29" s="1"/>
  <c r="F99" i="14"/>
  <c r="G273"/>
  <c r="E461" i="29"/>
  <c r="F555" i="14"/>
  <c r="F528" i="29" s="1"/>
  <c r="F571" i="14"/>
  <c r="G626"/>
  <c r="G676"/>
  <c r="G644" i="29" s="1"/>
  <c r="H486" i="14"/>
  <c r="H461" i="29" s="1"/>
  <c r="H510" i="14"/>
  <c r="E536" i="29"/>
  <c r="F626" i="14"/>
  <c r="F676"/>
  <c r="F644" i="29" s="1"/>
  <c r="E140"/>
  <c r="G510" i="14"/>
  <c r="H563"/>
  <c r="H536" i="29" s="1"/>
  <c r="H575" i="14"/>
  <c r="E581" i="29"/>
  <c r="H680" i="14"/>
  <c r="E644" i="29"/>
  <c r="F156" i="14"/>
  <c r="H427"/>
  <c r="H408" i="29" s="1"/>
  <c r="F510" i="14"/>
  <c r="G563"/>
  <c r="G536" i="29" s="1"/>
  <c r="G575" i="14"/>
  <c r="H614"/>
  <c r="H581" i="29" s="1"/>
  <c r="H630" i="14"/>
  <c r="G680"/>
  <c r="E636" i="29"/>
  <c r="G281" i="14"/>
  <c r="H452"/>
  <c r="E473" i="29"/>
  <c r="F536"/>
  <c r="F575" i="14"/>
  <c r="G614"/>
  <c r="G581" i="29" s="1"/>
  <c r="G630" i="14"/>
  <c r="F680"/>
  <c r="G326"/>
  <c r="G310" i="29" s="1"/>
  <c r="F815" i="14"/>
  <c r="F849"/>
  <c r="G99"/>
  <c r="G156"/>
  <c r="G214"/>
  <c r="H281"/>
  <c r="E310" i="29"/>
  <c r="E408"/>
  <c r="F803" i="14"/>
  <c r="F819"/>
  <c r="F837"/>
  <c r="F853"/>
  <c r="H86"/>
  <c r="H86" i="29" s="1"/>
  <c r="H103" i="14"/>
  <c r="H144"/>
  <c r="H140" i="29" s="1"/>
  <c r="H160" i="14"/>
  <c r="H202"/>
  <c r="H194" i="29" s="1"/>
  <c r="H218" i="14"/>
  <c r="H261"/>
  <c r="H250" i="29" s="1"/>
  <c r="F273" i="14"/>
  <c r="F310" i="29"/>
  <c r="F338" i="14"/>
  <c r="F452"/>
  <c r="H807"/>
  <c r="H841"/>
  <c r="G86"/>
  <c r="G86" i="29" s="1"/>
  <c r="G103" i="14"/>
  <c r="G144"/>
  <c r="G140" i="29" s="1"/>
  <c r="G160" i="14"/>
  <c r="G202"/>
  <c r="G194" i="29" s="1"/>
  <c r="G218" i="14"/>
  <c r="G261"/>
  <c r="G250" i="29" s="1"/>
  <c r="E292"/>
  <c r="E420"/>
  <c r="G819" i="14"/>
  <c r="G807"/>
  <c r="E803"/>
  <c r="G841"/>
  <c r="F86"/>
  <c r="F86" i="29" s="1"/>
  <c r="F103" i="14"/>
  <c r="F144"/>
  <c r="F140" i="29" s="1"/>
  <c r="F160" i="14"/>
  <c r="F202"/>
  <c r="F194" i="29" s="1"/>
  <c r="F218" i="14"/>
  <c r="F261"/>
  <c r="F250" i="29" s="1"/>
  <c r="H308" i="14"/>
  <c r="H292" i="29" s="1"/>
  <c r="H330" i="14"/>
  <c r="H439"/>
  <c r="H420" i="29" s="1"/>
  <c r="H456" i="14"/>
  <c r="G853"/>
  <c r="F807"/>
  <c r="F841"/>
  <c r="E93" i="29"/>
  <c r="E148"/>
  <c r="E202"/>
  <c r="G330" i="14"/>
  <c r="G439"/>
  <c r="G420" i="29" s="1"/>
  <c r="G456" i="14"/>
  <c r="H811"/>
  <c r="H845"/>
  <c r="H93"/>
  <c r="H93" i="29" s="1"/>
  <c r="H107" i="14"/>
  <c r="H152"/>
  <c r="H148" i="29" s="1"/>
  <c r="H164" i="14"/>
  <c r="H210"/>
  <c r="H202" i="29" s="1"/>
  <c r="H222" i="14"/>
  <c r="H277"/>
  <c r="F330"/>
  <c r="F439"/>
  <c r="F420" i="29" s="1"/>
  <c r="F456" i="14"/>
  <c r="H326"/>
  <c r="H310" i="29" s="1"/>
  <c r="G811" i="14"/>
  <c r="G93"/>
  <c r="G93" i="29" s="1"/>
  <c r="G107" i="14"/>
  <c r="G152"/>
  <c r="G148" i="29" s="1"/>
  <c r="G164" i="14"/>
  <c r="G210"/>
  <c r="G202" i="29" s="1"/>
  <c r="G222" i="14"/>
  <c r="E258" i="29"/>
  <c r="G277" i="14"/>
  <c r="H338"/>
  <c r="F811"/>
  <c r="E853"/>
  <c r="F93"/>
  <c r="F93" i="29" s="1"/>
  <c r="F107" i="14"/>
  <c r="F152"/>
  <c r="F148" i="29" s="1"/>
  <c r="F164" i="14"/>
  <c r="F210"/>
  <c r="F202" i="29" s="1"/>
  <c r="F222" i="14"/>
  <c r="H269"/>
  <c r="H258" i="29" s="1"/>
  <c r="F277" i="14"/>
  <c r="H334"/>
  <c r="H459"/>
  <c r="H799"/>
  <c r="H815"/>
  <c r="H833"/>
  <c r="E74" i="29"/>
  <c r="E133" i="14"/>
  <c r="E129" i="29" s="1"/>
  <c r="E183"/>
  <c r="G269" i="14"/>
  <c r="G258" i="29" s="1"/>
  <c r="G334" i="14"/>
  <c r="G459"/>
  <c r="G815"/>
  <c r="H74"/>
  <c r="H74" i="29" s="1"/>
  <c r="H99" i="14"/>
  <c r="H133"/>
  <c r="H129" i="29" s="1"/>
  <c r="H156" i="14"/>
  <c r="H191"/>
  <c r="H183" i="29" s="1"/>
  <c r="F269" i="14"/>
  <c r="F258" i="29" s="1"/>
  <c r="E379"/>
  <c r="E375"/>
  <c r="E790"/>
  <c r="G375"/>
  <c r="G379"/>
  <c r="F383"/>
  <c r="H788"/>
  <c r="H383"/>
  <c r="G788"/>
  <c r="E383"/>
  <c r="F788"/>
  <c r="I794"/>
  <c r="K802"/>
  <c r="M806"/>
  <c r="L806"/>
  <c r="L772"/>
  <c r="P810"/>
  <c r="O810"/>
  <c r="J798"/>
  <c r="I798"/>
  <c r="J794"/>
  <c r="K798"/>
  <c r="L802"/>
  <c r="N806"/>
  <c r="K772"/>
  <c r="I802"/>
  <c r="K806"/>
  <c r="N810"/>
  <c r="K776"/>
  <c r="J806"/>
  <c r="M810"/>
  <c r="P595"/>
  <c r="I806"/>
  <c r="L810"/>
  <c r="J802"/>
  <c r="P636"/>
  <c r="P794"/>
  <c r="K810"/>
  <c r="O794"/>
  <c r="P798"/>
  <c r="J810"/>
  <c r="M760"/>
  <c r="N794"/>
  <c r="O798"/>
  <c r="P802"/>
  <c r="I810"/>
  <c r="L764"/>
  <c r="M794"/>
  <c r="N798"/>
  <c r="O802"/>
  <c r="K764"/>
  <c r="L794"/>
  <c r="M798"/>
  <c r="N802"/>
  <c r="P806"/>
  <c r="K768"/>
  <c r="K794"/>
  <c r="L798"/>
  <c r="M802"/>
  <c r="O806"/>
  <c r="O589"/>
  <c r="N760"/>
  <c r="M764"/>
  <c r="L768"/>
  <c r="M772"/>
  <c r="L776"/>
  <c r="L760"/>
  <c r="J768"/>
  <c r="J776"/>
  <c r="N636"/>
  <c r="K760"/>
  <c r="J764"/>
  <c r="I768"/>
  <c r="J772"/>
  <c r="I776"/>
  <c r="P644"/>
  <c r="J760"/>
  <c r="I764"/>
  <c r="I772"/>
  <c r="P648"/>
  <c r="I760"/>
  <c r="P652"/>
  <c r="P656"/>
  <c r="P768"/>
  <c r="P776"/>
  <c r="P764"/>
  <c r="O768"/>
  <c r="P772"/>
  <c r="O776"/>
  <c r="P760"/>
  <c r="O764"/>
  <c r="N768"/>
  <c r="O772"/>
  <c r="N776"/>
  <c r="O760"/>
  <c r="N764"/>
  <c r="M768"/>
  <c r="N772"/>
  <c r="M776"/>
  <c r="P589"/>
  <c r="N589"/>
  <c r="O636"/>
  <c r="O644"/>
  <c r="O648"/>
  <c r="O652"/>
  <c r="O656"/>
  <c r="N644"/>
  <c r="N648"/>
  <c r="N652"/>
  <c r="N656"/>
  <c r="O595"/>
  <c r="M636"/>
  <c r="M644"/>
  <c r="M648"/>
  <c r="M652"/>
  <c r="M656"/>
  <c r="N595"/>
  <c r="L636"/>
  <c r="L644"/>
  <c r="L648"/>
  <c r="L652"/>
  <c r="L656"/>
  <c r="P528"/>
  <c r="P599"/>
  <c r="K648"/>
  <c r="K652"/>
  <c r="K656"/>
  <c r="O528"/>
  <c r="O599"/>
  <c r="J636"/>
  <c r="J644"/>
  <c r="J648"/>
  <c r="J652"/>
  <c r="J656"/>
  <c r="P536"/>
  <c r="N599"/>
  <c r="I636"/>
  <c r="I644"/>
  <c r="I648"/>
  <c r="I652"/>
  <c r="I656"/>
  <c r="P581"/>
  <c r="P603"/>
  <c r="O581"/>
  <c r="O603"/>
  <c r="N581"/>
  <c r="N603"/>
  <c r="M581"/>
  <c r="M589"/>
  <c r="M595"/>
  <c r="M599"/>
  <c r="M603"/>
  <c r="O536"/>
  <c r="L581"/>
  <c r="L589"/>
  <c r="L595"/>
  <c r="L599"/>
  <c r="L603"/>
  <c r="P540"/>
  <c r="K581"/>
  <c r="K589"/>
  <c r="K595"/>
  <c r="K599"/>
  <c r="K603"/>
  <c r="O540"/>
  <c r="J581"/>
  <c r="J589"/>
  <c r="J595"/>
  <c r="J599"/>
  <c r="J603"/>
  <c r="P544"/>
  <c r="I589"/>
  <c r="I599"/>
  <c r="I603"/>
  <c r="O544"/>
  <c r="P548"/>
  <c r="O548"/>
  <c r="N528"/>
  <c r="N536"/>
  <c r="N540"/>
  <c r="N544"/>
  <c r="N548"/>
  <c r="P481"/>
  <c r="M528"/>
  <c r="M536"/>
  <c r="M540"/>
  <c r="M544"/>
  <c r="M548"/>
  <c r="M481"/>
  <c r="L528"/>
  <c r="L536"/>
  <c r="L540"/>
  <c r="L544"/>
  <c r="L548"/>
  <c r="P485"/>
  <c r="K528"/>
  <c r="K536"/>
  <c r="K540"/>
  <c r="K544"/>
  <c r="K548"/>
  <c r="M485"/>
  <c r="J528"/>
  <c r="J536"/>
  <c r="J540"/>
  <c r="J544"/>
  <c r="J548"/>
  <c r="J429"/>
  <c r="P489"/>
  <c r="I528"/>
  <c r="I536"/>
  <c r="I540"/>
  <c r="I544"/>
  <c r="I548"/>
  <c r="J433"/>
  <c r="M489"/>
  <c r="N319"/>
  <c r="I433"/>
  <c r="P493"/>
  <c r="M493"/>
  <c r="L420"/>
  <c r="I429"/>
  <c r="P473"/>
  <c r="O473"/>
  <c r="O481"/>
  <c r="O485"/>
  <c r="O489"/>
  <c r="O493"/>
  <c r="N473"/>
  <c r="N481"/>
  <c r="N485"/>
  <c r="N489"/>
  <c r="N493"/>
  <c r="M473"/>
  <c r="L473"/>
  <c r="L481"/>
  <c r="L485"/>
  <c r="L489"/>
  <c r="L493"/>
  <c r="K473"/>
  <c r="K481"/>
  <c r="K485"/>
  <c r="K489"/>
  <c r="K493"/>
  <c r="J473"/>
  <c r="J481"/>
  <c r="J485"/>
  <c r="J489"/>
  <c r="P437"/>
  <c r="I473"/>
  <c r="I481"/>
  <c r="I485"/>
  <c r="I489"/>
  <c r="I493"/>
  <c r="L315"/>
  <c r="O437"/>
  <c r="P441"/>
  <c r="M420"/>
  <c r="O441"/>
  <c r="N315"/>
  <c r="N420"/>
  <c r="K429"/>
  <c r="K433"/>
  <c r="O319"/>
  <c r="K420"/>
  <c r="N437"/>
  <c r="N441"/>
  <c r="O303"/>
  <c r="J420"/>
  <c r="M437"/>
  <c r="M441"/>
  <c r="L303"/>
  <c r="L319"/>
  <c r="I420"/>
  <c r="L437"/>
  <c r="L441"/>
  <c r="K437"/>
  <c r="K441"/>
  <c r="O310"/>
  <c r="O323"/>
  <c r="P429"/>
  <c r="P433"/>
  <c r="J437"/>
  <c r="J441"/>
  <c r="N310"/>
  <c r="N323"/>
  <c r="O429"/>
  <c r="O433"/>
  <c r="I437"/>
  <c r="I441"/>
  <c r="L310"/>
  <c r="L323"/>
  <c r="N429"/>
  <c r="N433"/>
  <c r="P420"/>
  <c r="M429"/>
  <c r="M433"/>
  <c r="O315"/>
  <c r="O420"/>
  <c r="L429"/>
  <c r="L433"/>
  <c r="N214"/>
  <c r="P303"/>
  <c r="P310"/>
  <c r="P315"/>
  <c r="P319"/>
  <c r="P323"/>
  <c r="M303"/>
  <c r="M310"/>
  <c r="M315"/>
  <c r="M319"/>
  <c r="M323"/>
  <c r="L270"/>
  <c r="K303"/>
  <c r="K310"/>
  <c r="K315"/>
  <c r="K319"/>
  <c r="K323"/>
  <c r="K270"/>
  <c r="J303"/>
  <c r="J310"/>
  <c r="J315"/>
  <c r="J319"/>
  <c r="J323"/>
  <c r="I303"/>
  <c r="I310"/>
  <c r="I315"/>
  <c r="I319"/>
  <c r="I323"/>
  <c r="N303"/>
  <c r="I250"/>
  <c r="K258"/>
  <c r="K262"/>
  <c r="K266"/>
  <c r="M270"/>
  <c r="M214"/>
  <c r="J270"/>
  <c r="I262"/>
  <c r="I140"/>
  <c r="I270"/>
  <c r="J266"/>
  <c r="I258"/>
  <c r="P250"/>
  <c r="I266"/>
  <c r="J206"/>
  <c r="O250"/>
  <c r="P266"/>
  <c r="I206"/>
  <c r="N250"/>
  <c r="P258"/>
  <c r="P262"/>
  <c r="M250"/>
  <c r="O258"/>
  <c r="O262"/>
  <c r="O266"/>
  <c r="J258"/>
  <c r="L250"/>
  <c r="N258"/>
  <c r="N262"/>
  <c r="N266"/>
  <c r="P270"/>
  <c r="L210"/>
  <c r="K250"/>
  <c r="M258"/>
  <c r="M262"/>
  <c r="M266"/>
  <c r="O270"/>
  <c r="J262"/>
  <c r="P160"/>
  <c r="K210"/>
  <c r="J250"/>
  <c r="L258"/>
  <c r="L262"/>
  <c r="L266"/>
  <c r="N270"/>
  <c r="J140"/>
  <c r="N156"/>
  <c r="I194"/>
  <c r="I202"/>
  <c r="K206"/>
  <c r="M210"/>
  <c r="O214"/>
  <c r="O160"/>
  <c r="J210"/>
  <c r="L214"/>
  <c r="L148"/>
  <c r="I210"/>
  <c r="K214"/>
  <c r="K148"/>
  <c r="P194"/>
  <c r="P202"/>
  <c r="J214"/>
  <c r="O194"/>
  <c r="O202"/>
  <c r="I214"/>
  <c r="N194"/>
  <c r="N202"/>
  <c r="P206"/>
  <c r="N152"/>
  <c r="M194"/>
  <c r="M202"/>
  <c r="O206"/>
  <c r="M152"/>
  <c r="L194"/>
  <c r="L202"/>
  <c r="N206"/>
  <c r="P210"/>
  <c r="K194"/>
  <c r="K202"/>
  <c r="M206"/>
  <c r="O210"/>
  <c r="O156"/>
  <c r="J194"/>
  <c r="J202"/>
  <c r="L206"/>
  <c r="N210"/>
  <c r="P214"/>
  <c r="K140"/>
  <c r="M148"/>
  <c r="O152"/>
  <c r="P156"/>
  <c r="N93"/>
  <c r="J148"/>
  <c r="L152"/>
  <c r="M156"/>
  <c r="N160"/>
  <c r="I148"/>
  <c r="K152"/>
  <c r="L156"/>
  <c r="M160"/>
  <c r="J152"/>
  <c r="K156"/>
  <c r="L160"/>
  <c r="I152"/>
  <c r="J156"/>
  <c r="K160"/>
  <c r="P140"/>
  <c r="I156"/>
  <c r="J160"/>
  <c r="O140"/>
  <c r="I160"/>
  <c r="N140"/>
  <c r="P148"/>
  <c r="M140"/>
  <c r="O148"/>
  <c r="L140"/>
  <c r="P152"/>
  <c r="K537"/>
  <c r="L527"/>
  <c r="L529" s="1"/>
  <c r="E105" l="1"/>
  <c r="E716"/>
  <c r="F105"/>
  <c r="F716"/>
  <c r="G105"/>
  <c r="G716"/>
  <c r="H101"/>
  <c r="H712"/>
  <c r="H97"/>
  <c r="H708"/>
  <c r="G97"/>
  <c r="G708"/>
  <c r="E97"/>
  <c r="E708"/>
  <c r="H105"/>
  <c r="H716"/>
  <c r="E101"/>
  <c r="E712"/>
  <c r="G101"/>
  <c r="G712"/>
  <c r="F97"/>
  <c r="F708"/>
  <c r="F101"/>
  <c r="F712"/>
  <c r="E624"/>
  <c r="H624"/>
  <c r="F152"/>
  <c r="F206"/>
  <c r="F210"/>
  <c r="G206"/>
  <c r="E266"/>
  <c r="F156"/>
  <c r="E210"/>
  <c r="E156"/>
  <c r="G315"/>
  <c r="G262"/>
  <c r="G152"/>
  <c r="E776"/>
  <c r="E548"/>
  <c r="E160"/>
  <c r="E214"/>
  <c r="F544"/>
  <c r="F806"/>
  <c r="F319"/>
  <c r="E323"/>
  <c r="E493"/>
  <c r="E656"/>
  <c r="G798"/>
  <c r="E441"/>
  <c r="E270"/>
  <c r="E603"/>
  <c r="E810"/>
  <c r="E315"/>
  <c r="E802"/>
  <c r="F656"/>
  <c r="F437"/>
  <c r="F489"/>
  <c r="F266"/>
  <c r="F433"/>
  <c r="F599"/>
  <c r="F652"/>
  <c r="F315"/>
  <c r="F485"/>
  <c r="F262"/>
  <c r="E764"/>
  <c r="F595"/>
  <c r="F540"/>
  <c r="G214"/>
  <c r="E319"/>
  <c r="E437"/>
  <c r="F323"/>
  <c r="F441"/>
  <c r="E599"/>
  <c r="H206"/>
  <c r="F270"/>
  <c r="H262"/>
  <c r="H485"/>
  <c r="E772"/>
  <c r="F160"/>
  <c r="E489"/>
  <c r="H540"/>
  <c r="H595"/>
  <c r="F776"/>
  <c r="E806"/>
  <c r="H802"/>
  <c r="F810"/>
  <c r="F214"/>
  <c r="H315"/>
  <c r="F493"/>
  <c r="E652"/>
  <c r="F548"/>
  <c r="E544"/>
  <c r="H648"/>
  <c r="H433"/>
  <c r="F603"/>
  <c r="H152"/>
  <c r="H768"/>
  <c r="F772"/>
  <c r="F768"/>
  <c r="F648"/>
  <c r="E756"/>
  <c r="F802"/>
  <c r="E798"/>
  <c r="E433"/>
  <c r="G544"/>
  <c r="E152"/>
  <c r="G652"/>
  <c r="H764"/>
  <c r="G806"/>
  <c r="E485"/>
  <c r="G319"/>
  <c r="F794"/>
  <c r="G156"/>
  <c r="G599"/>
  <c r="E595"/>
  <c r="E648"/>
  <c r="G210"/>
  <c r="E262"/>
  <c r="G266"/>
  <c r="G489"/>
  <c r="E206"/>
  <c r="G485"/>
  <c r="E768"/>
  <c r="G772"/>
  <c r="H798"/>
  <c r="G437"/>
  <c r="E540"/>
  <c r="G160"/>
  <c r="H323"/>
  <c r="H776"/>
  <c r="H794"/>
  <c r="G441"/>
  <c r="H214"/>
  <c r="H160"/>
  <c r="G548"/>
  <c r="G270"/>
  <c r="H437"/>
  <c r="H210"/>
  <c r="G433"/>
  <c r="H599"/>
  <c r="H544"/>
  <c r="H652"/>
  <c r="H806"/>
  <c r="H489"/>
  <c r="H760"/>
  <c r="H772"/>
  <c r="H156"/>
  <c r="E760"/>
  <c r="G768"/>
  <c r="H266"/>
  <c r="F764"/>
  <c r="H319"/>
  <c r="G648"/>
  <c r="G760"/>
  <c r="E794"/>
  <c r="F798"/>
  <c r="G794"/>
  <c r="H441"/>
  <c r="G493"/>
  <c r="G540"/>
  <c r="G603"/>
  <c r="H656"/>
  <c r="G802"/>
  <c r="G595"/>
  <c r="G810"/>
  <c r="H493"/>
  <c r="G323"/>
  <c r="G656"/>
  <c r="F760"/>
  <c r="G776"/>
  <c r="H270"/>
  <c r="H548"/>
  <c r="H603"/>
  <c r="H810"/>
  <c r="H382" l="1"/>
  <c r="H384" s="1"/>
  <c r="H378"/>
  <c r="H380" s="1"/>
  <c r="E382"/>
  <c r="E384" s="1"/>
  <c r="E378"/>
  <c r="E380" s="1"/>
  <c r="E73" i="14"/>
  <c r="E75" s="1"/>
  <c r="E75" i="29" l="1"/>
  <c r="E73"/>
  <c r="J182"/>
  <c r="K182"/>
  <c r="L182"/>
  <c r="M182"/>
  <c r="N182"/>
  <c r="O182"/>
  <c r="P182"/>
  <c r="H192" i="14"/>
  <c r="H184" i="29" s="1"/>
  <c r="E192" i="14"/>
  <c r="E184" i="29" s="1"/>
  <c r="F192" i="14"/>
  <c r="F184" i="29" s="1"/>
  <c r="G192" i="14"/>
  <c r="G184" i="29" s="1"/>
  <c r="F133" i="14" l="1"/>
  <c r="F129" i="29" s="1"/>
  <c r="F732"/>
  <c r="F756" s="1"/>
  <c r="G308" i="14"/>
  <c r="G732" i="29"/>
  <c r="P184"/>
  <c r="O184"/>
  <c r="N184"/>
  <c r="M184"/>
  <c r="L184"/>
  <c r="K184"/>
  <c r="J184"/>
  <c r="I184"/>
  <c r="G368" i="14"/>
  <c r="G350" i="29" s="1"/>
  <c r="G719" i="14"/>
  <c r="G681" i="29" s="1"/>
  <c r="F368" i="14"/>
  <c r="F350" i="29" s="1"/>
  <c r="F719" i="14"/>
  <c r="F681" i="29" s="1"/>
  <c r="M681"/>
  <c r="M350"/>
  <c r="K681"/>
  <c r="K350"/>
  <c r="J350"/>
  <c r="I681"/>
  <c r="I350"/>
  <c r="L681"/>
  <c r="L350"/>
  <c r="P681"/>
  <c r="P350"/>
  <c r="O681"/>
  <c r="O350"/>
  <c r="N681"/>
  <c r="N350"/>
  <c r="D302"/>
  <c r="G486" i="14"/>
  <c r="G461" i="29" s="1"/>
  <c r="G602" i="14"/>
  <c r="G569" i="29" s="1"/>
  <c r="G544" i="14"/>
  <c r="G517" i="29" s="1"/>
  <c r="G656" i="14"/>
  <c r="F486"/>
  <c r="F461" i="29" s="1"/>
  <c r="F656" i="14"/>
  <c r="F602"/>
  <c r="F569" i="29" s="1"/>
  <c r="F544" i="14"/>
  <c r="F517" i="29" s="1"/>
  <c r="G833" i="14"/>
  <c r="G799"/>
  <c r="G292" i="29"/>
  <c r="G427" i="14"/>
  <c r="G408" i="29" s="1"/>
  <c r="G249" i="14"/>
  <c r="G238" i="29" s="1"/>
  <c r="G191" i="14"/>
  <c r="G183" i="29" s="1"/>
  <c r="G133" i="14"/>
  <c r="G129" i="29" s="1"/>
  <c r="G74" i="14"/>
  <c r="G74" i="29" s="1"/>
  <c r="F249" i="14"/>
  <c r="F238" i="29" s="1"/>
  <c r="F74" i="14"/>
  <c r="F74" i="29" s="1"/>
  <c r="F191" i="14"/>
  <c r="F183" i="29" s="1"/>
  <c r="F308" i="14"/>
  <c r="F292" i="29" s="1"/>
  <c r="F427" i="14"/>
  <c r="F408" i="29" s="1"/>
  <c r="F833" i="14"/>
  <c r="F799"/>
  <c r="O790" i="29"/>
  <c r="O756"/>
  <c r="O624"/>
  <c r="O569"/>
  <c r="O517"/>
  <c r="O461"/>
  <c r="O408"/>
  <c r="O292"/>
  <c r="O238"/>
  <c r="O183"/>
  <c r="O74"/>
  <c r="O129"/>
  <c r="K790"/>
  <c r="K756"/>
  <c r="K569"/>
  <c r="K517"/>
  <c r="K461"/>
  <c r="K408"/>
  <c r="K292"/>
  <c r="K238"/>
  <c r="K183"/>
  <c r="K129"/>
  <c r="K74"/>
  <c r="J790"/>
  <c r="J756"/>
  <c r="J624"/>
  <c r="J569"/>
  <c r="J461"/>
  <c r="J408"/>
  <c r="J292"/>
  <c r="J238"/>
  <c r="J183"/>
  <c r="J129"/>
  <c r="J74"/>
  <c r="I790"/>
  <c r="I756"/>
  <c r="I624"/>
  <c r="I569"/>
  <c r="I517"/>
  <c r="I461"/>
  <c r="I408"/>
  <c r="I292"/>
  <c r="I238"/>
  <c r="I183"/>
  <c r="I129"/>
  <c r="I74"/>
  <c r="H790"/>
  <c r="H756"/>
  <c r="M461"/>
  <c r="M292"/>
  <c r="M129"/>
  <c r="M624"/>
  <c r="M74"/>
  <c r="M569"/>
  <c r="M183"/>
  <c r="M790"/>
  <c r="M238"/>
  <c r="M517"/>
  <c r="M756"/>
  <c r="M408"/>
  <c r="G790"/>
  <c r="G756"/>
  <c r="N790"/>
  <c r="N756"/>
  <c r="N624"/>
  <c r="N569"/>
  <c r="N517"/>
  <c r="N461"/>
  <c r="N408"/>
  <c r="N292"/>
  <c r="N238"/>
  <c r="N183"/>
  <c r="N129"/>
  <c r="N74"/>
  <c r="L292"/>
  <c r="L408"/>
  <c r="L790"/>
  <c r="L461"/>
  <c r="L129"/>
  <c r="L624"/>
  <c r="L74"/>
  <c r="L756"/>
  <c r="L183"/>
  <c r="L238"/>
  <c r="L517"/>
  <c r="L569"/>
  <c r="P790"/>
  <c r="P756"/>
  <c r="P624"/>
  <c r="P569"/>
  <c r="P517"/>
  <c r="P461"/>
  <c r="P408"/>
  <c r="P292"/>
  <c r="P238"/>
  <c r="P183"/>
  <c r="P129"/>
  <c r="P74"/>
  <c r="F790" l="1"/>
  <c r="F624"/>
  <c r="G624"/>
  <c r="AO494" i="7"/>
  <c r="AN494"/>
  <c r="AO271"/>
  <c r="AN271"/>
  <c r="G382" i="29" l="1"/>
  <c r="G384" s="1"/>
  <c r="G378"/>
  <c r="G380" s="1"/>
  <c r="F382"/>
  <c r="F384" s="1"/>
  <c r="F378"/>
  <c r="F380" s="1"/>
  <c r="AO482" i="7" l="1"/>
  <c r="AN482"/>
  <c r="AO520"/>
  <c r="AN520"/>
  <c r="AA598" l="1"/>
  <c r="O40" i="28" s="1"/>
  <c r="AO581" i="7"/>
  <c r="AO597"/>
  <c r="AO566"/>
  <c r="AO576"/>
  <c r="AO578"/>
  <c r="AN566"/>
  <c r="AA548"/>
  <c r="AN525"/>
  <c r="AO472" l="1"/>
  <c r="AO473"/>
  <c r="AO477"/>
  <c r="AO471"/>
  <c r="AO419" l="1"/>
  <c r="AO415"/>
  <c r="AN419"/>
  <c r="AO365"/>
  <c r="AO251"/>
  <c r="AO202"/>
  <c r="AA218"/>
  <c r="AN138"/>
  <c r="AO143"/>
  <c r="AN143"/>
  <c r="AO83"/>
  <c r="AO82"/>
  <c r="AN82"/>
  <c r="AN83"/>
  <c r="AN84"/>
  <c r="AO248" l="1"/>
  <c r="AN248"/>
  <c r="AO134"/>
  <c r="AN134"/>
  <c r="AO579" l="1"/>
  <c r="AO584"/>
  <c r="AA601"/>
  <c r="AO526"/>
  <c r="AA442"/>
  <c r="AO423"/>
  <c r="AN423"/>
  <c r="AO418"/>
  <c r="AN418"/>
  <c r="AO206"/>
  <c r="AA219"/>
  <c r="AO198"/>
  <c r="AO13"/>
  <c r="AO521"/>
  <c r="AN202"/>
  <c r="AA602"/>
  <c r="AN141"/>
  <c r="AN146"/>
  <c r="AD585" l="1"/>
  <c r="AD593" s="1"/>
  <c r="AN584"/>
  <c r="AN197"/>
  <c r="AO264"/>
  <c r="AN264"/>
  <c r="Z442"/>
  <c r="AO420"/>
  <c r="AN420"/>
  <c r="AO462"/>
  <c r="AN462"/>
  <c r="T599" l="1"/>
  <c r="AN579" l="1"/>
  <c r="AN580"/>
  <c r="AA495"/>
  <c r="Z495"/>
  <c r="Z494"/>
  <c r="AN472"/>
  <c r="AN477"/>
  <c r="AN365"/>
  <c r="AO258"/>
  <c r="AN198"/>
  <c r="AN206"/>
  <c r="AO273" l="1"/>
  <c r="AN273"/>
  <c r="AO368" l="1"/>
  <c r="AN368"/>
  <c r="AN258"/>
  <c r="AO146"/>
  <c r="AO87"/>
  <c r="AN87"/>
  <c r="D460" i="29" l="1"/>
  <c r="D580"/>
  <c r="D73"/>
  <c r="D85"/>
  <c r="L251" l="1"/>
  <c r="N251"/>
  <c r="J251"/>
  <c r="P251"/>
  <c r="O251"/>
  <c r="M251"/>
  <c r="K251"/>
  <c r="I251"/>
  <c r="AN42" i="7"/>
  <c r="I239" i="29" l="1"/>
  <c r="J239"/>
  <c r="K239"/>
  <c r="L239"/>
  <c r="M239"/>
  <c r="N239"/>
  <c r="O239"/>
  <c r="P239"/>
  <c r="E250" i="14"/>
  <c r="E239" i="29" s="1"/>
  <c r="F250" i="14"/>
  <c r="F239" i="29" s="1"/>
  <c r="G250" i="14"/>
  <c r="G239" i="29" s="1"/>
  <c r="L518" l="1"/>
  <c r="I518" l="1"/>
  <c r="AO363" i="7"/>
  <c r="U574" l="1"/>
  <c r="O16" i="26" s="1"/>
  <c r="AH592" i="7"/>
  <c r="T574" s="1"/>
  <c r="AM595"/>
  <c r="AL595"/>
  <c r="AK595"/>
  <c r="AJ595"/>
  <c r="U521"/>
  <c r="N16" i="26" s="1"/>
  <c r="T521" i="7"/>
  <c r="U467"/>
  <c r="M16" i="26" s="1"/>
  <c r="T467" i="7"/>
  <c r="U466"/>
  <c r="M15" i="26" s="1"/>
  <c r="AH478" i="7"/>
  <c r="AD478"/>
  <c r="AM488"/>
  <c r="AL488"/>
  <c r="AK488"/>
  <c r="AJ488"/>
  <c r="U414"/>
  <c r="L16" i="26" s="1"/>
  <c r="U413" i="7"/>
  <c r="L15" i="26" s="1"/>
  <c r="AH424" i="7"/>
  <c r="AM434"/>
  <c r="AL434"/>
  <c r="AK434"/>
  <c r="AJ434"/>
  <c r="U358"/>
  <c r="K16" i="26" s="1"/>
  <c r="AH376" i="7"/>
  <c r="T358" s="1"/>
  <c r="AM379"/>
  <c r="AL379"/>
  <c r="AK379"/>
  <c r="AJ379"/>
  <c r="U249"/>
  <c r="I16" i="26" s="1"/>
  <c r="AH267" i="7"/>
  <c r="T249" s="1"/>
  <c r="AM270"/>
  <c r="AL270"/>
  <c r="AK270"/>
  <c r="AJ270"/>
  <c r="AM212"/>
  <c r="AL212"/>
  <c r="AK212"/>
  <c r="AJ212"/>
  <c r="U192"/>
  <c r="H16" i="26" s="1"/>
  <c r="AH210" i="7"/>
  <c r="T192" s="1"/>
  <c r="S192"/>
  <c r="H16" i="24" s="1"/>
  <c r="AF210" i="7"/>
  <c r="R192" s="1"/>
  <c r="AM157"/>
  <c r="AL157"/>
  <c r="AK157"/>
  <c r="AJ157"/>
  <c r="U136"/>
  <c r="G16" i="26" s="1"/>
  <c r="AH154" i="7"/>
  <c r="T136" s="1"/>
  <c r="AE88"/>
  <c r="U77"/>
  <c r="F15" i="26" s="1"/>
  <c r="AD95" i="7"/>
  <c r="T413" l="1"/>
  <c r="AH432"/>
  <c r="T415" s="1"/>
  <c r="T466"/>
  <c r="AH486"/>
  <c r="Q466"/>
  <c r="M15" i="9" s="1"/>
  <c r="P467" i="7"/>
  <c r="Q467"/>
  <c r="M16" i="9" s="1"/>
  <c r="P521" i="7"/>
  <c r="Q521"/>
  <c r="N16" i="9" s="1"/>
  <c r="Q77" i="7"/>
  <c r="F15" i="9" s="1"/>
  <c r="P78" i="7"/>
  <c r="P466"/>
  <c r="T414"/>
  <c r="X192"/>
  <c r="Y192"/>
  <c r="H16" i="27" s="1"/>
  <c r="U415" i="7"/>
  <c r="L17" i="26" s="1"/>
  <c r="AD486" i="7"/>
  <c r="P468" s="1"/>
  <c r="Q468"/>
  <c r="M17" i="9" s="1"/>
  <c r="T468" i="7"/>
  <c r="U468"/>
  <c r="M17" i="26" s="1"/>
  <c r="AL210" i="7"/>
  <c r="AM210"/>
  <c r="AE95"/>
  <c r="AM75"/>
  <c r="AD88"/>
  <c r="AH88"/>
  <c r="AM98"/>
  <c r="AL98"/>
  <c r="AJ45"/>
  <c r="AM39"/>
  <c r="AK39"/>
  <c r="AL39"/>
  <c r="AJ39"/>
  <c r="AM40"/>
  <c r="AL40"/>
  <c r="AK40"/>
  <c r="AJ40"/>
  <c r="AJ41"/>
  <c r="AD30"/>
  <c r="AK33"/>
  <c r="AK32"/>
  <c r="AJ32"/>
  <c r="AM16"/>
  <c r="AK16"/>
  <c r="AJ16"/>
  <c r="AE37"/>
  <c r="AH37"/>
  <c r="T19" s="1"/>
  <c r="U19"/>
  <c r="E16" i="26" s="1"/>
  <c r="AE30" i="7"/>
  <c r="AH30"/>
  <c r="T18" s="1"/>
  <c r="U18"/>
  <c r="E15" i="26" s="1"/>
  <c r="O625" i="29"/>
  <c r="J625"/>
  <c r="K625"/>
  <c r="M625"/>
  <c r="N625"/>
  <c r="P625"/>
  <c r="J645"/>
  <c r="P645"/>
  <c r="I645"/>
  <c r="K645"/>
  <c r="L645"/>
  <c r="M645"/>
  <c r="N645"/>
  <c r="O645"/>
  <c r="L637"/>
  <c r="N637"/>
  <c r="T77" i="7" l="1"/>
  <c r="L625" i="29"/>
  <c r="I625"/>
  <c r="I757"/>
  <c r="P18" i="7"/>
  <c r="Q19"/>
  <c r="E16" i="9" s="1"/>
  <c r="P19" i="7"/>
  <c r="Q18"/>
  <c r="E15" i="9" s="1"/>
  <c r="AD96" i="7"/>
  <c r="P79" s="1"/>
  <c r="P77"/>
  <c r="AE96"/>
  <c r="Q79" s="1"/>
  <c r="Q78"/>
  <c r="F16" i="9" s="1"/>
  <c r="U20" i="7"/>
  <c r="E17" i="26" s="1"/>
  <c r="AH38" i="7"/>
  <c r="T20" s="1"/>
  <c r="AE38"/>
  <c r="Q20" s="1"/>
  <c r="AD38"/>
  <c r="P20" s="1"/>
  <c r="K590" i="29"/>
  <c r="P580"/>
  <c r="P582" s="1"/>
  <c r="I582"/>
  <c r="J582"/>
  <c r="K580"/>
  <c r="K582" s="1"/>
  <c r="L580"/>
  <c r="L582" s="1"/>
  <c r="M580"/>
  <c r="M582" s="1"/>
  <c r="N580"/>
  <c r="N582" s="1"/>
  <c r="O580"/>
  <c r="O582" s="1"/>
  <c r="P570"/>
  <c r="I570"/>
  <c r="N570"/>
  <c r="P537"/>
  <c r="J537"/>
  <c r="N527"/>
  <c r="N529" s="1"/>
  <c r="I527"/>
  <c r="I529" s="1"/>
  <c r="I482"/>
  <c r="P474"/>
  <c r="P430"/>
  <c r="O430"/>
  <c r="P407"/>
  <c r="P409" s="1"/>
  <c r="J409"/>
  <c r="N430"/>
  <c r="I430"/>
  <c r="M430"/>
  <c r="J430"/>
  <c r="K430"/>
  <c r="L430"/>
  <c r="I409"/>
  <c r="K407"/>
  <c r="K409" s="1"/>
  <c r="L407"/>
  <c r="L409" s="1"/>
  <c r="M407"/>
  <c r="M409" s="1"/>
  <c r="N407"/>
  <c r="N409" s="1"/>
  <c r="O407"/>
  <c r="O409" s="1"/>
  <c r="M309"/>
  <c r="M311" s="1"/>
  <c r="P309"/>
  <c r="P311" s="1"/>
  <c r="J309"/>
  <c r="J311" s="1"/>
  <c r="P302"/>
  <c r="P304" s="1"/>
  <c r="M302"/>
  <c r="M304" s="1"/>
  <c r="I302"/>
  <c r="I304" s="1"/>
  <c r="J302"/>
  <c r="J304" s="1"/>
  <c r="K302"/>
  <c r="K304" s="1"/>
  <c r="L302"/>
  <c r="N302"/>
  <c r="N304" s="1"/>
  <c r="O302"/>
  <c r="O304" s="1"/>
  <c r="M259"/>
  <c r="I259"/>
  <c r="J259"/>
  <c r="K259"/>
  <c r="L259"/>
  <c r="N259"/>
  <c r="O259"/>
  <c r="P259"/>
  <c r="O130"/>
  <c r="K130"/>
  <c r="L304" l="1"/>
  <c r="K293"/>
  <c r="J293"/>
  <c r="I293"/>
  <c r="P293"/>
  <c r="N293"/>
  <c r="L757"/>
  <c r="L203"/>
  <c r="O482"/>
  <c r="K518"/>
  <c r="K757"/>
  <c r="J482"/>
  <c r="N482"/>
  <c r="O518"/>
  <c r="O757"/>
  <c r="K482"/>
  <c r="K765"/>
  <c r="L474"/>
  <c r="L761"/>
  <c r="N518"/>
  <c r="N757"/>
  <c r="N758" s="1"/>
  <c r="P518"/>
  <c r="P757"/>
  <c r="P758" s="1"/>
  <c r="M482"/>
  <c r="L482"/>
  <c r="K474"/>
  <c r="K761"/>
  <c r="M518"/>
  <c r="M757"/>
  <c r="P482"/>
  <c r="P765"/>
  <c r="J518"/>
  <c r="J757"/>
  <c r="F17" i="9"/>
  <c r="E17"/>
  <c r="L432" i="29"/>
  <c r="L434" s="1"/>
  <c r="K432"/>
  <c r="K434" s="1"/>
  <c r="I432"/>
  <c r="I434" s="1"/>
  <c r="F432"/>
  <c r="J432"/>
  <c r="J434" s="1"/>
  <c r="P432"/>
  <c r="P434" s="1"/>
  <c r="E432"/>
  <c r="G432"/>
  <c r="H432"/>
  <c r="I758"/>
  <c r="I440"/>
  <c r="I442" s="1"/>
  <c r="E436"/>
  <c r="G440"/>
  <c r="J440"/>
  <c r="J442" s="1"/>
  <c r="F440"/>
  <c r="E440"/>
  <c r="L440"/>
  <c r="L442" s="1"/>
  <c r="P440"/>
  <c r="P442" s="1"/>
  <c r="P436"/>
  <c r="P438" s="1"/>
  <c r="H440"/>
  <c r="H442" l="1"/>
  <c r="E434"/>
  <c r="F442"/>
  <c r="G434"/>
  <c r="G442"/>
  <c r="H434"/>
  <c r="E442"/>
  <c r="F434"/>
  <c r="E438"/>
  <c r="J147" l="1"/>
  <c r="J149" s="1"/>
  <c r="N130"/>
  <c r="J94"/>
  <c r="K147" l="1"/>
  <c r="K149" s="1"/>
  <c r="I94"/>
  <c r="K94"/>
  <c r="L94"/>
  <c r="M94"/>
  <c r="N94"/>
  <c r="O94"/>
  <c r="P94"/>
  <c r="F669" i="14"/>
  <c r="F637" i="29" s="1"/>
  <c r="E613" i="14"/>
  <c r="F615"/>
  <c r="F582" i="29" s="1"/>
  <c r="G613" i="14"/>
  <c r="F603"/>
  <c r="F570" i="29" s="1"/>
  <c r="E603" i="14"/>
  <c r="E570" i="29" s="1"/>
  <c r="G603" i="14"/>
  <c r="G570" i="29" s="1"/>
  <c r="G487" i="14"/>
  <c r="G462" i="29" s="1"/>
  <c r="G440" i="14"/>
  <c r="G421" i="29" s="1"/>
  <c r="G449" i="14"/>
  <c r="G430" i="29" s="1"/>
  <c r="E440" i="14"/>
  <c r="E421" i="29" s="1"/>
  <c r="AA386" i="7"/>
  <c r="AN386"/>
  <c r="AO386"/>
  <c r="Z386"/>
  <c r="G428" i="14"/>
  <c r="G409" i="29" s="1"/>
  <c r="E87" i="14"/>
  <c r="E320"/>
  <c r="E304" i="29" s="1"/>
  <c r="G318" i="14"/>
  <c r="J87" i="29" l="1"/>
  <c r="E615" i="14"/>
  <c r="E582" i="29" s="1"/>
  <c r="E580"/>
  <c r="G615" i="14"/>
  <c r="G582" i="29" s="1"/>
  <c r="G580"/>
  <c r="G545" i="14"/>
  <c r="G518" i="29" s="1"/>
  <c r="G516"/>
  <c r="E545" i="14"/>
  <c r="E518" i="29" s="1"/>
  <c r="E516"/>
  <c r="F545" i="14"/>
  <c r="F518" i="29" s="1"/>
  <c r="F516"/>
  <c r="F487" i="14"/>
  <c r="F462" i="29" s="1"/>
  <c r="F460"/>
  <c r="E487" i="14"/>
  <c r="E462" i="29" s="1"/>
  <c r="E460"/>
  <c r="G320" i="14"/>
  <c r="G304" i="29" s="1"/>
  <c r="G302"/>
  <c r="F320" i="14"/>
  <c r="F304" i="29" s="1"/>
  <c r="F302"/>
  <c r="F309" i="14"/>
  <c r="F293" i="29" s="1"/>
  <c r="F291"/>
  <c r="G145" i="14"/>
  <c r="G141" i="29" s="1"/>
  <c r="G139"/>
  <c r="E87"/>
  <c r="E85"/>
  <c r="H603" i="14"/>
  <c r="H570" i="29" s="1"/>
  <c r="H440" i="14"/>
  <c r="H421" i="29" s="1"/>
  <c r="H615" i="14" l="1"/>
  <c r="H582" i="29" s="1"/>
  <c r="H580"/>
  <c r="H545" i="14"/>
  <c r="H518" i="29" s="1"/>
  <c r="H516"/>
  <c r="E484"/>
  <c r="H487" i="14"/>
  <c r="H462" i="29" s="1"/>
  <c r="H460"/>
  <c r="H320" i="14"/>
  <c r="H304" i="29" s="1"/>
  <c r="H302"/>
  <c r="E307" i="14"/>
  <c r="G307"/>
  <c r="E270"/>
  <c r="E259" i="29" s="1"/>
  <c r="F270" i="14"/>
  <c r="F259" i="29" s="1"/>
  <c r="G270" i="14"/>
  <c r="G259" i="29" s="1"/>
  <c r="E260" i="14"/>
  <c r="G73"/>
  <c r="G780"/>
  <c r="G134"/>
  <c r="G130" i="29" s="1"/>
  <c r="E780" i="14"/>
  <c r="E776" l="1"/>
  <c r="H92" i="29"/>
  <c r="G776" i="14"/>
  <c r="E486" i="29"/>
  <c r="H309" i="14"/>
  <c r="H293" i="29" s="1"/>
  <c r="H291"/>
  <c r="G309" i="14"/>
  <c r="G293" i="29" s="1"/>
  <c r="G291"/>
  <c r="E309" i="14"/>
  <c r="E293" i="29" s="1"/>
  <c r="E291"/>
  <c r="G262" i="14"/>
  <c r="G251" i="29" s="1"/>
  <c r="G249"/>
  <c r="F262" i="14"/>
  <c r="F251" i="29" s="1"/>
  <c r="F249"/>
  <c r="E262" i="14"/>
  <c r="E251" i="29" s="1"/>
  <c r="E249"/>
  <c r="G75" i="14"/>
  <c r="G75" i="29" s="1"/>
  <c r="G73"/>
  <c r="G87" i="14"/>
  <c r="G87" i="29" s="1"/>
  <c r="G85"/>
  <c r="H94" i="14"/>
  <c r="H94" i="29" s="1"/>
  <c r="E145" i="14"/>
  <c r="E141" i="29" s="1"/>
  <c r="E139"/>
  <c r="F145" i="14"/>
  <c r="F141" i="29" s="1"/>
  <c r="F139"/>
  <c r="H270" i="14"/>
  <c r="H259" i="29" s="1"/>
  <c r="H260" i="14"/>
  <c r="E737" i="29" l="1"/>
  <c r="E733"/>
  <c r="G737"/>
  <c r="G733"/>
  <c r="H733"/>
  <c r="H734" s="1"/>
  <c r="H262" i="14"/>
  <c r="H251" i="29" s="1"/>
  <c r="H249"/>
  <c r="H145" i="14" l="1"/>
  <c r="H141" i="29" s="1"/>
  <c r="H139"/>
  <c r="AM45" i="7" l="1"/>
  <c r="AO42"/>
  <c r="H780" i="14"/>
  <c r="AO380" i="7"/>
  <c r="H87" i="14" l="1"/>
  <c r="H87" i="29" s="1"/>
  <c r="H85"/>
  <c r="AA164" i="7"/>
  <c r="Z164"/>
  <c r="H737" i="29" l="1"/>
  <c r="AO158" i="7"/>
  <c r="AN158"/>
  <c r="AA443"/>
  <c r="Z443"/>
  <c r="AO489" l="1"/>
  <c r="AN489"/>
  <c r="AA46"/>
  <c r="Z46"/>
  <c r="AA105"/>
  <c r="Z105"/>
  <c r="AN596"/>
  <c r="AN598"/>
  <c r="AH585"/>
  <c r="Z550"/>
  <c r="AH532"/>
  <c r="AN515"/>
  <c r="Z497"/>
  <c r="AN502"/>
  <c r="AN498"/>
  <c r="Z444"/>
  <c r="AN362"/>
  <c r="AN255"/>
  <c r="AH203"/>
  <c r="AH211" s="1"/>
  <c r="Z166"/>
  <c r="AN125"/>
  <c r="AH147"/>
  <c r="AH95"/>
  <c r="AH96" s="1"/>
  <c r="AN108"/>
  <c r="AN216" l="1"/>
  <c r="AH260"/>
  <c r="AH268" s="1"/>
  <c r="T250" s="1"/>
  <c r="AN254"/>
  <c r="AH155"/>
  <c r="T137" s="1"/>
  <c r="T135"/>
  <c r="AH593"/>
  <c r="T575" s="1"/>
  <c r="T573"/>
  <c r="AH539"/>
  <c r="T522" s="1"/>
  <c r="T520"/>
  <c r="T79"/>
  <c r="T78"/>
  <c r="T193"/>
  <c r="T191"/>
  <c r="AH369"/>
  <c r="T248" l="1"/>
  <c r="AH377"/>
  <c r="T359" s="1"/>
  <c r="T357"/>
  <c r="AO66"/>
  <c r="AN66"/>
  <c r="AO362"/>
  <c r="AO364"/>
  <c r="AA550"/>
  <c r="AO515"/>
  <c r="AA493"/>
  <c r="AA497"/>
  <c r="AO502"/>
  <c r="AO498"/>
  <c r="AO255"/>
  <c r="AO254"/>
  <c r="AA166"/>
  <c r="AO125"/>
  <c r="AA104"/>
  <c r="AO108"/>
  <c r="AO197" l="1"/>
  <c r="AO216"/>
  <c r="U250"/>
  <c r="I17" i="26" s="1"/>
  <c r="U137" i="7"/>
  <c r="U135"/>
  <c r="G15" i="26" s="1"/>
  <c r="U193" i="7"/>
  <c r="U191"/>
  <c r="H15" i="26" s="1"/>
  <c r="U522" i="7"/>
  <c r="U520"/>
  <c r="N15" i="26" s="1"/>
  <c r="AA444" i="7"/>
  <c r="AA275"/>
  <c r="AO596"/>
  <c r="AO598"/>
  <c r="N17" i="26" l="1"/>
  <c r="Y193" i="7"/>
  <c r="H17" i="27" s="1"/>
  <c r="H17" i="26"/>
  <c r="G17"/>
  <c r="Y137" i="7"/>
  <c r="G17" i="27" s="1"/>
  <c r="AO580" i="7"/>
  <c r="U248"/>
  <c r="I15" i="26" s="1"/>
  <c r="U78" i="7"/>
  <c r="U575"/>
  <c r="O17" i="26" s="1"/>
  <c r="U573" i="7"/>
  <c r="O15" i="26" s="1"/>
  <c r="U359" i="7"/>
  <c r="K17" i="26" s="1"/>
  <c r="U357" i="7"/>
  <c r="K15" i="26" s="1"/>
  <c r="Q17" l="1"/>
  <c r="Q15"/>
  <c r="F16"/>
  <c r="Q16" s="1"/>
  <c r="AC452" i="7"/>
  <c r="AC398"/>
  <c r="O178"/>
  <c r="AC176" s="1"/>
  <c r="O507"/>
  <c r="AA494"/>
  <c r="AA163"/>
  <c r="Z163"/>
  <c r="Z602"/>
  <c r="AN576"/>
  <c r="AN578"/>
  <c r="AN581"/>
  <c r="AF538"/>
  <c r="AN547"/>
  <c r="Z551"/>
  <c r="AN552"/>
  <c r="AN551"/>
  <c r="AN541"/>
  <c r="Z548"/>
  <c r="AN471"/>
  <c r="AN473"/>
  <c r="AN468"/>
  <c r="AN455"/>
  <c r="AN407"/>
  <c r="AN449"/>
  <c r="AN415"/>
  <c r="AN417"/>
  <c r="AN363"/>
  <c r="AN372"/>
  <c r="Z388"/>
  <c r="AN364"/>
  <c r="AA278"/>
  <c r="AO280"/>
  <c r="Z278"/>
  <c r="AN280"/>
  <c r="AN251"/>
  <c r="AN240"/>
  <c r="AN195"/>
  <c r="Z218"/>
  <c r="AN131"/>
  <c r="AF154"/>
  <c r="AN167"/>
  <c r="AN142"/>
  <c r="AN140"/>
  <c r="AN77"/>
  <c r="AN104"/>
  <c r="Z106"/>
  <c r="Z45"/>
  <c r="AN22"/>
  <c r="Z49"/>
  <c r="AN24"/>
  <c r="AN55"/>
  <c r="AN25"/>
  <c r="AN23"/>
  <c r="AN34"/>
  <c r="AN21"/>
  <c r="AN17"/>
  <c r="R414" l="1"/>
  <c r="X414" s="1"/>
  <c r="AN431"/>
  <c r="R467"/>
  <c r="Z467" s="1"/>
  <c r="AN485"/>
  <c r="R521"/>
  <c r="X521" s="1"/>
  <c r="AN538"/>
  <c r="AN600"/>
  <c r="AN597"/>
  <c r="AN162"/>
  <c r="AN159"/>
  <c r="AN439"/>
  <c r="AN436"/>
  <c r="AN218"/>
  <c r="AN213"/>
  <c r="AL267"/>
  <c r="R249"/>
  <c r="X249" s="1"/>
  <c r="AL154"/>
  <c r="R136"/>
  <c r="X136" s="1"/>
  <c r="V467"/>
  <c r="AF585"/>
  <c r="AF592"/>
  <c r="AJ538"/>
  <c r="AL538"/>
  <c r="AF532"/>
  <c r="AL431"/>
  <c r="AF369"/>
  <c r="R357" s="1"/>
  <c r="X357" s="1"/>
  <c r="AF424"/>
  <c r="AF432" s="1"/>
  <c r="R415" s="1"/>
  <c r="X415" s="1"/>
  <c r="AF478"/>
  <c r="AN478" s="1"/>
  <c r="AL485"/>
  <c r="AJ485"/>
  <c r="AF260"/>
  <c r="R248" s="1"/>
  <c r="X248" s="1"/>
  <c r="AF203"/>
  <c r="R191" s="1"/>
  <c r="X191" s="1"/>
  <c r="AF147"/>
  <c r="R135" s="1"/>
  <c r="X135" s="1"/>
  <c r="AF95"/>
  <c r="AN95" s="1"/>
  <c r="AF88"/>
  <c r="AF30"/>
  <c r="AN30" s="1"/>
  <c r="AL34"/>
  <c r="AJ34"/>
  <c r="AF37"/>
  <c r="R274"/>
  <c r="AO600"/>
  <c r="AO541"/>
  <c r="S251"/>
  <c r="AO547"/>
  <c r="AO372"/>
  <c r="X467" l="1"/>
  <c r="AF96"/>
  <c r="R79" s="1"/>
  <c r="AJ600"/>
  <c r="AL600"/>
  <c r="V521"/>
  <c r="Z521"/>
  <c r="R19"/>
  <c r="X19" s="1"/>
  <c r="AN37"/>
  <c r="AO162"/>
  <c r="AO159"/>
  <c r="S194"/>
  <c r="AO213"/>
  <c r="R77"/>
  <c r="X77" s="1"/>
  <c r="AN88"/>
  <c r="AJ218"/>
  <c r="R573"/>
  <c r="X573" s="1"/>
  <c r="AN585"/>
  <c r="AL218"/>
  <c r="AO436"/>
  <c r="AL532"/>
  <c r="R520"/>
  <c r="X520" s="1"/>
  <c r="AL30"/>
  <c r="R18"/>
  <c r="Z18" s="1"/>
  <c r="AL592"/>
  <c r="R574"/>
  <c r="X574" s="1"/>
  <c r="AF486"/>
  <c r="R468" s="1"/>
  <c r="R466"/>
  <c r="AL376"/>
  <c r="R358"/>
  <c r="X358" s="1"/>
  <c r="R78"/>
  <c r="AL424"/>
  <c r="R413"/>
  <c r="AL585"/>
  <c r="AF593"/>
  <c r="AF377"/>
  <c r="AL369"/>
  <c r="AM600"/>
  <c r="AK600"/>
  <c r="AF539"/>
  <c r="AL478"/>
  <c r="AJ478"/>
  <c r="AL432"/>
  <c r="AF268"/>
  <c r="AL260"/>
  <c r="AF211"/>
  <c r="AL203"/>
  <c r="AJ30"/>
  <c r="AL147"/>
  <c r="AF155"/>
  <c r="AN96"/>
  <c r="AL95"/>
  <c r="AJ95"/>
  <c r="AL88"/>
  <c r="AJ88"/>
  <c r="AL37"/>
  <c r="AJ37"/>
  <c r="AF38"/>
  <c r="AA388"/>
  <c r="S357"/>
  <c r="Z19" l="1"/>
  <c r="Y357"/>
  <c r="K15" i="27" s="1"/>
  <c r="K15" i="24"/>
  <c r="AL268" i="7"/>
  <c r="R250"/>
  <c r="X250" s="1"/>
  <c r="AL593"/>
  <c r="R575"/>
  <c r="X575" s="1"/>
  <c r="AL211"/>
  <c r="R193"/>
  <c r="X193" s="1"/>
  <c r="AL377"/>
  <c r="R359"/>
  <c r="X359" s="1"/>
  <c r="AO218"/>
  <c r="H18" i="24"/>
  <c r="AL539" i="7"/>
  <c r="R522"/>
  <c r="X522" s="1"/>
  <c r="AN38"/>
  <c r="R20"/>
  <c r="AL155"/>
  <c r="R137"/>
  <c r="X137" s="1"/>
  <c r="X468"/>
  <c r="Z468"/>
  <c r="V468"/>
  <c r="AO439"/>
  <c r="S416"/>
  <c r="L18" i="24" s="1"/>
  <c r="X79" i="7"/>
  <c r="V79"/>
  <c r="Z79"/>
  <c r="AK218"/>
  <c r="AM218"/>
  <c r="V19"/>
  <c r="V77"/>
  <c r="AJ486"/>
  <c r="AN486"/>
  <c r="X78"/>
  <c r="Z78"/>
  <c r="V78"/>
  <c r="V466"/>
  <c r="X466"/>
  <c r="Z466"/>
  <c r="AL486"/>
  <c r="X413"/>
  <c r="AM369"/>
  <c r="AL96"/>
  <c r="AJ96"/>
  <c r="AL38"/>
  <c r="AJ38"/>
  <c r="AO77"/>
  <c r="AA106"/>
  <c r="AA440"/>
  <c r="Z440"/>
  <c r="AO445"/>
  <c r="AN445"/>
  <c r="AA276"/>
  <c r="Z279"/>
  <c r="AA279"/>
  <c r="Z601"/>
  <c r="AA600"/>
  <c r="Z600"/>
  <c r="AO610"/>
  <c r="AN610"/>
  <c r="S414"/>
  <c r="L16" i="24" s="1"/>
  <c r="AO417" i="7"/>
  <c r="AG376"/>
  <c r="AG538"/>
  <c r="AO525"/>
  <c r="AO240"/>
  <c r="X20" l="1"/>
  <c r="V20"/>
  <c r="Z20"/>
  <c r="Q414"/>
  <c r="L16" i="9" s="1"/>
  <c r="AO431" i="7"/>
  <c r="S521"/>
  <c r="N16" i="24" s="1"/>
  <c r="AO538" i="7"/>
  <c r="P248"/>
  <c r="V248" s="1"/>
  <c r="AN260"/>
  <c r="Q248"/>
  <c r="I15" i="9" s="1"/>
  <c r="P574" i="7"/>
  <c r="V574" s="1"/>
  <c r="AN592"/>
  <c r="Q574"/>
  <c r="O16" i="9" s="1"/>
  <c r="Q249" i="7"/>
  <c r="AO267"/>
  <c r="AM267"/>
  <c r="S249"/>
  <c r="I16" i="24" s="1"/>
  <c r="AM376" i="7"/>
  <c r="S358"/>
  <c r="K16" i="24" s="1"/>
  <c r="W521" i="7"/>
  <c r="N16" i="25" s="1"/>
  <c r="AA521" i="7"/>
  <c r="N16" i="28" s="1"/>
  <c r="Y414" i="7"/>
  <c r="L16" i="27" s="1"/>
  <c r="AD432" i="7"/>
  <c r="P415" s="1"/>
  <c r="AJ592"/>
  <c r="AM538"/>
  <c r="AK538"/>
  <c r="AG424"/>
  <c r="AG432" s="1"/>
  <c r="AM431"/>
  <c r="AK431"/>
  <c r="AG377"/>
  <c r="AD267"/>
  <c r="AN267" s="1"/>
  <c r="AG260"/>
  <c r="AO260" s="1"/>
  <c r="AK267"/>
  <c r="AE268"/>
  <c r="Q250" s="1"/>
  <c r="I17" i="9" s="1"/>
  <c r="AJ260" i="7"/>
  <c r="AO95"/>
  <c r="Y521" l="1"/>
  <c r="N16" i="27" s="1"/>
  <c r="AA414" i="7"/>
  <c r="L16" i="28" s="1"/>
  <c r="AM377" i="7"/>
  <c r="S359"/>
  <c r="AA249"/>
  <c r="I16" i="28" s="1"/>
  <c r="I16" i="9"/>
  <c r="W414" i="7"/>
  <c r="L16" i="25" s="1"/>
  <c r="Z415" i="7"/>
  <c r="V415"/>
  <c r="W249"/>
  <c r="I16" i="25" s="1"/>
  <c r="AO424" i="7"/>
  <c r="Z248"/>
  <c r="P413"/>
  <c r="V413" s="1"/>
  <c r="AN424"/>
  <c r="P414"/>
  <c r="Z414" s="1"/>
  <c r="Z574"/>
  <c r="AJ424"/>
  <c r="AM260"/>
  <c r="S248"/>
  <c r="I15" i="24" s="1"/>
  <c r="Y358" i="7"/>
  <c r="K16" i="27" s="1"/>
  <c r="S78" i="7"/>
  <c r="F16" i="24" s="1"/>
  <c r="AE432" i="7"/>
  <c r="Q415" s="1"/>
  <c r="L17" i="9" s="1"/>
  <c r="Q413" i="7"/>
  <c r="L15" i="9" s="1"/>
  <c r="Y249" i="7"/>
  <c r="I16" i="27" s="1"/>
  <c r="AG532" i="7"/>
  <c r="S520" s="1"/>
  <c r="AM424"/>
  <c r="S413"/>
  <c r="L15" i="24" s="1"/>
  <c r="AJ267" i="7"/>
  <c r="P249"/>
  <c r="AK260"/>
  <c r="AG268"/>
  <c r="AO268" s="1"/>
  <c r="AD268"/>
  <c r="P250" s="1"/>
  <c r="AJ431"/>
  <c r="AN432"/>
  <c r="AK424"/>
  <c r="AM95"/>
  <c r="AK95"/>
  <c r="Y520" l="1"/>
  <c r="N15" i="27" s="1"/>
  <c r="N15" i="24"/>
  <c r="Y359" i="7"/>
  <c r="K17" i="27" s="1"/>
  <c r="K17" i="24"/>
  <c r="AM268" i="7"/>
  <c r="S250"/>
  <c r="I17" i="24" s="1"/>
  <c r="Z413" i="7"/>
  <c r="AM432"/>
  <c r="S415"/>
  <c r="L17" i="24" s="1"/>
  <c r="Z250" i="7"/>
  <c r="V250"/>
  <c r="AO432"/>
  <c r="V414"/>
  <c r="AJ268"/>
  <c r="AN268"/>
  <c r="AG539"/>
  <c r="Y248"/>
  <c r="I15" i="27" s="1"/>
  <c r="AA248" i="7"/>
  <c r="I15" i="28" s="1"/>
  <c r="W248" i="7"/>
  <c r="I15" i="25" s="1"/>
  <c r="Y78" i="7"/>
  <c r="F16" i="27" s="1"/>
  <c r="AA78" i="7"/>
  <c r="F16" i="28" s="1"/>
  <c r="W78" i="7"/>
  <c r="F16" i="25" s="1"/>
  <c r="AM532" i="7"/>
  <c r="Y413"/>
  <c r="L15" i="27" s="1"/>
  <c r="W413" i="7"/>
  <c r="L15" i="25" s="1"/>
  <c r="AA413" i="7"/>
  <c r="L15" i="28" s="1"/>
  <c r="Z249" i="7"/>
  <c r="V249"/>
  <c r="AK268"/>
  <c r="AK432"/>
  <c r="AJ432"/>
  <c r="AA551"/>
  <c r="AO552"/>
  <c r="AM539" l="1"/>
  <c r="S522"/>
  <c r="Y250"/>
  <c r="I17" i="27" s="1"/>
  <c r="AA250" i="7"/>
  <c r="I17" i="28" s="1"/>
  <c r="W250" i="7"/>
  <c r="I17" i="25" s="1"/>
  <c r="AA415" i="7"/>
  <c r="L17" i="28" s="1"/>
  <c r="Y415" i="7"/>
  <c r="L17" i="27" s="1"/>
  <c r="W415" i="7"/>
  <c r="L17" i="25" s="1"/>
  <c r="AO23" i="7"/>
  <c r="AO551"/>
  <c r="AG592"/>
  <c r="AO468"/>
  <c r="AO455"/>
  <c r="AO407"/>
  <c r="AO449"/>
  <c r="AN527"/>
  <c r="AN521"/>
  <c r="AN526"/>
  <c r="Z547"/>
  <c r="AN456"/>
  <c r="AN440"/>
  <c r="Z441"/>
  <c r="AO527"/>
  <c r="AA547"/>
  <c r="AO456"/>
  <c r="AO440"/>
  <c r="AA441"/>
  <c r="AA162"/>
  <c r="AE154"/>
  <c r="AA108"/>
  <c r="N17" i="24" l="1"/>
  <c r="Y522" i="7"/>
  <c r="N17" i="27" s="1"/>
  <c r="AN493" i="7"/>
  <c r="AN491"/>
  <c r="S574"/>
  <c r="AA574" s="1"/>
  <c r="O16" i="28" s="1"/>
  <c r="AO592" i="7"/>
  <c r="Q136"/>
  <c r="G16" i="9" s="1"/>
  <c r="AO491" i="7"/>
  <c r="S467"/>
  <c r="AO485"/>
  <c r="AK98"/>
  <c r="AO98"/>
  <c r="Q192"/>
  <c r="AO210"/>
  <c r="AG585"/>
  <c r="S573" s="1"/>
  <c r="AM592"/>
  <c r="AK592"/>
  <c r="AE532"/>
  <c r="AE539" s="1"/>
  <c r="AD532"/>
  <c r="AM485"/>
  <c r="AK485"/>
  <c r="AK210"/>
  <c r="AD154"/>
  <c r="AO493" l="1"/>
  <c r="Q469"/>
  <c r="W574"/>
  <c r="O16" i="25" s="1"/>
  <c r="Y573" i="7"/>
  <c r="O15" i="27" s="1"/>
  <c r="O15" i="24"/>
  <c r="AA192" i="7"/>
  <c r="H16" i="28" s="1"/>
  <c r="H16" i="9"/>
  <c r="Y574" i="7"/>
  <c r="O16" i="27" s="1"/>
  <c r="O16" i="24"/>
  <c r="W467" i="7"/>
  <c r="M16" i="25" s="1"/>
  <c r="M16" i="24"/>
  <c r="W192" i="7"/>
  <c r="H16" i="25" s="1"/>
  <c r="S466" i="7"/>
  <c r="AA466" s="1"/>
  <c r="M15" i="28" s="1"/>
  <c r="AO478" i="7"/>
  <c r="P520"/>
  <c r="Z520" s="1"/>
  <c r="AN532"/>
  <c r="Y467"/>
  <c r="M16" i="27" s="1"/>
  <c r="P136" i="7"/>
  <c r="Z136" s="1"/>
  <c r="AN154"/>
  <c r="Q520"/>
  <c r="AO532"/>
  <c r="AA467"/>
  <c r="M16" i="28" s="1"/>
  <c r="AG593" i="7"/>
  <c r="AM585"/>
  <c r="AJ532"/>
  <c r="AD539"/>
  <c r="AK532"/>
  <c r="AM478"/>
  <c r="AK478"/>
  <c r="AG486"/>
  <c r="AJ154"/>
  <c r="AN13"/>
  <c r="W466" l="1"/>
  <c r="M15" i="25" s="1"/>
  <c r="W520" i="7"/>
  <c r="N15" i="25" s="1"/>
  <c r="N15" i="9"/>
  <c r="AM593" i="7"/>
  <c r="S575"/>
  <c r="Y466"/>
  <c r="M15" i="27" s="1"/>
  <c r="M15" i="24"/>
  <c r="AO486" i="7"/>
  <c r="S468"/>
  <c r="AO539"/>
  <c r="Q522"/>
  <c r="N17" i="9" s="1"/>
  <c r="AN539" i="7"/>
  <c r="P522"/>
  <c r="V136"/>
  <c r="V520"/>
  <c r="AA520"/>
  <c r="N15" i="28" s="1"/>
  <c r="AJ539" i="7"/>
  <c r="AK539"/>
  <c r="AK486"/>
  <c r="AM486"/>
  <c r="O17" i="24" l="1"/>
  <c r="Y575" i="7"/>
  <c r="O17" i="27" s="1"/>
  <c r="Y468" i="7"/>
  <c r="M17" i="27" s="1"/>
  <c r="M17" i="24"/>
  <c r="AA468" i="7"/>
  <c r="M17" i="28" s="1"/>
  <c r="W468" i="7"/>
  <c r="M17" i="25" s="1"/>
  <c r="AA522" i="7"/>
  <c r="N17" i="28" s="1"/>
  <c r="W522" i="7"/>
  <c r="N17" i="25" s="1"/>
  <c r="Z522" i="7"/>
  <c r="V522"/>
  <c r="AK369"/>
  <c r="AO356"/>
  <c r="S274"/>
  <c r="I41" i="24" s="1"/>
  <c r="AO131" i="7"/>
  <c r="AO141"/>
  <c r="AO154"/>
  <c r="AO138"/>
  <c r="AO142"/>
  <c r="AO140"/>
  <c r="AO104"/>
  <c r="AO84"/>
  <c r="AO22"/>
  <c r="AO24"/>
  <c r="AO25"/>
  <c r="AO34"/>
  <c r="AO21"/>
  <c r="AO17"/>
  <c r="AE376"/>
  <c r="AO275"/>
  <c r="Z219"/>
  <c r="AE147"/>
  <c r="F134" i="14"/>
  <c r="F130" i="29" s="1"/>
  <c r="Q573" i="7" l="1"/>
  <c r="O15" i="9" s="1"/>
  <c r="AO585" i="7"/>
  <c r="Q358"/>
  <c r="AO376"/>
  <c r="S191"/>
  <c r="AO195"/>
  <c r="Q357"/>
  <c r="K15" i="9" s="1"/>
  <c r="AO369" i="7"/>
  <c r="E134" i="14"/>
  <c r="E130" i="29" s="1"/>
  <c r="S136" i="7"/>
  <c r="G16" i="24" s="1"/>
  <c r="AE155" i="7"/>
  <c r="Q137" s="1"/>
  <c r="Q135"/>
  <c r="G15" i="9" s="1"/>
  <c r="H250" i="14"/>
  <c r="H239" i="29" s="1"/>
  <c r="AK585" i="7"/>
  <c r="AK376"/>
  <c r="AE377"/>
  <c r="AM154"/>
  <c r="AK154"/>
  <c r="AG88"/>
  <c r="AO88" s="1"/>
  <c r="AG30"/>
  <c r="AM34"/>
  <c r="AK34"/>
  <c r="H134" i="14"/>
  <c r="H130" i="29" s="1"/>
  <c r="AA573" i="7" l="1"/>
  <c r="O15" i="28" s="1"/>
  <c r="W573" i="7"/>
  <c r="O15" i="25" s="1"/>
  <c r="G17" i="9"/>
  <c r="AA137" i="7"/>
  <c r="G17" i="28" s="1"/>
  <c r="W137" i="7"/>
  <c r="G17" i="25" s="1"/>
  <c r="AA358" i="7"/>
  <c r="K16" i="28" s="1"/>
  <c r="K16" i="9"/>
  <c r="Y191" i="7"/>
  <c r="H15" i="27" s="1"/>
  <c r="H15" i="24"/>
  <c r="AO593" i="7"/>
  <c r="Q575"/>
  <c r="O17" i="9" s="1"/>
  <c r="AO377" i="7"/>
  <c r="Q359"/>
  <c r="K17" i="9" s="1"/>
  <c r="AO147" i="7"/>
  <c r="W358"/>
  <c r="K16" i="25" s="1"/>
  <c r="S19" i="7"/>
  <c r="E16" i="24" s="1"/>
  <c r="Q16" s="1"/>
  <c r="AO37" i="7"/>
  <c r="AA357"/>
  <c r="K15" i="28" s="1"/>
  <c r="W357" i="7"/>
  <c r="K15" i="25" s="1"/>
  <c r="S18" i="7"/>
  <c r="AO30"/>
  <c r="AM211"/>
  <c r="AM203"/>
  <c r="AK147"/>
  <c r="S135"/>
  <c r="Y136"/>
  <c r="G16" i="27" s="1"/>
  <c r="AA136" i="7"/>
  <c r="G16" i="28" s="1"/>
  <c r="W136" i="7"/>
  <c r="G16" i="25" s="1"/>
  <c r="S77" i="7"/>
  <c r="F15" i="24" s="1"/>
  <c r="AK593" i="7"/>
  <c r="AK377"/>
  <c r="AM147"/>
  <c r="AO155"/>
  <c r="AK88"/>
  <c r="AM88"/>
  <c r="AG96"/>
  <c r="AM37"/>
  <c r="AK37"/>
  <c r="AM30"/>
  <c r="AG38"/>
  <c r="AK30"/>
  <c r="AA220"/>
  <c r="Z220"/>
  <c r="AO220"/>
  <c r="AN220"/>
  <c r="Q16" i="9" l="1"/>
  <c r="AO96" i="7"/>
  <c r="S79"/>
  <c r="AA18"/>
  <c r="E15" i="28" s="1"/>
  <c r="E15" i="24"/>
  <c r="Y135" i="7"/>
  <c r="G15" i="27" s="1"/>
  <c r="G15" i="24"/>
  <c r="AO38" i="7"/>
  <c r="S20"/>
  <c r="AA575"/>
  <c r="O17" i="28" s="1"/>
  <c r="W575" i="7"/>
  <c r="O17" i="25" s="1"/>
  <c r="AA359" i="7"/>
  <c r="K17" i="28" s="1"/>
  <c r="W359" i="7"/>
  <c r="K17" i="25" s="1"/>
  <c r="Y19" i="7"/>
  <c r="E16" i="27" s="1"/>
  <c r="AA19" i="7"/>
  <c r="W19"/>
  <c r="E16" i="25" s="1"/>
  <c r="AN45" i="7"/>
  <c r="AN43"/>
  <c r="Q21"/>
  <c r="E18" i="9" s="1"/>
  <c r="AO43" i="7"/>
  <c r="Q80"/>
  <c r="F18" i="9" s="1"/>
  <c r="AO99" i="7"/>
  <c r="AA135"/>
  <c r="G15" i="28" s="1"/>
  <c r="W135" i="7"/>
  <c r="G15" i="25" s="1"/>
  <c r="AA77" i="7"/>
  <c r="F15" i="28" s="1"/>
  <c r="Y77" i="7"/>
  <c r="F15" i="27" s="1"/>
  <c r="W77" i="7"/>
  <c r="F15" i="25" s="1"/>
  <c r="AM155" i="7"/>
  <c r="AK155"/>
  <c r="AM96"/>
  <c r="AK96"/>
  <c r="AM38"/>
  <c r="AK38"/>
  <c r="AO186"/>
  <c r="AN186"/>
  <c r="AO223"/>
  <c r="AN223"/>
  <c r="AN99"/>
  <c r="Z108"/>
  <c r="Q103"/>
  <c r="F41" i="9" s="1"/>
  <c r="Q15" i="24" l="1"/>
  <c r="Q16" i="27"/>
  <c r="Q16" i="25"/>
  <c r="E17" i="24"/>
  <c r="Y20" i="7"/>
  <c r="E17" i="27" s="1"/>
  <c r="AA20" i="7"/>
  <c r="E17" i="28" s="1"/>
  <c r="W20" i="7"/>
  <c r="E17" i="25" s="1"/>
  <c r="E16" i="28"/>
  <c r="Q16" s="1"/>
  <c r="F17" i="24"/>
  <c r="Y79" i="7"/>
  <c r="F17" i="27" s="1"/>
  <c r="AA79" i="7"/>
  <c r="F17" i="28" s="1"/>
  <c r="W79" i="7"/>
  <c r="F17" i="25" s="1"/>
  <c r="AJ98" i="7"/>
  <c r="AN98"/>
  <c r="AK45"/>
  <c r="AO45"/>
  <c r="P192"/>
  <c r="V192" s="1"/>
  <c r="AN210"/>
  <c r="Q191"/>
  <c r="AO203"/>
  <c r="AJ210"/>
  <c r="AD203"/>
  <c r="AE211"/>
  <c r="AK203"/>
  <c r="Q17" i="24" l="1"/>
  <c r="Q17" i="27"/>
  <c r="W191" i="7"/>
  <c r="H15" i="25" s="1"/>
  <c r="H15" i="9"/>
  <c r="Q15" s="1"/>
  <c r="AO211" i="7"/>
  <c r="Q193"/>
  <c r="H17" i="9" s="1"/>
  <c r="Q17" s="1"/>
  <c r="Z192" i="7"/>
  <c r="AA191"/>
  <c r="H15" i="28" s="1"/>
  <c r="Q15" s="1"/>
  <c r="P191" i="7"/>
  <c r="Z191" s="1"/>
  <c r="AN203"/>
  <c r="AK211"/>
  <c r="AD211"/>
  <c r="AJ203"/>
  <c r="AO167"/>
  <c r="V191" l="1"/>
  <c r="AN211"/>
  <c r="P193"/>
  <c r="AA193"/>
  <c r="H17" i="28" s="1"/>
  <c r="Q17" s="1"/>
  <c r="W193" i="7"/>
  <c r="H17" i="25" s="1"/>
  <c r="Q17" s="1"/>
  <c r="AJ211" i="7"/>
  <c r="AA49"/>
  <c r="AO55"/>
  <c r="Z193" l="1"/>
  <c r="V193"/>
  <c r="P573"/>
  <c r="AN380"/>
  <c r="AN389"/>
  <c r="AN356"/>
  <c r="AN276"/>
  <c r="AN275"/>
  <c r="Z276"/>
  <c r="Z222"/>
  <c r="Z12"/>
  <c r="E800" i="14" l="1"/>
  <c r="E834"/>
  <c r="E657"/>
  <c r="E625" i="29" s="1"/>
  <c r="E623"/>
  <c r="P358" i="7"/>
  <c r="V358" s="1"/>
  <c r="AN376"/>
  <c r="Z573"/>
  <c r="V573"/>
  <c r="AJ585"/>
  <c r="AD369"/>
  <c r="AJ376"/>
  <c r="AD147"/>
  <c r="AN147" s="1"/>
  <c r="E757" i="29" l="1"/>
  <c r="E758" s="1"/>
  <c r="E791"/>
  <c r="AN593" i="7"/>
  <c r="P575"/>
  <c r="Z358"/>
  <c r="P357"/>
  <c r="Z357" s="1"/>
  <c r="AN369"/>
  <c r="AD155"/>
  <c r="P135"/>
  <c r="AJ593"/>
  <c r="AD377"/>
  <c r="AJ369"/>
  <c r="AJ147"/>
  <c r="V357" l="1"/>
  <c r="AN155"/>
  <c r="P137"/>
  <c r="AJ155"/>
  <c r="V575"/>
  <c r="Z575"/>
  <c r="AN377"/>
  <c r="P359"/>
  <c r="V135"/>
  <c r="Z135"/>
  <c r="AJ377"/>
  <c r="F800" i="14"/>
  <c r="E428"/>
  <c r="E409" i="29" s="1"/>
  <c r="F428" i="14"/>
  <c r="F409" i="29" s="1"/>
  <c r="H428" i="14"/>
  <c r="H409" i="29" s="1"/>
  <c r="AL217" i="7"/>
  <c r="AJ217"/>
  <c r="G800" i="14" l="1"/>
  <c r="G834"/>
  <c r="F657"/>
  <c r="F625" i="29" s="1"/>
  <c r="F623"/>
  <c r="G657" i="14"/>
  <c r="G625" i="29" s="1"/>
  <c r="G623"/>
  <c r="Z137" i="7"/>
  <c r="V137"/>
  <c r="V359"/>
  <c r="Z359"/>
  <c r="E801" i="14"/>
  <c r="H657" l="1"/>
  <c r="H625" i="29" s="1"/>
  <c r="H834" i="14"/>
  <c r="H800"/>
  <c r="G757" i="29"/>
  <c r="G758" s="1"/>
  <c r="G791"/>
  <c r="F757"/>
  <c r="F758" s="1"/>
  <c r="H623"/>
  <c r="AA12" i="7"/>
  <c r="E9" i="28" s="1"/>
  <c r="H757" i="29" l="1"/>
  <c r="H758" s="1"/>
  <c r="H791"/>
  <c r="H792" s="1"/>
  <c r="AO277" i="7"/>
  <c r="AA384"/>
  <c r="AA222"/>
  <c r="AO389" l="1"/>
  <c r="H151" i="14" l="1"/>
  <c r="H147" i="29" l="1"/>
  <c r="H784" i="14"/>
  <c r="F94"/>
  <c r="F94" i="29" s="1"/>
  <c r="F92"/>
  <c r="E94" i="14"/>
  <c r="E94" i="29" s="1"/>
  <c r="E92"/>
  <c r="G94" i="14"/>
  <c r="G94" i="29" s="1"/>
  <c r="G92"/>
  <c r="H153" i="14"/>
  <c r="H149" i="29" s="1"/>
  <c r="U599" i="7" l="1"/>
  <c r="O41" i="26" s="1"/>
  <c r="S599" i="7"/>
  <c r="O41" i="24" s="1"/>
  <c r="R599" i="7"/>
  <c r="P599"/>
  <c r="Y603"/>
  <c r="X603"/>
  <c r="W603"/>
  <c r="V603"/>
  <c r="P546"/>
  <c r="Y551"/>
  <c r="X551"/>
  <c r="W551"/>
  <c r="V551"/>
  <c r="Y550"/>
  <c r="X550"/>
  <c r="W550"/>
  <c r="V550"/>
  <c r="Y549"/>
  <c r="X549"/>
  <c r="W549"/>
  <c r="V549"/>
  <c r="Y548"/>
  <c r="X548"/>
  <c r="W548"/>
  <c r="V548"/>
  <c r="Y547"/>
  <c r="X547"/>
  <c r="V547"/>
  <c r="Q546"/>
  <c r="N41" i="9" s="1"/>
  <c r="U546" i="7"/>
  <c r="N41" i="26" s="1"/>
  <c r="T546" i="7"/>
  <c r="S546"/>
  <c r="N41" i="24" s="1"/>
  <c r="R546" i="7"/>
  <c r="Y496"/>
  <c r="X496"/>
  <c r="W496"/>
  <c r="V496"/>
  <c r="U439"/>
  <c r="L41" i="26" s="1"/>
  <c r="T439" i="7"/>
  <c r="S439"/>
  <c r="L41" i="24" s="1"/>
  <c r="R439" i="7"/>
  <c r="P439"/>
  <c r="Y443"/>
  <c r="X443"/>
  <c r="W443"/>
  <c r="V443"/>
  <c r="P217"/>
  <c r="P383"/>
  <c r="Q383"/>
  <c r="K41" i="9" s="1"/>
  <c r="Y388" i="7"/>
  <c r="X388"/>
  <c r="V388"/>
  <c r="W388"/>
  <c r="Y387"/>
  <c r="X387"/>
  <c r="V387"/>
  <c r="Y386"/>
  <c r="X386"/>
  <c r="W386"/>
  <c r="V386"/>
  <c r="Y385"/>
  <c r="X385"/>
  <c r="W385"/>
  <c r="V385"/>
  <c r="Y384"/>
  <c r="X384"/>
  <c r="W384"/>
  <c r="V384"/>
  <c r="U383"/>
  <c r="K41" i="26" s="1"/>
  <c r="T383" i="7"/>
  <c r="S383"/>
  <c r="K41" i="24" s="1"/>
  <c r="R383" i="7"/>
  <c r="U274"/>
  <c r="I41" i="26" s="1"/>
  <c r="T274" i="7"/>
  <c r="P274"/>
  <c r="Y278"/>
  <c r="X278"/>
  <c r="V278"/>
  <c r="W278"/>
  <c r="W275"/>
  <c r="V275"/>
  <c r="X275"/>
  <c r="Y275"/>
  <c r="W276"/>
  <c r="V276"/>
  <c r="X276"/>
  <c r="Y276"/>
  <c r="V277"/>
  <c r="W277"/>
  <c r="X277"/>
  <c r="Y277"/>
  <c r="W279"/>
  <c r="V279"/>
  <c r="X279"/>
  <c r="Y279"/>
  <c r="W440"/>
  <c r="V440"/>
  <c r="X440"/>
  <c r="Y440"/>
  <c r="V441"/>
  <c r="W441"/>
  <c r="X441"/>
  <c r="Y441"/>
  <c r="V442"/>
  <c r="W442"/>
  <c r="X442"/>
  <c r="Y442"/>
  <c r="W444"/>
  <c r="V444"/>
  <c r="X444"/>
  <c r="Y444"/>
  <c r="W493"/>
  <c r="V493"/>
  <c r="X493"/>
  <c r="Y493"/>
  <c r="V494"/>
  <c r="W494"/>
  <c r="X494"/>
  <c r="Y494"/>
  <c r="W495"/>
  <c r="V495"/>
  <c r="X495"/>
  <c r="Y495"/>
  <c r="W497"/>
  <c r="V497"/>
  <c r="X497"/>
  <c r="Y497"/>
  <c r="W600"/>
  <c r="V600"/>
  <c r="X600"/>
  <c r="Y600"/>
  <c r="W601"/>
  <c r="V601"/>
  <c r="X601"/>
  <c r="Y601"/>
  <c r="V602"/>
  <c r="W602"/>
  <c r="X602"/>
  <c r="Y602"/>
  <c r="V604"/>
  <c r="W604"/>
  <c r="X604"/>
  <c r="Y604"/>
  <c r="U161"/>
  <c r="G41" i="26" s="1"/>
  <c r="T161" i="7"/>
  <c r="S161"/>
  <c r="G41" i="24" s="1"/>
  <c r="R161" i="7"/>
  <c r="U103"/>
  <c r="F41" i="26" s="1"/>
  <c r="T103" i="7"/>
  <c r="S103"/>
  <c r="F41" i="24" s="1"/>
  <c r="R103" i="7"/>
  <c r="U44"/>
  <c r="E41" i="26" s="1"/>
  <c r="T44" i="7"/>
  <c r="S44"/>
  <c r="E41" i="24" s="1"/>
  <c r="R44" i="7"/>
  <c r="P44"/>
  <c r="Y48"/>
  <c r="X48"/>
  <c r="V48"/>
  <c r="W48"/>
  <c r="Y107"/>
  <c r="X107"/>
  <c r="V107"/>
  <c r="W107"/>
  <c r="Y165"/>
  <c r="X165"/>
  <c r="V165"/>
  <c r="W165"/>
  <c r="Y221"/>
  <c r="X221"/>
  <c r="V221"/>
  <c r="U217"/>
  <c r="H41" i="26" s="1"/>
  <c r="T217" i="7"/>
  <c r="S217"/>
  <c r="H41" i="24" s="1"/>
  <c r="R217" i="7"/>
  <c r="W221"/>
  <c r="Q41" i="24" l="1"/>
  <c r="Q41" i="26"/>
  <c r="Z599" i="7"/>
  <c r="Z44"/>
  <c r="Y599"/>
  <c r="O41" i="27" s="1"/>
  <c r="V274" i="7"/>
  <c r="Y492"/>
  <c r="M41" i="27" s="1"/>
  <c r="W546" i="7"/>
  <c r="N41" i="25" s="1"/>
  <c r="X546" i="7"/>
  <c r="W383"/>
  <c r="K41" i="25" s="1"/>
  <c r="Q217" i="7"/>
  <c r="V217"/>
  <c r="Y546"/>
  <c r="N41" i="27" s="1"/>
  <c r="Q599" i="7"/>
  <c r="O41" i="9" s="1"/>
  <c r="W492" i="7"/>
  <c r="M41" i="25" s="1"/>
  <c r="V492" i="7"/>
  <c r="X383"/>
  <c r="Q274"/>
  <c r="Q439"/>
  <c r="V599"/>
  <c r="V439"/>
  <c r="Q44"/>
  <c r="E41" i="9" s="1"/>
  <c r="X599" i="7"/>
  <c r="V383"/>
  <c r="Y383"/>
  <c r="K41" i="27" s="1"/>
  <c r="V546" i="7"/>
  <c r="W547"/>
  <c r="X492"/>
  <c r="Y439"/>
  <c r="L41" i="27" s="1"/>
  <c r="X439" i="7"/>
  <c r="W387"/>
  <c r="Y274"/>
  <c r="I41" i="27" s="1"/>
  <c r="X274" i="7"/>
  <c r="W274" l="1"/>
  <c r="I41" i="25" s="1"/>
  <c r="I41" i="9"/>
  <c r="AA217" i="7"/>
  <c r="H41" i="28" s="1"/>
  <c r="H41" i="9"/>
  <c r="W439" i="7"/>
  <c r="L41" i="25" s="1"/>
  <c r="L41" i="9"/>
  <c r="W599" i="7"/>
  <c r="O41" i="25" s="1"/>
  <c r="AA599" i="7"/>
  <c r="O41" i="28" s="1"/>
  <c r="AI452" i="7"/>
  <c r="U453"/>
  <c r="U507"/>
  <c r="AC506"/>
  <c r="AI398"/>
  <c r="U400"/>
  <c r="AI343"/>
  <c r="O344"/>
  <c r="AC233"/>
  <c r="O235"/>
  <c r="P161"/>
  <c r="P103" l="1"/>
  <c r="Z103" s="1"/>
  <c r="Q161"/>
  <c r="AC120"/>
  <c r="AC61"/>
  <c r="AA161" l="1"/>
  <c r="G41" i="28" s="1"/>
  <c r="G41" i="9"/>
  <c r="Q41" s="1"/>
  <c r="U580" i="7"/>
  <c r="O22" i="26" s="1"/>
  <c r="T580" i="7"/>
  <c r="S580"/>
  <c r="O22" i="24" s="1"/>
  <c r="R580" i="7"/>
  <c r="AM610"/>
  <c r="AL610"/>
  <c r="AK610"/>
  <c r="AJ610"/>
  <c r="AM609"/>
  <c r="AL609"/>
  <c r="AK609"/>
  <c r="AJ609"/>
  <c r="U579"/>
  <c r="O21" i="26" s="1"/>
  <c r="AH607" i="7"/>
  <c r="T579" s="1"/>
  <c r="S579"/>
  <c r="O21" i="24" s="1"/>
  <c r="AF607" i="7"/>
  <c r="R579" s="1"/>
  <c r="AE607"/>
  <c r="AD607"/>
  <c r="AM606"/>
  <c r="AL606"/>
  <c r="AK606"/>
  <c r="AJ606"/>
  <c r="AM605"/>
  <c r="AL605"/>
  <c r="AK605"/>
  <c r="U577"/>
  <c r="O19" i="26" s="1"/>
  <c r="T577" i="7"/>
  <c r="AM603"/>
  <c r="AL603"/>
  <c r="AK603"/>
  <c r="AJ603"/>
  <c r="AM602"/>
  <c r="AL602"/>
  <c r="AK602"/>
  <c r="AJ602"/>
  <c r="U576"/>
  <c r="O18" i="26" s="1"/>
  <c r="T576" i="7"/>
  <c r="S576"/>
  <c r="O18" i="24" s="1"/>
  <c r="P576" i="7"/>
  <c r="Y598"/>
  <c r="O40" i="27" s="1"/>
  <c r="X598" i="7"/>
  <c r="W598"/>
  <c r="O40" i="25" s="1"/>
  <c r="V598" i="7"/>
  <c r="AL599"/>
  <c r="AJ599"/>
  <c r="Y597"/>
  <c r="O39" i="27" s="1"/>
  <c r="X597" i="7"/>
  <c r="W597"/>
  <c r="O39" i="25" s="1"/>
  <c r="V597" i="7"/>
  <c r="AM598"/>
  <c r="AL598"/>
  <c r="AK598"/>
  <c r="AJ598"/>
  <c r="Y596"/>
  <c r="O38" i="27" s="1"/>
  <c r="X596" i="7"/>
  <c r="W596"/>
  <c r="O38" i="25" s="1"/>
  <c r="V596" i="7"/>
  <c r="AM597"/>
  <c r="AL597"/>
  <c r="AK597"/>
  <c r="AJ597"/>
  <c r="Y595"/>
  <c r="O37" i="27" s="1"/>
  <c r="X595" i="7"/>
  <c r="W595"/>
  <c r="O37" i="25" s="1"/>
  <c r="V595" i="7"/>
  <c r="Z598"/>
  <c r="AM596"/>
  <c r="AL596"/>
  <c r="AK596"/>
  <c r="AJ596"/>
  <c r="Y594"/>
  <c r="O36" i="27" s="1"/>
  <c r="X594" i="7"/>
  <c r="W594"/>
  <c r="O36" i="25" s="1"/>
  <c r="V594" i="7"/>
  <c r="AA597"/>
  <c r="O39" i="28" s="1"/>
  <c r="Z597" i="7"/>
  <c r="Y593"/>
  <c r="O35" i="27" s="1"/>
  <c r="X593" i="7"/>
  <c r="W593"/>
  <c r="O35" i="25" s="1"/>
  <c r="V593" i="7"/>
  <c r="AA596"/>
  <c r="O38" i="28" s="1"/>
  <c r="Z596" i="7"/>
  <c r="Y592"/>
  <c r="O34" i="27" s="1"/>
  <c r="X592" i="7"/>
  <c r="W592"/>
  <c r="O34" i="25" s="1"/>
  <c r="V592" i="7"/>
  <c r="AA595"/>
  <c r="O37" i="28" s="1"/>
  <c r="Z595" i="7"/>
  <c r="Y591"/>
  <c r="O33" i="27" s="1"/>
  <c r="X591" i="7"/>
  <c r="W591"/>
  <c r="O33" i="25" s="1"/>
  <c r="V591" i="7"/>
  <c r="AA594"/>
  <c r="O36" i="28" s="1"/>
  <c r="Z594" i="7"/>
  <c r="AM584"/>
  <c r="AL584"/>
  <c r="AK584"/>
  <c r="AJ584"/>
  <c r="Y590"/>
  <c r="O32" i="27" s="1"/>
  <c r="X590" i="7"/>
  <c r="W590"/>
  <c r="O32" i="25" s="1"/>
  <c r="V590" i="7"/>
  <c r="AA593"/>
  <c r="O35" i="28" s="1"/>
  <c r="Z593" i="7"/>
  <c r="AM589"/>
  <c r="AL589"/>
  <c r="AK589"/>
  <c r="AJ589"/>
  <c r="Y589"/>
  <c r="O31" i="27" s="1"/>
  <c r="X589" i="7"/>
  <c r="W589"/>
  <c r="O31" i="25" s="1"/>
  <c r="V589" i="7"/>
  <c r="AA592"/>
  <c r="O34" i="28" s="1"/>
  <c r="Z592" i="7"/>
  <c r="AM583"/>
  <c r="AL583"/>
  <c r="AK583"/>
  <c r="AJ583"/>
  <c r="Y588"/>
  <c r="O30" i="27" s="1"/>
  <c r="X588" i="7"/>
  <c r="W588"/>
  <c r="O30" i="25" s="1"/>
  <c r="V588" i="7"/>
  <c r="AA591"/>
  <c r="O33" i="28" s="1"/>
  <c r="Z591" i="7"/>
  <c r="AM590"/>
  <c r="AL590"/>
  <c r="AK590"/>
  <c r="AJ590"/>
  <c r="Y587"/>
  <c r="O29" i="27" s="1"/>
  <c r="X587" i="7"/>
  <c r="W587"/>
  <c r="O29" i="25" s="1"/>
  <c r="V587" i="7"/>
  <c r="AA590"/>
  <c r="O32" i="28" s="1"/>
  <c r="Z590" i="7"/>
  <c r="AM582"/>
  <c r="AL582"/>
  <c r="AK582"/>
  <c r="AJ582"/>
  <c r="Y586"/>
  <c r="O28" i="27" s="1"/>
  <c r="X586" i="7"/>
  <c r="W586"/>
  <c r="O28" i="25" s="1"/>
  <c r="V586" i="7"/>
  <c r="AA589"/>
  <c r="O31" i="28" s="1"/>
  <c r="Z589" i="7"/>
  <c r="AM581"/>
  <c r="AL581"/>
  <c r="AK581"/>
  <c r="AJ581"/>
  <c r="Y585"/>
  <c r="O27" i="27" s="1"/>
  <c r="X585" i="7"/>
  <c r="W585"/>
  <c r="O27" i="25" s="1"/>
  <c r="V585" i="7"/>
  <c r="AA588"/>
  <c r="O30" i="28" s="1"/>
  <c r="Z588" i="7"/>
  <c r="AM580"/>
  <c r="AL580"/>
  <c r="AK580"/>
  <c r="AJ580"/>
  <c r="Y584"/>
  <c r="O26" i="27" s="1"/>
  <c r="X584" i="7"/>
  <c r="W584"/>
  <c r="O26" i="25" s="1"/>
  <c r="V584" i="7"/>
  <c r="AA587"/>
  <c r="O29" i="28" s="1"/>
  <c r="Z587" i="7"/>
  <c r="AM579"/>
  <c r="AL579"/>
  <c r="AK579"/>
  <c r="AJ579"/>
  <c r="Y583"/>
  <c r="O25" i="27" s="1"/>
  <c r="X583" i="7"/>
  <c r="W583"/>
  <c r="O25" i="25" s="1"/>
  <c r="V583" i="7"/>
  <c r="AA586"/>
  <c r="O28" i="28" s="1"/>
  <c r="Z586" i="7"/>
  <c r="AM588"/>
  <c r="AL588"/>
  <c r="AK588"/>
  <c r="AJ588"/>
  <c r="Y582"/>
  <c r="O24" i="27" s="1"/>
  <c r="X582" i="7"/>
  <c r="W582"/>
  <c r="O24" i="25" s="1"/>
  <c r="V582" i="7"/>
  <c r="AA585"/>
  <c r="O27" i="28" s="1"/>
  <c r="Z585" i="7"/>
  <c r="AM578"/>
  <c r="AL578"/>
  <c r="AK578"/>
  <c r="AJ578"/>
  <c r="Y581"/>
  <c r="O23" i="27" s="1"/>
  <c r="X581" i="7"/>
  <c r="W581"/>
  <c r="O23" i="25" s="1"/>
  <c r="V581" i="7"/>
  <c r="AA584"/>
  <c r="O26" i="28" s="1"/>
  <c r="Z584" i="7"/>
  <c r="AM587"/>
  <c r="AL587"/>
  <c r="AK587"/>
  <c r="AJ587"/>
  <c r="AA583"/>
  <c r="O25" i="28" s="1"/>
  <c r="Z583" i="7"/>
  <c r="AM591"/>
  <c r="AL591"/>
  <c r="AK591"/>
  <c r="AJ591"/>
  <c r="AA582"/>
  <c r="O24" i="28" s="1"/>
  <c r="Z582" i="7"/>
  <c r="AM577"/>
  <c r="AL577"/>
  <c r="AK577"/>
  <c r="AJ577"/>
  <c r="Y578"/>
  <c r="O20" i="27" s="1"/>
  <c r="X578" i="7"/>
  <c r="W578"/>
  <c r="O20" i="25" s="1"/>
  <c r="V578" i="7"/>
  <c r="AA581"/>
  <c r="O23" i="28" s="1"/>
  <c r="Z581" i="7"/>
  <c r="AM576"/>
  <c r="AL576"/>
  <c r="AK576"/>
  <c r="AJ576"/>
  <c r="AM575"/>
  <c r="AL575"/>
  <c r="AK575"/>
  <c r="AJ575"/>
  <c r="R576"/>
  <c r="AM574"/>
  <c r="AL574"/>
  <c r="AK574"/>
  <c r="AJ574"/>
  <c r="AA578"/>
  <c r="O20" i="28" s="1"/>
  <c r="Z578" i="7"/>
  <c r="AM573"/>
  <c r="AL573"/>
  <c r="AK573"/>
  <c r="AJ573"/>
  <c r="Y572"/>
  <c r="O14" i="27" s="1"/>
  <c r="X572" i="7"/>
  <c r="W572"/>
  <c r="O14" i="25" s="1"/>
  <c r="V572" i="7"/>
  <c r="AM572"/>
  <c r="AL572"/>
  <c r="AK572"/>
  <c r="AJ572"/>
  <c r="Y571"/>
  <c r="O13" i="27" s="1"/>
  <c r="X571" i="7"/>
  <c r="W571"/>
  <c r="O13" i="25" s="1"/>
  <c r="V571" i="7"/>
  <c r="AM571"/>
  <c r="AL571"/>
  <c r="AK571"/>
  <c r="AJ571"/>
  <c r="U570"/>
  <c r="O12" i="26" s="1"/>
  <c r="AH570" i="7"/>
  <c r="T570" s="1"/>
  <c r="AG570"/>
  <c r="S570" s="1"/>
  <c r="O12" i="24" s="1"/>
  <c r="AF570" i="7"/>
  <c r="R570" s="1"/>
  <c r="AE570"/>
  <c r="AD570"/>
  <c r="X569"/>
  <c r="V569"/>
  <c r="Y569"/>
  <c r="O11" i="27" s="1"/>
  <c r="AA572" i="7"/>
  <c r="O14" i="28" s="1"/>
  <c r="Z572" i="7"/>
  <c r="AM569"/>
  <c r="AL569"/>
  <c r="AK569"/>
  <c r="AJ569"/>
  <c r="X568"/>
  <c r="V568"/>
  <c r="Y568"/>
  <c r="O10" i="27" s="1"/>
  <c r="AA571" i="7"/>
  <c r="O13" i="28" s="1"/>
  <c r="Z571" i="7"/>
  <c r="AM568"/>
  <c r="AL568"/>
  <c r="AK568"/>
  <c r="AJ568"/>
  <c r="X567"/>
  <c r="V567"/>
  <c r="Y567"/>
  <c r="O9" i="27" s="1"/>
  <c r="AM567" i="7"/>
  <c r="AL567"/>
  <c r="AK567"/>
  <c r="AJ567"/>
  <c r="Z569"/>
  <c r="AM566"/>
  <c r="AL566"/>
  <c r="AK566"/>
  <c r="AJ566"/>
  <c r="Z568"/>
  <c r="AM565"/>
  <c r="AL565"/>
  <c r="AK565"/>
  <c r="AJ565"/>
  <c r="Z567"/>
  <c r="AM564"/>
  <c r="AL564"/>
  <c r="AK564"/>
  <c r="AJ564"/>
  <c r="AM563"/>
  <c r="AL563"/>
  <c r="AK563"/>
  <c r="AJ563"/>
  <c r="AM562"/>
  <c r="AL562"/>
  <c r="AK562"/>
  <c r="AJ562"/>
  <c r="U527"/>
  <c r="N22" i="26" s="1"/>
  <c r="T527" i="7"/>
  <c r="S527"/>
  <c r="N22" i="24" s="1"/>
  <c r="R527" i="7"/>
  <c r="AM556"/>
  <c r="AL556"/>
  <c r="AK556"/>
  <c r="AJ556"/>
  <c r="AM555"/>
  <c r="AL555"/>
  <c r="AK555"/>
  <c r="AJ555"/>
  <c r="U526"/>
  <c r="N21" i="26" s="1"/>
  <c r="AH553" i="7"/>
  <c r="T526" s="1"/>
  <c r="AG553"/>
  <c r="S526" s="1"/>
  <c r="N21" i="24" s="1"/>
  <c r="AF553" i="7"/>
  <c r="R526" s="1"/>
  <c r="AE553"/>
  <c r="AD553"/>
  <c r="AM552"/>
  <c r="AL552"/>
  <c r="AK552"/>
  <c r="AJ552"/>
  <c r="AM551"/>
  <c r="U524"/>
  <c r="N19" i="26" s="1"/>
  <c r="N19" i="24"/>
  <c r="AM549" i="7"/>
  <c r="AL549"/>
  <c r="AK549"/>
  <c r="AJ549"/>
  <c r="AM548"/>
  <c r="AL548"/>
  <c r="AK548"/>
  <c r="AJ548"/>
  <c r="U523"/>
  <c r="N18" i="26" s="1"/>
  <c r="T523" i="7"/>
  <c r="N18" i="24"/>
  <c r="Y545" i="7"/>
  <c r="N40" i="27" s="1"/>
  <c r="X545" i="7"/>
  <c r="W545"/>
  <c r="N40" i="25" s="1"/>
  <c r="V545" i="7"/>
  <c r="Y544"/>
  <c r="N39" i="27" s="1"/>
  <c r="X544" i="7"/>
  <c r="W544"/>
  <c r="N39" i="25" s="1"/>
  <c r="V544" i="7"/>
  <c r="AM543"/>
  <c r="AL543"/>
  <c r="AK543"/>
  <c r="AJ543"/>
  <c r="Y543"/>
  <c r="N38" i="27" s="1"/>
  <c r="X543" i="7"/>
  <c r="W543"/>
  <c r="N38" i="25" s="1"/>
  <c r="V543" i="7"/>
  <c r="AM542"/>
  <c r="AL542"/>
  <c r="AK542"/>
  <c r="AJ542"/>
  <c r="Y542"/>
  <c r="N37" i="27" s="1"/>
  <c r="X542" i="7"/>
  <c r="W542"/>
  <c r="N37" i="25" s="1"/>
  <c r="V542" i="7"/>
  <c r="AA545"/>
  <c r="N40" i="28" s="1"/>
  <c r="Z545" i="7"/>
  <c r="AM541"/>
  <c r="AL541"/>
  <c r="AK541"/>
  <c r="AJ541"/>
  <c r="Y541"/>
  <c r="N36" i="27" s="1"/>
  <c r="X541" i="7"/>
  <c r="W541"/>
  <c r="N36" i="25" s="1"/>
  <c r="V541" i="7"/>
  <c r="AA544"/>
  <c r="N39" i="28" s="1"/>
  <c r="Z544" i="7"/>
  <c r="Y540"/>
  <c r="N35" i="27" s="1"/>
  <c r="X540" i="7"/>
  <c r="W540"/>
  <c r="N35" i="25" s="1"/>
  <c r="V540" i="7"/>
  <c r="AA543"/>
  <c r="N38" i="28" s="1"/>
  <c r="Z543" i="7"/>
  <c r="Y539"/>
  <c r="N34" i="27" s="1"/>
  <c r="X539" i="7"/>
  <c r="W539"/>
  <c r="N34" i="25" s="1"/>
  <c r="V539" i="7"/>
  <c r="AA542"/>
  <c r="N37" i="28" s="1"/>
  <c r="Z542" i="7"/>
  <c r="Y538"/>
  <c r="N33" i="27" s="1"/>
  <c r="X538" i="7"/>
  <c r="W538"/>
  <c r="N33" i="25" s="1"/>
  <c r="V538" i="7"/>
  <c r="AA541"/>
  <c r="N36" i="28" s="1"/>
  <c r="Z541" i="7"/>
  <c r="AM531"/>
  <c r="AL531"/>
  <c r="AK531"/>
  <c r="AJ531"/>
  <c r="Y537"/>
  <c r="N32" i="27" s="1"/>
  <c r="X537" i="7"/>
  <c r="W537"/>
  <c r="N32" i="25" s="1"/>
  <c r="V537" i="7"/>
  <c r="AA540"/>
  <c r="N35" i="28" s="1"/>
  <c r="Z540" i="7"/>
  <c r="AM535"/>
  <c r="AL535"/>
  <c r="AK535"/>
  <c r="AJ535"/>
  <c r="Y536"/>
  <c r="N31" i="27" s="1"/>
  <c r="X536" i="7"/>
  <c r="W536"/>
  <c r="N31" i="25" s="1"/>
  <c r="V536" i="7"/>
  <c r="AA539"/>
  <c r="N34" i="28" s="1"/>
  <c r="Z539" i="7"/>
  <c r="AM530"/>
  <c r="AL530"/>
  <c r="AK530"/>
  <c r="AJ530"/>
  <c r="Y535"/>
  <c r="N30" i="27" s="1"/>
  <c r="X535" i="7"/>
  <c r="W535"/>
  <c r="N30" i="25" s="1"/>
  <c r="V535" i="7"/>
  <c r="AA538"/>
  <c r="N33" i="28" s="1"/>
  <c r="Z538" i="7"/>
  <c r="AM536"/>
  <c r="AL536"/>
  <c r="AK536"/>
  <c r="AJ536"/>
  <c r="Y534"/>
  <c r="N29" i="27" s="1"/>
  <c r="X534" i="7"/>
  <c r="W534"/>
  <c r="N29" i="25" s="1"/>
  <c r="V534" i="7"/>
  <c r="AA537"/>
  <c r="N32" i="28" s="1"/>
  <c r="Z537" i="7"/>
  <c r="AM529"/>
  <c r="AL529"/>
  <c r="AK529"/>
  <c r="AJ529"/>
  <c r="Y533"/>
  <c r="N28" i="27" s="1"/>
  <c r="X533" i="7"/>
  <c r="W533"/>
  <c r="N28" i="25" s="1"/>
  <c r="V533" i="7"/>
  <c r="AA536"/>
  <c r="N31" i="28" s="1"/>
  <c r="Z536" i="7"/>
  <c r="AM528"/>
  <c r="AL528"/>
  <c r="AK528"/>
  <c r="AJ528"/>
  <c r="Y532"/>
  <c r="N27" i="27" s="1"/>
  <c r="X532" i="7"/>
  <c r="W532"/>
  <c r="N27" i="25" s="1"/>
  <c r="V532" i="7"/>
  <c r="AA535"/>
  <c r="N30" i="28" s="1"/>
  <c r="Z535" i="7"/>
  <c r="AM527"/>
  <c r="AL527"/>
  <c r="AK527"/>
  <c r="AJ527"/>
  <c r="Y531"/>
  <c r="N26" i="27" s="1"/>
  <c r="X531" i="7"/>
  <c r="W531"/>
  <c r="N26" i="25" s="1"/>
  <c r="V531" i="7"/>
  <c r="AA534"/>
  <c r="N29" i="28" s="1"/>
  <c r="Z534" i="7"/>
  <c r="AM526"/>
  <c r="AL526"/>
  <c r="AK526"/>
  <c r="AJ526"/>
  <c r="Y530"/>
  <c r="N25" i="27" s="1"/>
  <c r="X530" i="7"/>
  <c r="W530"/>
  <c r="N25" i="25" s="1"/>
  <c r="V530" i="7"/>
  <c r="AA533"/>
  <c r="N28" i="28" s="1"/>
  <c r="Z533" i="7"/>
  <c r="AM534"/>
  <c r="AL534"/>
  <c r="AK534"/>
  <c r="AJ534"/>
  <c r="Y529"/>
  <c r="N24" i="27" s="1"/>
  <c r="X529" i="7"/>
  <c r="W529"/>
  <c r="N24" i="25" s="1"/>
  <c r="V529" i="7"/>
  <c r="AA532"/>
  <c r="N27" i="28" s="1"/>
  <c r="Z532" i="7"/>
  <c r="AM525"/>
  <c r="AL525"/>
  <c r="AK525"/>
  <c r="AJ525"/>
  <c r="Y528"/>
  <c r="N23" i="27" s="1"/>
  <c r="X528" i="7"/>
  <c r="W528"/>
  <c r="N23" i="25" s="1"/>
  <c r="V528" i="7"/>
  <c r="AA531"/>
  <c r="N26" i="28" s="1"/>
  <c r="Z531" i="7"/>
  <c r="AM533"/>
  <c r="AL533"/>
  <c r="AK533"/>
  <c r="AJ533"/>
  <c r="AA530"/>
  <c r="N25" i="28" s="1"/>
  <c r="Z530" i="7"/>
  <c r="AM537"/>
  <c r="AL537"/>
  <c r="AK537"/>
  <c r="AJ537"/>
  <c r="AA529"/>
  <c r="N24" i="28" s="1"/>
  <c r="Z529" i="7"/>
  <c r="AM524"/>
  <c r="AL524"/>
  <c r="AK524"/>
  <c r="AJ524"/>
  <c r="Y525"/>
  <c r="N20" i="27" s="1"/>
  <c r="X525" i="7"/>
  <c r="W525"/>
  <c r="N20" i="25" s="1"/>
  <c r="V525" i="7"/>
  <c r="AA528"/>
  <c r="N23" i="28" s="1"/>
  <c r="Z528" i="7"/>
  <c r="AM523"/>
  <c r="AL523"/>
  <c r="AK523"/>
  <c r="AJ523"/>
  <c r="AM522"/>
  <c r="AL522"/>
  <c r="AK522"/>
  <c r="AJ522"/>
  <c r="AM521"/>
  <c r="AL521"/>
  <c r="AK521"/>
  <c r="AJ521"/>
  <c r="AA525"/>
  <c r="N20" i="28" s="1"/>
  <c r="Z525" i="7"/>
  <c r="AM520"/>
  <c r="AL520"/>
  <c r="AK520"/>
  <c r="AJ520"/>
  <c r="Y519"/>
  <c r="N14" i="27" s="1"/>
  <c r="X519" i="7"/>
  <c r="W519"/>
  <c r="N14" i="25" s="1"/>
  <c r="V519" i="7"/>
  <c r="AM519"/>
  <c r="AL519"/>
  <c r="AK519"/>
  <c r="AJ519"/>
  <c r="Y518"/>
  <c r="N13" i="27" s="1"/>
  <c r="X518" i="7"/>
  <c r="W518"/>
  <c r="N13" i="25" s="1"/>
  <c r="V518" i="7"/>
  <c r="AM518"/>
  <c r="AL518"/>
  <c r="AK518"/>
  <c r="AJ518"/>
  <c r="U517"/>
  <c r="N12" i="26" s="1"/>
  <c r="AH517" i="7"/>
  <c r="T517" s="1"/>
  <c r="AG517"/>
  <c r="S517" s="1"/>
  <c r="N12" i="24" s="1"/>
  <c r="AF517" i="7"/>
  <c r="R517" s="1"/>
  <c r="AE517"/>
  <c r="AD517"/>
  <c r="X516"/>
  <c r="V516"/>
  <c r="Y516"/>
  <c r="N11" i="27" s="1"/>
  <c r="AA519" i="7"/>
  <c r="N14" i="28" s="1"/>
  <c r="Z519" i="7"/>
  <c r="AM516"/>
  <c r="AL516"/>
  <c r="AK516"/>
  <c r="AJ516"/>
  <c r="X515"/>
  <c r="V515"/>
  <c r="Y515"/>
  <c r="N10" i="27" s="1"/>
  <c r="AA518" i="7"/>
  <c r="N13" i="28" s="1"/>
  <c r="Z518" i="7"/>
  <c r="AM515"/>
  <c r="AL515"/>
  <c r="AK515"/>
  <c r="AJ515"/>
  <c r="X514"/>
  <c r="V514"/>
  <c r="W514"/>
  <c r="N9" i="25" s="1"/>
  <c r="AM514" i="7"/>
  <c r="AL514"/>
  <c r="AK514"/>
  <c r="AJ514"/>
  <c r="Z516"/>
  <c r="AM513"/>
  <c r="AL513"/>
  <c r="AK513"/>
  <c r="AJ513"/>
  <c r="Z515"/>
  <c r="AM512"/>
  <c r="AL512"/>
  <c r="AK512"/>
  <c r="AJ512"/>
  <c r="AA514"/>
  <c r="N9" i="28" s="1"/>
  <c r="Z514" i="7"/>
  <c r="AM511"/>
  <c r="AL511"/>
  <c r="AK511"/>
  <c r="AJ511"/>
  <c r="AM510"/>
  <c r="AL510"/>
  <c r="AK510"/>
  <c r="AJ510"/>
  <c r="AM509"/>
  <c r="AL509"/>
  <c r="AK509"/>
  <c r="AJ509"/>
  <c r="U473"/>
  <c r="M22" i="26" s="1"/>
  <c r="T473" i="7"/>
  <c r="AM503"/>
  <c r="AL503"/>
  <c r="AK503"/>
  <c r="AJ503"/>
  <c r="AM502"/>
  <c r="AL502"/>
  <c r="AK502"/>
  <c r="AJ502"/>
  <c r="AI500"/>
  <c r="U472" s="1"/>
  <c r="M21" i="26" s="1"/>
  <c r="T472" i="7"/>
  <c r="AG500"/>
  <c r="S472" s="1"/>
  <c r="M21" i="24" s="1"/>
  <c r="AF500" i="7"/>
  <c r="R472" s="1"/>
  <c r="AD500"/>
  <c r="AM499"/>
  <c r="AL499"/>
  <c r="AK499"/>
  <c r="AJ499"/>
  <c r="AM498"/>
  <c r="AL498"/>
  <c r="AK498"/>
  <c r="T470"/>
  <c r="S470"/>
  <c r="M19" i="24" s="1"/>
  <c r="AM496" i="7"/>
  <c r="AL496"/>
  <c r="AK496"/>
  <c r="AJ496"/>
  <c r="AM495"/>
  <c r="AL495"/>
  <c r="AK495"/>
  <c r="AJ495"/>
  <c r="U469"/>
  <c r="M18" i="26" s="1"/>
  <c r="T469" i="7"/>
  <c r="S469"/>
  <c r="M18" i="24" s="1"/>
  <c r="R469" i="7"/>
  <c r="M18" i="9"/>
  <c r="Y491" i="7"/>
  <c r="M40" i="27" s="1"/>
  <c r="X491" i="7"/>
  <c r="W491"/>
  <c r="M40" i="25" s="1"/>
  <c r="V491" i="7"/>
  <c r="AL492"/>
  <c r="AJ492"/>
  <c r="Y490"/>
  <c r="M39" i="27" s="1"/>
  <c r="X490" i="7"/>
  <c r="W490"/>
  <c r="M39" i="25" s="1"/>
  <c r="V490" i="7"/>
  <c r="Z493"/>
  <c r="AM491"/>
  <c r="AL491"/>
  <c r="AK491"/>
  <c r="AJ491"/>
  <c r="Y489"/>
  <c r="M38" i="27" s="1"/>
  <c r="X489" i="7"/>
  <c r="W489"/>
  <c r="M38" i="25" s="1"/>
  <c r="V489" i="7"/>
  <c r="AM490"/>
  <c r="AL490"/>
  <c r="AK490"/>
  <c r="AJ490"/>
  <c r="Y488"/>
  <c r="M37" i="27" s="1"/>
  <c r="X488" i="7"/>
  <c r="W488"/>
  <c r="M37" i="25" s="1"/>
  <c r="V488" i="7"/>
  <c r="AA491"/>
  <c r="M40" i="28" s="1"/>
  <c r="Z491" i="7"/>
  <c r="AM489"/>
  <c r="AL489"/>
  <c r="AK489"/>
  <c r="AJ489"/>
  <c r="Y487"/>
  <c r="M36" i="27" s="1"/>
  <c r="X487" i="7"/>
  <c r="W487"/>
  <c r="M36" i="25" s="1"/>
  <c r="V487" i="7"/>
  <c r="AA490"/>
  <c r="M39" i="28" s="1"/>
  <c r="Z490" i="7"/>
  <c r="Y486"/>
  <c r="M35" i="27" s="1"/>
  <c r="X486" i="7"/>
  <c r="W486"/>
  <c r="M35" i="25" s="1"/>
  <c r="V486" i="7"/>
  <c r="AA489"/>
  <c r="M38" i="28" s="1"/>
  <c r="Z489" i="7"/>
  <c r="Y485"/>
  <c r="M34" i="27" s="1"/>
  <c r="X485" i="7"/>
  <c r="W485"/>
  <c r="M34" i="25" s="1"/>
  <c r="V485" i="7"/>
  <c r="AA488"/>
  <c r="M37" i="28" s="1"/>
  <c r="Z488" i="7"/>
  <c r="Y484"/>
  <c r="M33" i="27" s="1"/>
  <c r="X484" i="7"/>
  <c r="W484"/>
  <c r="M33" i="25" s="1"/>
  <c r="V484" i="7"/>
  <c r="AA487"/>
  <c r="M36" i="28" s="1"/>
  <c r="Z487" i="7"/>
  <c r="AM477"/>
  <c r="AL477"/>
  <c r="AK477"/>
  <c r="AJ477"/>
  <c r="Y483"/>
  <c r="M32" i="27" s="1"/>
  <c r="X483" i="7"/>
  <c r="W483"/>
  <c r="M32" i="25" s="1"/>
  <c r="V483" i="7"/>
  <c r="AA486"/>
  <c r="M35" i="28" s="1"/>
  <c r="Z486" i="7"/>
  <c r="AM481"/>
  <c r="AL481"/>
  <c r="AK481"/>
  <c r="AJ481"/>
  <c r="Y482"/>
  <c r="M31" i="27" s="1"/>
  <c r="X482" i="7"/>
  <c r="W482"/>
  <c r="M31" i="25" s="1"/>
  <c r="V482" i="7"/>
  <c r="AA485"/>
  <c r="M34" i="28" s="1"/>
  <c r="Z485" i="7"/>
  <c r="AM476"/>
  <c r="AL476"/>
  <c r="AK476"/>
  <c r="AJ476"/>
  <c r="Y481"/>
  <c r="M30" i="27" s="1"/>
  <c r="X481" i="7"/>
  <c r="W481"/>
  <c r="M30" i="25" s="1"/>
  <c r="V481" i="7"/>
  <c r="AA484"/>
  <c r="M33" i="28" s="1"/>
  <c r="Z484" i="7"/>
  <c r="AM482"/>
  <c r="AL482"/>
  <c r="AK482"/>
  <c r="AJ482"/>
  <c r="Y480"/>
  <c r="M29" i="27" s="1"/>
  <c r="X480" i="7"/>
  <c r="W480"/>
  <c r="M29" i="25" s="1"/>
  <c r="V480" i="7"/>
  <c r="AA483"/>
  <c r="M32" i="28" s="1"/>
  <c r="Z483" i="7"/>
  <c r="AM475"/>
  <c r="AL475"/>
  <c r="AK475"/>
  <c r="AJ475"/>
  <c r="Y479"/>
  <c r="M28" i="27" s="1"/>
  <c r="X479" i="7"/>
  <c r="W479"/>
  <c r="M28" i="25" s="1"/>
  <c r="V479" i="7"/>
  <c r="AA482"/>
  <c r="M31" i="28" s="1"/>
  <c r="Z482" i="7"/>
  <c r="AM474"/>
  <c r="AL474"/>
  <c r="AK474"/>
  <c r="AJ474"/>
  <c r="Y478"/>
  <c r="M27" i="27" s="1"/>
  <c r="X478" i="7"/>
  <c r="W478"/>
  <c r="M27" i="25" s="1"/>
  <c r="V478" i="7"/>
  <c r="AA481"/>
  <c r="M30" i="28" s="1"/>
  <c r="Z481" i="7"/>
  <c r="AM473"/>
  <c r="AL473"/>
  <c r="AK473"/>
  <c r="AJ473"/>
  <c r="Y477"/>
  <c r="M26" i="27" s="1"/>
  <c r="X477" i="7"/>
  <c r="W477"/>
  <c r="M26" i="25" s="1"/>
  <c r="V477" i="7"/>
  <c r="AA480"/>
  <c r="M29" i="28" s="1"/>
  <c r="Z480" i="7"/>
  <c r="AM472"/>
  <c r="AL472"/>
  <c r="AK472"/>
  <c r="AJ472"/>
  <c r="Y476"/>
  <c r="M25" i="27" s="1"/>
  <c r="X476" i="7"/>
  <c r="W476"/>
  <c r="M25" i="25" s="1"/>
  <c r="V476" i="7"/>
  <c r="AA479"/>
  <c r="M28" i="28" s="1"/>
  <c r="Z479" i="7"/>
  <c r="AM480"/>
  <c r="AL480"/>
  <c r="AK480"/>
  <c r="AJ480"/>
  <c r="Y475"/>
  <c r="M24" i="27" s="1"/>
  <c r="X475" i="7"/>
  <c r="W475"/>
  <c r="M24" i="25" s="1"/>
  <c r="V475" i="7"/>
  <c r="AA478"/>
  <c r="M27" i="28" s="1"/>
  <c r="Z478" i="7"/>
  <c r="AM471"/>
  <c r="AL471"/>
  <c r="AK471"/>
  <c r="AJ471"/>
  <c r="Y474"/>
  <c r="M23" i="27" s="1"/>
  <c r="X474" i="7"/>
  <c r="W474"/>
  <c r="M23" i="25" s="1"/>
  <c r="V474" i="7"/>
  <c r="AA477"/>
  <c r="M26" i="28" s="1"/>
  <c r="Z477" i="7"/>
  <c r="AM479"/>
  <c r="AL479"/>
  <c r="AK479"/>
  <c r="AJ479"/>
  <c r="AA476"/>
  <c r="M25" i="28" s="1"/>
  <c r="Z476" i="7"/>
  <c r="AM483"/>
  <c r="AL483"/>
  <c r="AK483"/>
  <c r="AJ483"/>
  <c r="AA475"/>
  <c r="M24" i="28" s="1"/>
  <c r="Z475" i="7"/>
  <c r="AM470"/>
  <c r="AL470"/>
  <c r="AK470"/>
  <c r="AJ470"/>
  <c r="Y471"/>
  <c r="M20" i="27" s="1"/>
  <c r="X471" i="7"/>
  <c r="W471"/>
  <c r="M20" i="25" s="1"/>
  <c r="V471" i="7"/>
  <c r="AA474"/>
  <c r="M23" i="28" s="1"/>
  <c r="Z474" i="7"/>
  <c r="AM469"/>
  <c r="AL469"/>
  <c r="AK469"/>
  <c r="AJ469"/>
  <c r="AM468"/>
  <c r="AL468"/>
  <c r="AK468"/>
  <c r="AJ468"/>
  <c r="AM467"/>
  <c r="AL467"/>
  <c r="AK467"/>
  <c r="AJ467"/>
  <c r="AA471"/>
  <c r="M20" i="28" s="1"/>
  <c r="Z471" i="7"/>
  <c r="AM466"/>
  <c r="AL466"/>
  <c r="AK466"/>
  <c r="AJ466"/>
  <c r="Y465"/>
  <c r="M14" i="27" s="1"/>
  <c r="X465" i="7"/>
  <c r="W465"/>
  <c r="M14" i="25" s="1"/>
  <c r="V465" i="7"/>
  <c r="AM465"/>
  <c r="AL465"/>
  <c r="AK465"/>
  <c r="AJ465"/>
  <c r="Y464"/>
  <c r="M13" i="27" s="1"/>
  <c r="X464" i="7"/>
  <c r="W464"/>
  <c r="M13" i="25" s="1"/>
  <c r="V464" i="7"/>
  <c r="AM464"/>
  <c r="AL464"/>
  <c r="AK464"/>
  <c r="AJ464"/>
  <c r="AH463"/>
  <c r="T463" s="1"/>
  <c r="AG463"/>
  <c r="S463" s="1"/>
  <c r="M12" i="24" s="1"/>
  <c r="AF463" i="7"/>
  <c r="R463" s="1"/>
  <c r="AE463"/>
  <c r="AD463"/>
  <c r="X462"/>
  <c r="V462"/>
  <c r="W462"/>
  <c r="M11" i="25" s="1"/>
  <c r="AA465" i="7"/>
  <c r="M14" i="28" s="1"/>
  <c r="Z465" i="7"/>
  <c r="AM462"/>
  <c r="AL462"/>
  <c r="AK462"/>
  <c r="AJ462"/>
  <c r="X461"/>
  <c r="V461"/>
  <c r="Y461"/>
  <c r="M10" i="27" s="1"/>
  <c r="AA464" i="7"/>
  <c r="M13" i="28" s="1"/>
  <c r="Z464" i="7"/>
  <c r="AM461"/>
  <c r="AL461"/>
  <c r="AK461"/>
  <c r="AJ461"/>
  <c r="X460"/>
  <c r="V460"/>
  <c r="AA460"/>
  <c r="M9" i="28" s="1"/>
  <c r="AM460" i="7"/>
  <c r="AL460"/>
  <c r="AK460"/>
  <c r="AJ460"/>
  <c r="Z462"/>
  <c r="AM459"/>
  <c r="AL459"/>
  <c r="AK459"/>
  <c r="AJ459"/>
  <c r="Z461"/>
  <c r="AM458"/>
  <c r="AL458"/>
  <c r="AK458"/>
  <c r="AJ458"/>
  <c r="Z460"/>
  <c r="AM457"/>
  <c r="AL457"/>
  <c r="AK457"/>
  <c r="AJ457"/>
  <c r="AM456"/>
  <c r="AL456"/>
  <c r="AK456"/>
  <c r="AJ456"/>
  <c r="AM455"/>
  <c r="AL455"/>
  <c r="AK455"/>
  <c r="AJ455"/>
  <c r="U420"/>
  <c r="L22" i="26" s="1"/>
  <c r="T420" i="7"/>
  <c r="S420"/>
  <c r="L22" i="24" s="1"/>
  <c r="R420" i="7"/>
  <c r="AM449"/>
  <c r="AL449"/>
  <c r="AK449"/>
  <c r="AJ449"/>
  <c r="AM448"/>
  <c r="AL448"/>
  <c r="AK448"/>
  <c r="AJ448"/>
  <c r="AI446"/>
  <c r="T419"/>
  <c r="AG446"/>
  <c r="S419" s="1"/>
  <c r="L21" i="24" s="1"/>
  <c r="AF446" i="7"/>
  <c r="AE446"/>
  <c r="AD446"/>
  <c r="AM445"/>
  <c r="AL445"/>
  <c r="AK445"/>
  <c r="AJ445"/>
  <c r="AM444"/>
  <c r="AL444"/>
  <c r="AK444"/>
  <c r="U417"/>
  <c r="L19" i="26" s="1"/>
  <c r="T417" i="7"/>
  <c r="S417"/>
  <c r="L19" i="24" s="1"/>
  <c r="R417" i="7"/>
  <c r="AM442"/>
  <c r="AL442"/>
  <c r="AK442"/>
  <c r="AJ442"/>
  <c r="AM441"/>
  <c r="AL441"/>
  <c r="AK441"/>
  <c r="AJ441"/>
  <c r="U416"/>
  <c r="L18" i="26" s="1"/>
  <c r="T416" i="7"/>
  <c r="P416"/>
  <c r="Y438"/>
  <c r="L40" i="27" s="1"/>
  <c r="X438" i="7"/>
  <c r="W438"/>
  <c r="L40" i="25" s="1"/>
  <c r="V438" i="7"/>
  <c r="AL438"/>
  <c r="AJ438"/>
  <c r="Y437"/>
  <c r="L39" i="27" s="1"/>
  <c r="X437" i="7"/>
  <c r="W437"/>
  <c r="L39" i="25" s="1"/>
  <c r="V437" i="7"/>
  <c r="AM437"/>
  <c r="AL437"/>
  <c r="AK437"/>
  <c r="AJ437"/>
  <c r="Y436"/>
  <c r="L38" i="27" s="1"/>
  <c r="X436" i="7"/>
  <c r="W436"/>
  <c r="L38" i="25" s="1"/>
  <c r="V436" i="7"/>
  <c r="AM436"/>
  <c r="AL436"/>
  <c r="AK436"/>
  <c r="AJ436"/>
  <c r="Y435"/>
  <c r="L37" i="27" s="1"/>
  <c r="X435" i="7"/>
  <c r="W435"/>
  <c r="L37" i="25" s="1"/>
  <c r="V435" i="7"/>
  <c r="AA438"/>
  <c r="L40" i="28" s="1"/>
  <c r="Z438" i="7"/>
  <c r="AM435"/>
  <c r="AL435"/>
  <c r="AK435"/>
  <c r="AJ435"/>
  <c r="Y434"/>
  <c r="L36" i="27" s="1"/>
  <c r="X434" i="7"/>
  <c r="W434"/>
  <c r="L36" i="25" s="1"/>
  <c r="V434" i="7"/>
  <c r="AA437"/>
  <c r="L39" i="28" s="1"/>
  <c r="Z437" i="7"/>
  <c r="Y433"/>
  <c r="L35" i="27" s="1"/>
  <c r="X433" i="7"/>
  <c r="W433"/>
  <c r="L35" i="25" s="1"/>
  <c r="V433" i="7"/>
  <c r="AA436"/>
  <c r="L38" i="28" s="1"/>
  <c r="Z436" i="7"/>
  <c r="Y432"/>
  <c r="L34" i="27" s="1"/>
  <c r="X432" i="7"/>
  <c r="W432"/>
  <c r="L34" i="25" s="1"/>
  <c r="V432" i="7"/>
  <c r="AA435"/>
  <c r="L37" i="28" s="1"/>
  <c r="Z435" i="7"/>
  <c r="Y431"/>
  <c r="L33" i="27" s="1"/>
  <c r="X431" i="7"/>
  <c r="W431"/>
  <c r="L33" i="25" s="1"/>
  <c r="V431" i="7"/>
  <c r="AA434"/>
  <c r="L36" i="28" s="1"/>
  <c r="Z434" i="7"/>
  <c r="AM423"/>
  <c r="AL423"/>
  <c r="AK423"/>
  <c r="AJ423"/>
  <c r="Y430"/>
  <c r="L32" i="27" s="1"/>
  <c r="X430" i="7"/>
  <c r="W430"/>
  <c r="L32" i="25" s="1"/>
  <c r="V430" i="7"/>
  <c r="AA433"/>
  <c r="L35" i="28" s="1"/>
  <c r="Z433" i="7"/>
  <c r="AM427"/>
  <c r="AL427"/>
  <c r="AK427"/>
  <c r="AJ427"/>
  <c r="Y429"/>
  <c r="L31" i="27" s="1"/>
  <c r="X429" i="7"/>
  <c r="W429"/>
  <c r="L31" i="25" s="1"/>
  <c r="V429" i="7"/>
  <c r="AA432"/>
  <c r="L34" i="28" s="1"/>
  <c r="Z432" i="7"/>
  <c r="AM422"/>
  <c r="AL422"/>
  <c r="AK422"/>
  <c r="AJ422"/>
  <c r="Y428"/>
  <c r="L30" i="27" s="1"/>
  <c r="X428" i="7"/>
  <c r="W428"/>
  <c r="L30" i="25" s="1"/>
  <c r="V428" i="7"/>
  <c r="AA431"/>
  <c r="L33" i="28" s="1"/>
  <c r="Z431" i="7"/>
  <c r="AM428"/>
  <c r="AL428"/>
  <c r="AK428"/>
  <c r="AJ428"/>
  <c r="Y427"/>
  <c r="L29" i="27" s="1"/>
  <c r="X427" i="7"/>
  <c r="W427"/>
  <c r="L29" i="25" s="1"/>
  <c r="V427" i="7"/>
  <c r="AA430"/>
  <c r="L32" i="28" s="1"/>
  <c r="Z430" i="7"/>
  <c r="AM421"/>
  <c r="AL421"/>
  <c r="AK421"/>
  <c r="AJ421"/>
  <c r="Y426"/>
  <c r="L28" i="27" s="1"/>
  <c r="X426" i="7"/>
  <c r="W426"/>
  <c r="L28" i="25" s="1"/>
  <c r="V426" i="7"/>
  <c r="AA429"/>
  <c r="L31" i="28" s="1"/>
  <c r="Z429" i="7"/>
  <c r="AM420"/>
  <c r="AL420"/>
  <c r="AK420"/>
  <c r="AJ420"/>
  <c r="Y425"/>
  <c r="L27" i="27" s="1"/>
  <c r="X425" i="7"/>
  <c r="W425"/>
  <c r="L27" i="25" s="1"/>
  <c r="V425" i="7"/>
  <c r="AA428"/>
  <c r="L30" i="28" s="1"/>
  <c r="Z428" i="7"/>
  <c r="AM419"/>
  <c r="AL419"/>
  <c r="AK419"/>
  <c r="AJ419"/>
  <c r="Y424"/>
  <c r="L26" i="27" s="1"/>
  <c r="X424" i="7"/>
  <c r="W424"/>
  <c r="L26" i="25" s="1"/>
  <c r="V424" i="7"/>
  <c r="AA427"/>
  <c r="L29" i="28" s="1"/>
  <c r="Z427" i="7"/>
  <c r="AM418"/>
  <c r="AL418"/>
  <c r="AK418"/>
  <c r="AJ418"/>
  <c r="Y423"/>
  <c r="L25" i="27" s="1"/>
  <c r="X423" i="7"/>
  <c r="W423"/>
  <c r="L25" i="25" s="1"/>
  <c r="V423" i="7"/>
  <c r="AA426"/>
  <c r="L28" i="28" s="1"/>
  <c r="Z426" i="7"/>
  <c r="AM426"/>
  <c r="AL426"/>
  <c r="AK426"/>
  <c r="AJ426"/>
  <c r="Y422"/>
  <c r="L24" i="27" s="1"/>
  <c r="X422" i="7"/>
  <c r="W422"/>
  <c r="L24" i="25" s="1"/>
  <c r="V422" i="7"/>
  <c r="AA425"/>
  <c r="L27" i="28" s="1"/>
  <c r="Z425" i="7"/>
  <c r="AM417"/>
  <c r="AL417"/>
  <c r="AK417"/>
  <c r="AJ417"/>
  <c r="Y421"/>
  <c r="L23" i="27" s="1"/>
  <c r="X421" i="7"/>
  <c r="W421"/>
  <c r="L23" i="25" s="1"/>
  <c r="V421" i="7"/>
  <c r="AA424"/>
  <c r="L26" i="28" s="1"/>
  <c r="Z424" i="7"/>
  <c r="AM425"/>
  <c r="AL425"/>
  <c r="AK425"/>
  <c r="AJ425"/>
  <c r="AA423"/>
  <c r="L25" i="28" s="1"/>
  <c r="Z423" i="7"/>
  <c r="AM429"/>
  <c r="AL429"/>
  <c r="AK429"/>
  <c r="AJ429"/>
  <c r="AA422"/>
  <c r="L24" i="28" s="1"/>
  <c r="Z422" i="7"/>
  <c r="AM416"/>
  <c r="AL416"/>
  <c r="AK416"/>
  <c r="AJ416"/>
  <c r="Y418"/>
  <c r="L20" i="27" s="1"/>
  <c r="X418" i="7"/>
  <c r="W418"/>
  <c r="L20" i="25" s="1"/>
  <c r="V418" i="7"/>
  <c r="AA421"/>
  <c r="L23" i="28" s="1"/>
  <c r="Z421" i="7"/>
  <c r="AM415"/>
  <c r="AL415"/>
  <c r="AK415"/>
  <c r="AJ415"/>
  <c r="AM414"/>
  <c r="AL414"/>
  <c r="AK414"/>
  <c r="AJ414"/>
  <c r="AM413"/>
  <c r="AL413"/>
  <c r="AK413"/>
  <c r="AJ413"/>
  <c r="AA418"/>
  <c r="L20" i="28" s="1"/>
  <c r="Z418" i="7"/>
  <c r="AM412"/>
  <c r="AL412"/>
  <c r="AK412"/>
  <c r="AJ412"/>
  <c r="Y412"/>
  <c r="L14" i="27" s="1"/>
  <c r="X412" i="7"/>
  <c r="W412"/>
  <c r="L14" i="25" s="1"/>
  <c r="V412" i="7"/>
  <c r="AM411"/>
  <c r="AL411"/>
  <c r="AK411"/>
  <c r="AJ411"/>
  <c r="Y411"/>
  <c r="L13" i="27" s="1"/>
  <c r="X411" i="7"/>
  <c r="W411"/>
  <c r="L13" i="25" s="1"/>
  <c r="V411" i="7"/>
  <c r="AM410"/>
  <c r="AL410"/>
  <c r="AK410"/>
  <c r="AJ410"/>
  <c r="U410"/>
  <c r="L12" i="26" s="1"/>
  <c r="AH409" i="7"/>
  <c r="T410" s="1"/>
  <c r="AG409"/>
  <c r="AF409"/>
  <c r="AE409"/>
  <c r="AD409"/>
  <c r="X409"/>
  <c r="V409"/>
  <c r="W409"/>
  <c r="L11" i="25" s="1"/>
  <c r="AA412" i="7"/>
  <c r="L14" i="28" s="1"/>
  <c r="Z412" i="7"/>
  <c r="AM408"/>
  <c r="AL408"/>
  <c r="AK408"/>
  <c r="AJ408"/>
  <c r="X408"/>
  <c r="V408"/>
  <c r="W408"/>
  <c r="L10" i="25" s="1"/>
  <c r="AA411" i="7"/>
  <c r="L13" i="28" s="1"/>
  <c r="Z411" i="7"/>
  <c r="AM407"/>
  <c r="AL407"/>
  <c r="AK407"/>
  <c r="AJ407"/>
  <c r="X407"/>
  <c r="V407"/>
  <c r="AA407"/>
  <c r="L9" i="28" s="1"/>
  <c r="AM406" i="7"/>
  <c r="AL406"/>
  <c r="AK406"/>
  <c r="AJ406"/>
  <c r="Z409"/>
  <c r="AM405"/>
  <c r="AL405"/>
  <c r="AK405"/>
  <c r="AJ405"/>
  <c r="Z408"/>
  <c r="AM404"/>
  <c r="AL404"/>
  <c r="AK404"/>
  <c r="AJ404"/>
  <c r="Z407"/>
  <c r="AM403"/>
  <c r="AL403"/>
  <c r="AK403"/>
  <c r="AJ403"/>
  <c r="AM402"/>
  <c r="AL402"/>
  <c r="AK402"/>
  <c r="AJ402"/>
  <c r="AM401"/>
  <c r="AL401"/>
  <c r="AK401"/>
  <c r="AJ401"/>
  <c r="U364"/>
  <c r="K22" i="26" s="1"/>
  <c r="T364" i="7"/>
  <c r="R364"/>
  <c r="AM394"/>
  <c r="AL394"/>
  <c r="AK394"/>
  <c r="AJ394"/>
  <c r="AM393"/>
  <c r="AL393"/>
  <c r="AK393"/>
  <c r="AJ393"/>
  <c r="U363"/>
  <c r="K21" i="26" s="1"/>
  <c r="AH391" i="7"/>
  <c r="T363" s="1"/>
  <c r="AG391"/>
  <c r="AF391"/>
  <c r="R363" s="1"/>
  <c r="AE391"/>
  <c r="AD391"/>
  <c r="AM390"/>
  <c r="AL390"/>
  <c r="AK390"/>
  <c r="AJ390"/>
  <c r="AM389"/>
  <c r="U361"/>
  <c r="K19" i="26" s="1"/>
  <c r="T361" i="7"/>
  <c r="AM387"/>
  <c r="AL387"/>
  <c r="AK387"/>
  <c r="AJ387"/>
  <c r="AM386"/>
  <c r="AL386"/>
  <c r="AK386"/>
  <c r="AJ386"/>
  <c r="K18" i="26"/>
  <c r="T360" i="7"/>
  <c r="S360"/>
  <c r="K18" i="24" s="1"/>
  <c r="R360" i="7"/>
  <c r="Y382"/>
  <c r="K40" i="27" s="1"/>
  <c r="X382" i="7"/>
  <c r="W382"/>
  <c r="K40" i="25" s="1"/>
  <c r="V382" i="7"/>
  <c r="AL383"/>
  <c r="AJ383"/>
  <c r="Y381"/>
  <c r="K39" i="27" s="1"/>
  <c r="X381" i="7"/>
  <c r="W381"/>
  <c r="K39" i="25" s="1"/>
  <c r="V381" i="7"/>
  <c r="Z384"/>
  <c r="AM382"/>
  <c r="AL382"/>
  <c r="AK382"/>
  <c r="AJ382"/>
  <c r="Y380"/>
  <c r="K38" i="27" s="1"/>
  <c r="X380" i="7"/>
  <c r="W380"/>
  <c r="K38" i="25" s="1"/>
  <c r="V380" i="7"/>
  <c r="AM381"/>
  <c r="AL381"/>
  <c r="AK381"/>
  <c r="AJ381"/>
  <c r="Y379"/>
  <c r="K37" i="27" s="1"/>
  <c r="X379" i="7"/>
  <c r="W379"/>
  <c r="K37" i="25" s="1"/>
  <c r="V379" i="7"/>
  <c r="AA382"/>
  <c r="K40" i="28" s="1"/>
  <c r="Z382" i="7"/>
  <c r="AM380"/>
  <c r="AL380"/>
  <c r="AK380"/>
  <c r="AJ380"/>
  <c r="Y378"/>
  <c r="K36" i="27" s="1"/>
  <c r="X378" i="7"/>
  <c r="W378"/>
  <c r="K36" i="25" s="1"/>
  <c r="V378" i="7"/>
  <c r="AA381"/>
  <c r="K39" i="28" s="1"/>
  <c r="Z381" i="7"/>
  <c r="Y377"/>
  <c r="K35" i="27" s="1"/>
  <c r="X377" i="7"/>
  <c r="W377"/>
  <c r="K35" i="25" s="1"/>
  <c r="V377" i="7"/>
  <c r="AA380"/>
  <c r="K38" i="28" s="1"/>
  <c r="Z380" i="7"/>
  <c r="Y376"/>
  <c r="K34" i="27" s="1"/>
  <c r="X376" i="7"/>
  <c r="W376"/>
  <c r="K34" i="25" s="1"/>
  <c r="V376" i="7"/>
  <c r="AA379"/>
  <c r="K37" i="28" s="1"/>
  <c r="Z379" i="7"/>
  <c r="Y375"/>
  <c r="K33" i="27" s="1"/>
  <c r="X375" i="7"/>
  <c r="W375"/>
  <c r="K33" i="25" s="1"/>
  <c r="V375" i="7"/>
  <c r="AA378"/>
  <c r="K36" i="28" s="1"/>
  <c r="Z378" i="7"/>
  <c r="AM368"/>
  <c r="AL368"/>
  <c r="AK368"/>
  <c r="AJ368"/>
  <c r="Y374"/>
  <c r="K32" i="27" s="1"/>
  <c r="X374" i="7"/>
  <c r="W374"/>
  <c r="K32" i="25" s="1"/>
  <c r="V374" i="7"/>
  <c r="AA377"/>
  <c r="K35" i="28" s="1"/>
  <c r="Z377" i="7"/>
  <c r="AM373"/>
  <c r="AL373"/>
  <c r="AK373"/>
  <c r="AJ373"/>
  <c r="Y373"/>
  <c r="K31" i="27" s="1"/>
  <c r="X373" i="7"/>
  <c r="W373"/>
  <c r="K31" i="25" s="1"/>
  <c r="V373" i="7"/>
  <c r="AA376"/>
  <c r="K34" i="28" s="1"/>
  <c r="Z376" i="7"/>
  <c r="AM367"/>
  <c r="AL367"/>
  <c r="AK367"/>
  <c r="AJ367"/>
  <c r="Y372"/>
  <c r="K30" i="27" s="1"/>
  <c r="X372" i="7"/>
  <c r="W372"/>
  <c r="K30" i="25" s="1"/>
  <c r="V372" i="7"/>
  <c r="AA375"/>
  <c r="K33" i="28" s="1"/>
  <c r="Z375" i="7"/>
  <c r="AM374"/>
  <c r="AL374"/>
  <c r="AK374"/>
  <c r="AJ374"/>
  <c r="Y371"/>
  <c r="K29" i="27" s="1"/>
  <c r="X371" i="7"/>
  <c r="W371"/>
  <c r="K29" i="25" s="1"/>
  <c r="V371" i="7"/>
  <c r="AA374"/>
  <c r="K32" i="28" s="1"/>
  <c r="Z374" i="7"/>
  <c r="AM366"/>
  <c r="AL366"/>
  <c r="AK366"/>
  <c r="AJ366"/>
  <c r="Y370"/>
  <c r="K28" i="27" s="1"/>
  <c r="X370" i="7"/>
  <c r="W370"/>
  <c r="K28" i="25" s="1"/>
  <c r="V370" i="7"/>
  <c r="AA373"/>
  <c r="K31" i="28" s="1"/>
  <c r="Z373" i="7"/>
  <c r="AM365"/>
  <c r="AL365"/>
  <c r="AK365"/>
  <c r="AJ365"/>
  <c r="Y369"/>
  <c r="K27" i="27" s="1"/>
  <c r="X369" i="7"/>
  <c r="W369"/>
  <c r="K27" i="25" s="1"/>
  <c r="V369" i="7"/>
  <c r="AA372"/>
  <c r="K30" i="28" s="1"/>
  <c r="Z372" i="7"/>
  <c r="AM364"/>
  <c r="AL364"/>
  <c r="AK364"/>
  <c r="AJ364"/>
  <c r="Y368"/>
  <c r="K26" i="27" s="1"/>
  <c r="X368" i="7"/>
  <c r="W368"/>
  <c r="K26" i="25" s="1"/>
  <c r="V368" i="7"/>
  <c r="AA371"/>
  <c r="K29" i="28" s="1"/>
  <c r="Z371" i="7"/>
  <c r="AM363"/>
  <c r="AL363"/>
  <c r="AK363"/>
  <c r="AJ363"/>
  <c r="Y367"/>
  <c r="K25" i="27" s="1"/>
  <c r="X367" i="7"/>
  <c r="W367"/>
  <c r="K25" i="25" s="1"/>
  <c r="V367" i="7"/>
  <c r="AA370"/>
  <c r="K28" i="28" s="1"/>
  <c r="Z370" i="7"/>
  <c r="AM372"/>
  <c r="AL372"/>
  <c r="AK372"/>
  <c r="AJ372"/>
  <c r="Y366"/>
  <c r="K24" i="27" s="1"/>
  <c r="X366" i="7"/>
  <c r="W366"/>
  <c r="K24" i="25" s="1"/>
  <c r="V366" i="7"/>
  <c r="AA369"/>
  <c r="K27" i="28" s="1"/>
  <c r="Z369" i="7"/>
  <c r="AM362"/>
  <c r="AL362"/>
  <c r="AK362"/>
  <c r="AJ362"/>
  <c r="Y365"/>
  <c r="K23" i="27" s="1"/>
  <c r="X365" i="7"/>
  <c r="W365"/>
  <c r="K23" i="25" s="1"/>
  <c r="V365" i="7"/>
  <c r="AA368"/>
  <c r="K26" i="28" s="1"/>
  <c r="Z368" i="7"/>
  <c r="AM371"/>
  <c r="AL371"/>
  <c r="AK371"/>
  <c r="AJ371"/>
  <c r="AA367"/>
  <c r="K25" i="28" s="1"/>
  <c r="Z367" i="7"/>
  <c r="AM375"/>
  <c r="AL375"/>
  <c r="AK375"/>
  <c r="AJ375"/>
  <c r="AA366"/>
  <c r="K24" i="28" s="1"/>
  <c r="Z366" i="7"/>
  <c r="AM361"/>
  <c r="AL361"/>
  <c r="AK361"/>
  <c r="AJ361"/>
  <c r="Y362"/>
  <c r="K20" i="27" s="1"/>
  <c r="X362" i="7"/>
  <c r="W362"/>
  <c r="K20" i="25" s="1"/>
  <c r="V362" i="7"/>
  <c r="AA365"/>
  <c r="K23" i="28" s="1"/>
  <c r="Z365" i="7"/>
  <c r="AM360"/>
  <c r="AL360"/>
  <c r="AK360"/>
  <c r="AJ360"/>
  <c r="AM359"/>
  <c r="AL359"/>
  <c r="AK359"/>
  <c r="AJ359"/>
  <c r="AM358"/>
  <c r="AL358"/>
  <c r="AK358"/>
  <c r="AJ358"/>
  <c r="AA362"/>
  <c r="K20" i="28" s="1"/>
  <c r="Z362" i="7"/>
  <c r="AM357"/>
  <c r="AL357"/>
  <c r="AK357"/>
  <c r="AJ357"/>
  <c r="Y356"/>
  <c r="K14" i="27" s="1"/>
  <c r="X356" i="7"/>
  <c r="W356"/>
  <c r="K14" i="25" s="1"/>
  <c r="V356" i="7"/>
  <c r="AM356"/>
  <c r="AL356"/>
  <c r="AK356"/>
  <c r="AJ356"/>
  <c r="Y355"/>
  <c r="K13" i="27" s="1"/>
  <c r="X355" i="7"/>
  <c r="W355"/>
  <c r="K13" i="25" s="1"/>
  <c r="V355" i="7"/>
  <c r="AM355"/>
  <c r="AL355"/>
  <c r="AK355"/>
  <c r="AJ355"/>
  <c r="U354"/>
  <c r="K12" i="26" s="1"/>
  <c r="AH354" i="7"/>
  <c r="T354" s="1"/>
  <c r="AG354"/>
  <c r="S354" s="1"/>
  <c r="K12" i="24" s="1"/>
  <c r="AF354" i="7"/>
  <c r="R354" s="1"/>
  <c r="AE354"/>
  <c r="AD354"/>
  <c r="X353"/>
  <c r="V353"/>
  <c r="Y353"/>
  <c r="K11" i="27" s="1"/>
  <c r="AA356" i="7"/>
  <c r="K14" i="28" s="1"/>
  <c r="Z356" i="7"/>
  <c r="AM353"/>
  <c r="AL353"/>
  <c r="AK353"/>
  <c r="AJ353"/>
  <c r="X352"/>
  <c r="V352"/>
  <c r="Y352"/>
  <c r="K10" i="27" s="1"/>
  <c r="AA355" i="7"/>
  <c r="K13" i="28" s="1"/>
  <c r="Z355" i="7"/>
  <c r="AM352"/>
  <c r="AL352"/>
  <c r="AK352"/>
  <c r="AJ352"/>
  <c r="X351"/>
  <c r="V351"/>
  <c r="Y351"/>
  <c r="K9" i="27" s="1"/>
  <c r="AM351" i="7"/>
  <c r="AL351"/>
  <c r="AK351"/>
  <c r="AJ351"/>
  <c r="Z353"/>
  <c r="AM350"/>
  <c r="AL350"/>
  <c r="AK350"/>
  <c r="AJ350"/>
  <c r="Z352"/>
  <c r="AM349"/>
  <c r="AL349"/>
  <c r="AK349"/>
  <c r="AJ349"/>
  <c r="AO346"/>
  <c r="AN346"/>
  <c r="Z351"/>
  <c r="AM348"/>
  <c r="AL348"/>
  <c r="AK348"/>
  <c r="AJ348"/>
  <c r="AM347"/>
  <c r="AL347"/>
  <c r="AK347"/>
  <c r="AJ347"/>
  <c r="AM346"/>
  <c r="AL346"/>
  <c r="AK346"/>
  <c r="AJ346"/>
  <c r="U255"/>
  <c r="I22" i="26" s="1"/>
  <c r="T255" i="7"/>
  <c r="AM285"/>
  <c r="AL285"/>
  <c r="AK285"/>
  <c r="AJ285"/>
  <c r="AM284"/>
  <c r="AL284"/>
  <c r="AK284"/>
  <c r="AJ284"/>
  <c r="AH282"/>
  <c r="T254" s="1"/>
  <c r="S254"/>
  <c r="I21" i="24" s="1"/>
  <c r="AF282" i="7"/>
  <c r="R254" s="1"/>
  <c r="AE282"/>
  <c r="AD282"/>
  <c r="AM281"/>
  <c r="AL281"/>
  <c r="AK281"/>
  <c r="AJ281"/>
  <c r="AM280"/>
  <c r="U252"/>
  <c r="I19" i="26" s="1"/>
  <c r="T252" i="7"/>
  <c r="R252"/>
  <c r="AM278"/>
  <c r="AL278"/>
  <c r="AK278"/>
  <c r="AJ278"/>
  <c r="AM277"/>
  <c r="AL277"/>
  <c r="AK277"/>
  <c r="AJ277"/>
  <c r="U251"/>
  <c r="I18" i="26" s="1"/>
  <c r="I18" i="24"/>
  <c r="R251" i="7"/>
  <c r="P251"/>
  <c r="Y273"/>
  <c r="I40" i="27" s="1"/>
  <c r="X273" i="7"/>
  <c r="W273"/>
  <c r="I40" i="25" s="1"/>
  <c r="V273" i="7"/>
  <c r="AL274"/>
  <c r="AJ274"/>
  <c r="Y272"/>
  <c r="I39" i="27" s="1"/>
  <c r="X272" i="7"/>
  <c r="W272"/>
  <c r="I39" i="25" s="1"/>
  <c r="V272" i="7"/>
  <c r="Z275"/>
  <c r="AM273"/>
  <c r="AL273"/>
  <c r="AK273"/>
  <c r="AJ273"/>
  <c r="Y271"/>
  <c r="I38" i="27" s="1"/>
  <c r="X271" i="7"/>
  <c r="W271"/>
  <c r="I38" i="25" s="1"/>
  <c r="V271" i="7"/>
  <c r="AM272"/>
  <c r="AL272"/>
  <c r="AK272"/>
  <c r="AJ272"/>
  <c r="Y270"/>
  <c r="I37" i="27" s="1"/>
  <c r="X270" i="7"/>
  <c r="W270"/>
  <c r="I37" i="25" s="1"/>
  <c r="V270" i="7"/>
  <c r="AA273"/>
  <c r="I40" i="28" s="1"/>
  <c r="Z273" i="7"/>
  <c r="AM271"/>
  <c r="AL271"/>
  <c r="AK271"/>
  <c r="AJ271"/>
  <c r="Y269"/>
  <c r="I36" i="27" s="1"/>
  <c r="X269" i="7"/>
  <c r="W269"/>
  <c r="I36" i="25" s="1"/>
  <c r="V269" i="7"/>
  <c r="AA272"/>
  <c r="I39" i="28" s="1"/>
  <c r="Z272" i="7"/>
  <c r="Y268"/>
  <c r="I35" i="27" s="1"/>
  <c r="X268" i="7"/>
  <c r="W268"/>
  <c r="I35" i="25" s="1"/>
  <c r="V268" i="7"/>
  <c r="AA271"/>
  <c r="I38" i="28" s="1"/>
  <c r="Z271" i="7"/>
  <c r="Y267"/>
  <c r="I34" i="27" s="1"/>
  <c r="X267" i="7"/>
  <c r="W267"/>
  <c r="I34" i="25" s="1"/>
  <c r="V267" i="7"/>
  <c r="AA270"/>
  <c r="I37" i="28" s="1"/>
  <c r="Z270" i="7"/>
  <c r="Y266"/>
  <c r="I33" i="27" s="1"/>
  <c r="X266" i="7"/>
  <c r="W266"/>
  <c r="I33" i="25" s="1"/>
  <c r="V266" i="7"/>
  <c r="AA269"/>
  <c r="I36" i="28" s="1"/>
  <c r="Z269" i="7"/>
  <c r="AM259"/>
  <c r="AL259"/>
  <c r="AK259"/>
  <c r="AJ259"/>
  <c r="Y265"/>
  <c r="I32" i="27" s="1"/>
  <c r="X265" i="7"/>
  <c r="W265"/>
  <c r="I32" i="25" s="1"/>
  <c r="V265" i="7"/>
  <c r="AA268"/>
  <c r="I35" i="28" s="1"/>
  <c r="Z268" i="7"/>
  <c r="AM264"/>
  <c r="AL264"/>
  <c r="AK264"/>
  <c r="AJ264"/>
  <c r="Y264"/>
  <c r="I31" i="27" s="1"/>
  <c r="X264" i="7"/>
  <c r="W264"/>
  <c r="I31" i="25" s="1"/>
  <c r="V264" i="7"/>
  <c r="AA267"/>
  <c r="I34" i="28" s="1"/>
  <c r="Z267" i="7"/>
  <c r="AM258"/>
  <c r="AL258"/>
  <c r="AK258"/>
  <c r="AJ258"/>
  <c r="Y263"/>
  <c r="I30" i="27" s="1"/>
  <c r="X263" i="7"/>
  <c r="W263"/>
  <c r="I30" i="25" s="1"/>
  <c r="V263" i="7"/>
  <c r="AA266"/>
  <c r="I33" i="28" s="1"/>
  <c r="Z266" i="7"/>
  <c r="AM265"/>
  <c r="AL265"/>
  <c r="AK265"/>
  <c r="AJ265"/>
  <c r="Y262"/>
  <c r="I29" i="27" s="1"/>
  <c r="X262" i="7"/>
  <c r="W262"/>
  <c r="I29" i="25" s="1"/>
  <c r="V262" i="7"/>
  <c r="AA265"/>
  <c r="I32" i="28" s="1"/>
  <c r="Z265" i="7"/>
  <c r="AM257"/>
  <c r="AL257"/>
  <c r="AK257"/>
  <c r="AJ257"/>
  <c r="Y261"/>
  <c r="I28" i="27" s="1"/>
  <c r="X261" i="7"/>
  <c r="W261"/>
  <c r="I28" i="25" s="1"/>
  <c r="V261" i="7"/>
  <c r="AA264"/>
  <c r="I31" i="28" s="1"/>
  <c r="Z264" i="7"/>
  <c r="AM256"/>
  <c r="AL256"/>
  <c r="AK256"/>
  <c r="AJ256"/>
  <c r="Y260"/>
  <c r="I27" i="27" s="1"/>
  <c r="X260" i="7"/>
  <c r="W260"/>
  <c r="I27" i="25" s="1"/>
  <c r="V260" i="7"/>
  <c r="AA263"/>
  <c r="I30" i="28" s="1"/>
  <c r="Z263" i="7"/>
  <c r="AM255"/>
  <c r="AL255"/>
  <c r="AK255"/>
  <c r="AJ255"/>
  <c r="Y259"/>
  <c r="I26" i="27" s="1"/>
  <c r="X259" i="7"/>
  <c r="W259"/>
  <c r="I26" i="25" s="1"/>
  <c r="V259" i="7"/>
  <c r="AA262"/>
  <c r="I29" i="28" s="1"/>
  <c r="Z262" i="7"/>
  <c r="AM254"/>
  <c r="AL254"/>
  <c r="AK254"/>
  <c r="AJ254"/>
  <c r="Y258"/>
  <c r="I25" i="27" s="1"/>
  <c r="X258" i="7"/>
  <c r="W258"/>
  <c r="I25" i="25" s="1"/>
  <c r="V258" i="7"/>
  <c r="AA261"/>
  <c r="I28" i="28" s="1"/>
  <c r="Z261" i="7"/>
  <c r="AM263"/>
  <c r="AL263"/>
  <c r="AK263"/>
  <c r="AJ263"/>
  <c r="Y257"/>
  <c r="I24" i="27" s="1"/>
  <c r="X257" i="7"/>
  <c r="W257"/>
  <c r="I24" i="25" s="1"/>
  <c r="V257" i="7"/>
  <c r="AA260"/>
  <c r="I27" i="28" s="1"/>
  <c r="Z260" i="7"/>
  <c r="AM253"/>
  <c r="AL253"/>
  <c r="AK253"/>
  <c r="AJ253"/>
  <c r="Y256"/>
  <c r="I23" i="27" s="1"/>
  <c r="X256" i="7"/>
  <c r="W256"/>
  <c r="I23" i="25" s="1"/>
  <c r="V256" i="7"/>
  <c r="AA259"/>
  <c r="I26" i="28" s="1"/>
  <c r="Z259" i="7"/>
  <c r="AM262"/>
  <c r="AL262"/>
  <c r="AK262"/>
  <c r="AJ262"/>
  <c r="AA258"/>
  <c r="I25" i="28" s="1"/>
  <c r="Z258" i="7"/>
  <c r="AM266"/>
  <c r="AL266"/>
  <c r="AK266"/>
  <c r="AJ266"/>
  <c r="AA257"/>
  <c r="I24" i="28" s="1"/>
  <c r="Z257" i="7"/>
  <c r="AM252"/>
  <c r="AL252"/>
  <c r="AK252"/>
  <c r="AJ252"/>
  <c r="Y253"/>
  <c r="I20" i="27" s="1"/>
  <c r="X253" i="7"/>
  <c r="W253"/>
  <c r="I20" i="25" s="1"/>
  <c r="V253" i="7"/>
  <c r="AA256"/>
  <c r="I23" i="28" s="1"/>
  <c r="Z256" i="7"/>
  <c r="AM251"/>
  <c r="AL251"/>
  <c r="AK251"/>
  <c r="AJ251"/>
  <c r="AM250"/>
  <c r="AL250"/>
  <c r="AK250"/>
  <c r="AJ250"/>
  <c r="AM249"/>
  <c r="AL249"/>
  <c r="AK249"/>
  <c r="AJ249"/>
  <c r="AA253"/>
  <c r="I20" i="28" s="1"/>
  <c r="Z253" i="7"/>
  <c r="AM248"/>
  <c r="AL248"/>
  <c r="AK248"/>
  <c r="AJ248"/>
  <c r="Y247"/>
  <c r="I14" i="27" s="1"/>
  <c r="X247" i="7"/>
  <c r="W247"/>
  <c r="I14" i="25" s="1"/>
  <c r="V247" i="7"/>
  <c r="AM247"/>
  <c r="AL247"/>
  <c r="AK247"/>
  <c r="AJ247"/>
  <c r="Y246"/>
  <c r="I13" i="27" s="1"/>
  <c r="X246" i="7"/>
  <c r="W246"/>
  <c r="I13" i="25" s="1"/>
  <c r="V246" i="7"/>
  <c r="AM246"/>
  <c r="AL246"/>
  <c r="AK246"/>
  <c r="AJ246"/>
  <c r="U245"/>
  <c r="I12" i="26" s="1"/>
  <c r="AH245" i="7"/>
  <c r="T245" s="1"/>
  <c r="AG245"/>
  <c r="AF245"/>
  <c r="R245" s="1"/>
  <c r="AE245"/>
  <c r="AD245"/>
  <c r="X244"/>
  <c r="V244"/>
  <c r="W244"/>
  <c r="I11" i="25" s="1"/>
  <c r="AA247" i="7"/>
  <c r="I14" i="28" s="1"/>
  <c r="Z247" i="7"/>
  <c r="AM244"/>
  <c r="AL244"/>
  <c r="AK244"/>
  <c r="AJ244"/>
  <c r="X243"/>
  <c r="V243"/>
  <c r="W243"/>
  <c r="I10" i="25" s="1"/>
  <c r="AA246" i="7"/>
  <c r="I13" i="28" s="1"/>
  <c r="Z246" i="7"/>
  <c r="AM243"/>
  <c r="AL243"/>
  <c r="AK243"/>
  <c r="AJ243"/>
  <c r="X242"/>
  <c r="V242"/>
  <c r="Y242"/>
  <c r="I9" i="27" s="1"/>
  <c r="AM242" i="7"/>
  <c r="AL242"/>
  <c r="AK242"/>
  <c r="AJ242"/>
  <c r="AA244"/>
  <c r="I11" i="28" s="1"/>
  <c r="Z244" i="7"/>
  <c r="AM241"/>
  <c r="AL241"/>
  <c r="AK241"/>
  <c r="AJ241"/>
  <c r="Z243"/>
  <c r="AM240"/>
  <c r="AL240"/>
  <c r="AK240"/>
  <c r="AJ240"/>
  <c r="AA242"/>
  <c r="I9" i="28" s="1"/>
  <c r="Z242" i="7"/>
  <c r="AM239"/>
  <c r="AL239"/>
  <c r="AK239"/>
  <c r="AJ239"/>
  <c r="AM238"/>
  <c r="AL238"/>
  <c r="AK238"/>
  <c r="AJ238"/>
  <c r="AM237"/>
  <c r="AL237"/>
  <c r="AK237"/>
  <c r="AJ237"/>
  <c r="U198"/>
  <c r="H22" i="26" s="1"/>
  <c r="T198" i="7"/>
  <c r="S198"/>
  <c r="H22" i="24" s="1"/>
  <c r="R198" i="7"/>
  <c r="AM228"/>
  <c r="AL228"/>
  <c r="AK228"/>
  <c r="AJ228"/>
  <c r="AM227"/>
  <c r="AL227"/>
  <c r="AK227"/>
  <c r="AJ227"/>
  <c r="AI225"/>
  <c r="U197" s="1"/>
  <c r="H21" i="26" s="1"/>
  <c r="T197" i="7"/>
  <c r="AG225"/>
  <c r="R197"/>
  <c r="AE225"/>
  <c r="AD225"/>
  <c r="AM224"/>
  <c r="AL224"/>
  <c r="AK224"/>
  <c r="AJ224"/>
  <c r="AM223"/>
  <c r="Y222"/>
  <c r="X222"/>
  <c r="W222"/>
  <c r="V222"/>
  <c r="T195"/>
  <c r="S195"/>
  <c r="H19" i="24" s="1"/>
  <c r="R195" i="7"/>
  <c r="Y220"/>
  <c r="X220"/>
  <c r="W220"/>
  <c r="V220"/>
  <c r="AM221"/>
  <c r="AL221"/>
  <c r="AK221"/>
  <c r="AJ221"/>
  <c r="Y219"/>
  <c r="X219"/>
  <c r="W219"/>
  <c r="V219"/>
  <c r="AM220"/>
  <c r="AL220"/>
  <c r="AK220"/>
  <c r="AJ220"/>
  <c r="Y218"/>
  <c r="X218"/>
  <c r="W218"/>
  <c r="V218"/>
  <c r="U194"/>
  <c r="H18" i="26" s="1"/>
  <c r="R194" i="7"/>
  <c r="Q194"/>
  <c r="H18" i="9" s="1"/>
  <c r="Y216" i="7"/>
  <c r="H40" i="27" s="1"/>
  <c r="X216" i="7"/>
  <c r="W216"/>
  <c r="H40" i="25" s="1"/>
  <c r="V216" i="7"/>
  <c r="AL216"/>
  <c r="AJ216"/>
  <c r="Y215"/>
  <c r="H39" i="27" s="1"/>
  <c r="X215" i="7"/>
  <c r="W215"/>
  <c r="H39" i="25" s="1"/>
  <c r="V215" i="7"/>
  <c r="AM215"/>
  <c r="AL215"/>
  <c r="AK215"/>
  <c r="AJ215"/>
  <c r="Y214"/>
  <c r="H38" i="27" s="1"/>
  <c r="X214" i="7"/>
  <c r="W214"/>
  <c r="H38" i="25" s="1"/>
  <c r="V214" i="7"/>
  <c r="AM214"/>
  <c r="AL214"/>
  <c r="AK214"/>
  <c r="AJ214"/>
  <c r="Y213"/>
  <c r="H37" i="27" s="1"/>
  <c r="X213" i="7"/>
  <c r="W213"/>
  <c r="H37" i="25" s="1"/>
  <c r="V213" i="7"/>
  <c r="AA216"/>
  <c r="H40" i="28" s="1"/>
  <c r="Z216" i="7"/>
  <c r="AM213"/>
  <c r="AL213"/>
  <c r="AK213"/>
  <c r="AJ213"/>
  <c r="Y212"/>
  <c r="H36" i="27" s="1"/>
  <c r="X212" i="7"/>
  <c r="W212"/>
  <c r="H36" i="25" s="1"/>
  <c r="V212" i="7"/>
  <c r="AA215"/>
  <c r="H39" i="28" s="1"/>
  <c r="Z215" i="7"/>
  <c r="Y211"/>
  <c r="H35" i="27" s="1"/>
  <c r="X211" i="7"/>
  <c r="W211"/>
  <c r="H35" i="25" s="1"/>
  <c r="V211" i="7"/>
  <c r="AA214"/>
  <c r="H38" i="28" s="1"/>
  <c r="Z214" i="7"/>
  <c r="Y210"/>
  <c r="H34" i="27" s="1"/>
  <c r="X210" i="7"/>
  <c r="W210"/>
  <c r="H34" i="25" s="1"/>
  <c r="V210" i="7"/>
  <c r="AA213"/>
  <c r="H37" i="28" s="1"/>
  <c r="Z213" i="7"/>
  <c r="Y209"/>
  <c r="H33" i="27" s="1"/>
  <c r="X209" i="7"/>
  <c r="W209"/>
  <c r="H33" i="25" s="1"/>
  <c r="V209" i="7"/>
  <c r="AA212"/>
  <c r="H36" i="28" s="1"/>
  <c r="Z212" i="7"/>
  <c r="AM202"/>
  <c r="AL202"/>
  <c r="AK202"/>
  <c r="AJ202"/>
  <c r="Y208"/>
  <c r="H32" i="27" s="1"/>
  <c r="X208" i="7"/>
  <c r="W208"/>
  <c r="H32" i="25" s="1"/>
  <c r="V208" i="7"/>
  <c r="AA211"/>
  <c r="H35" i="28" s="1"/>
  <c r="Z211" i="7"/>
  <c r="AM207"/>
  <c r="AL207"/>
  <c r="AK207"/>
  <c r="AJ207"/>
  <c r="Y207"/>
  <c r="H31" i="27" s="1"/>
  <c r="X207" i="7"/>
  <c r="W207"/>
  <c r="H31" i="25" s="1"/>
  <c r="V207" i="7"/>
  <c r="AA210"/>
  <c r="H34" i="28" s="1"/>
  <c r="Z210" i="7"/>
  <c r="AM201"/>
  <c r="AL201"/>
  <c r="AK201"/>
  <c r="AJ201"/>
  <c r="Y206"/>
  <c r="H30" i="27" s="1"/>
  <c r="X206" i="7"/>
  <c r="W206"/>
  <c r="H30" i="25" s="1"/>
  <c r="V206" i="7"/>
  <c r="AA209"/>
  <c r="H33" i="28" s="1"/>
  <c r="Z209" i="7"/>
  <c r="AM208"/>
  <c r="AL208"/>
  <c r="AK208"/>
  <c r="AJ208"/>
  <c r="Y205"/>
  <c r="H29" i="27" s="1"/>
  <c r="X205" i="7"/>
  <c r="W205"/>
  <c r="H29" i="25" s="1"/>
  <c r="V205" i="7"/>
  <c r="AA208"/>
  <c r="H32" i="28" s="1"/>
  <c r="Z208" i="7"/>
  <c r="AM200"/>
  <c r="AL200"/>
  <c r="AK200"/>
  <c r="AJ200"/>
  <c r="Y204"/>
  <c r="H28" i="27" s="1"/>
  <c r="X204" i="7"/>
  <c r="W204"/>
  <c r="H28" i="25" s="1"/>
  <c r="V204" i="7"/>
  <c r="AA207"/>
  <c r="H31" i="28" s="1"/>
  <c r="Z207" i="7"/>
  <c r="AM199"/>
  <c r="AL199"/>
  <c r="AK199"/>
  <c r="AJ199"/>
  <c r="Y203"/>
  <c r="H27" i="27" s="1"/>
  <c r="X203" i="7"/>
  <c r="W203"/>
  <c r="H27" i="25" s="1"/>
  <c r="V203" i="7"/>
  <c r="AA206"/>
  <c r="H30" i="28" s="1"/>
  <c r="Z206" i="7"/>
  <c r="AM198"/>
  <c r="AL198"/>
  <c r="AK198"/>
  <c r="AJ198"/>
  <c r="Y202"/>
  <c r="H26" i="27" s="1"/>
  <c r="X202" i="7"/>
  <c r="W202"/>
  <c r="H26" i="25" s="1"/>
  <c r="V202" i="7"/>
  <c r="AA205"/>
  <c r="H29" i="28" s="1"/>
  <c r="Z205" i="7"/>
  <c r="AM197"/>
  <c r="AL197"/>
  <c r="AK197"/>
  <c r="AJ197"/>
  <c r="Y201"/>
  <c r="H25" i="27" s="1"/>
  <c r="X201" i="7"/>
  <c r="W201"/>
  <c r="H25" i="25" s="1"/>
  <c r="V201" i="7"/>
  <c r="AA204"/>
  <c r="H28" i="28" s="1"/>
  <c r="Z204" i="7"/>
  <c r="AM206"/>
  <c r="AL206"/>
  <c r="AK206"/>
  <c r="AJ206"/>
  <c r="Y200"/>
  <c r="H24" i="27" s="1"/>
  <c r="X200" i="7"/>
  <c r="W200"/>
  <c r="H24" i="25" s="1"/>
  <c r="V200" i="7"/>
  <c r="AA203"/>
  <c r="H27" i="28" s="1"/>
  <c r="Z203" i="7"/>
  <c r="AM196"/>
  <c r="AL196"/>
  <c r="AK196"/>
  <c r="AJ196"/>
  <c r="Y199"/>
  <c r="H23" i="27" s="1"/>
  <c r="X199" i="7"/>
  <c r="W199"/>
  <c r="H23" i="25" s="1"/>
  <c r="V199" i="7"/>
  <c r="AA202"/>
  <c r="H26" i="28" s="1"/>
  <c r="Z202" i="7"/>
  <c r="AM205"/>
  <c r="AL205"/>
  <c r="AK205"/>
  <c r="AJ205"/>
  <c r="AA201"/>
  <c r="H25" i="28" s="1"/>
  <c r="Z201" i="7"/>
  <c r="AM209"/>
  <c r="AL209"/>
  <c r="AK209"/>
  <c r="AJ209"/>
  <c r="AA200"/>
  <c r="H24" i="28" s="1"/>
  <c r="Z200" i="7"/>
  <c r="AM195"/>
  <c r="AL195"/>
  <c r="AK195"/>
  <c r="AJ195"/>
  <c r="Y196"/>
  <c r="H20" i="27" s="1"/>
  <c r="X196" i="7"/>
  <c r="W196"/>
  <c r="H20" i="25" s="1"/>
  <c r="V196" i="7"/>
  <c r="AA199"/>
  <c r="H23" i="28" s="1"/>
  <c r="Z199" i="7"/>
  <c r="AM194"/>
  <c r="AL194"/>
  <c r="AK194"/>
  <c r="AJ194"/>
  <c r="AM193"/>
  <c r="AL193"/>
  <c r="AK193"/>
  <c r="AJ193"/>
  <c r="AM192"/>
  <c r="AL192"/>
  <c r="AK192"/>
  <c r="AJ192"/>
  <c r="AA196"/>
  <c r="H20" i="28" s="1"/>
  <c r="Z196" i="7"/>
  <c r="AM191"/>
  <c r="AL191"/>
  <c r="AK191"/>
  <c r="AJ191"/>
  <c r="Y190"/>
  <c r="H14" i="27" s="1"/>
  <c r="X190" i="7"/>
  <c r="W190"/>
  <c r="H14" i="25" s="1"/>
  <c r="V190" i="7"/>
  <c r="AM190"/>
  <c r="AL190"/>
  <c r="AK190"/>
  <c r="AJ190"/>
  <c r="Y189"/>
  <c r="H13" i="27" s="1"/>
  <c r="X189" i="7"/>
  <c r="W189"/>
  <c r="H13" i="25" s="1"/>
  <c r="V189" i="7"/>
  <c r="AM189"/>
  <c r="AL189"/>
  <c r="AK189"/>
  <c r="AJ189"/>
  <c r="AH188"/>
  <c r="T188" s="1"/>
  <c r="AG188"/>
  <c r="AF188"/>
  <c r="R188" s="1"/>
  <c r="AE188"/>
  <c r="AD188"/>
  <c r="X187"/>
  <c r="V187"/>
  <c r="Y187"/>
  <c r="H11" i="27" s="1"/>
  <c r="AA190" i="7"/>
  <c r="H14" i="28" s="1"/>
  <c r="Z190" i="7"/>
  <c r="AM187"/>
  <c r="AL187"/>
  <c r="AK187"/>
  <c r="AJ187"/>
  <c r="X186"/>
  <c r="V186"/>
  <c r="Y186"/>
  <c r="H10" i="27" s="1"/>
  <c r="AA189" i="7"/>
  <c r="H13" i="28" s="1"/>
  <c r="Z189" i="7"/>
  <c r="AM186"/>
  <c r="AL186"/>
  <c r="AK186"/>
  <c r="AJ186"/>
  <c r="X185"/>
  <c r="V185"/>
  <c r="Y185"/>
  <c r="H9" i="27" s="1"/>
  <c r="AM185" i="7"/>
  <c r="AL185"/>
  <c r="AK185"/>
  <c r="AJ185"/>
  <c r="Z187"/>
  <c r="AM184"/>
  <c r="AL184"/>
  <c r="AK184"/>
  <c r="AJ184"/>
  <c r="Z186"/>
  <c r="AM183"/>
  <c r="AL183"/>
  <c r="AK183"/>
  <c r="AJ183"/>
  <c r="AA185"/>
  <c r="H9" i="28" s="1"/>
  <c r="Z185" i="7"/>
  <c r="AM182"/>
  <c r="AL182"/>
  <c r="AK182"/>
  <c r="AJ182"/>
  <c r="AM181"/>
  <c r="AL181"/>
  <c r="AK181"/>
  <c r="AJ181"/>
  <c r="AM180"/>
  <c r="AL180"/>
  <c r="AK180"/>
  <c r="AJ180"/>
  <c r="U142"/>
  <c r="G22" i="26" s="1"/>
  <c r="T142" i="7"/>
  <c r="S142"/>
  <c r="G22" i="24" s="1"/>
  <c r="R142" i="7"/>
  <c r="AM172"/>
  <c r="AL172"/>
  <c r="AK172"/>
  <c r="AJ172"/>
  <c r="AM171"/>
  <c r="AL171"/>
  <c r="AK171"/>
  <c r="AJ171"/>
  <c r="AI169"/>
  <c r="U141" s="1"/>
  <c r="G21" i="26" s="1"/>
  <c r="T141" i="7"/>
  <c r="S141"/>
  <c r="G21" i="24" s="1"/>
  <c r="AF169" i="7"/>
  <c r="R141" s="1"/>
  <c r="AE169"/>
  <c r="AD169"/>
  <c r="AM168"/>
  <c r="AL168"/>
  <c r="AK168"/>
  <c r="AJ168"/>
  <c r="AM167"/>
  <c r="Y166"/>
  <c r="X166"/>
  <c r="W166"/>
  <c r="V166"/>
  <c r="U139"/>
  <c r="G19" i="26" s="1"/>
  <c r="T139" i="7"/>
  <c r="S139"/>
  <c r="G19" i="24" s="1"/>
  <c r="Y164" i="7"/>
  <c r="X164"/>
  <c r="W164"/>
  <c r="V164"/>
  <c r="AM165"/>
  <c r="AL165"/>
  <c r="AK165"/>
  <c r="AJ165"/>
  <c r="Y163"/>
  <c r="X163"/>
  <c r="W163"/>
  <c r="V163"/>
  <c r="AM164"/>
  <c r="AL164"/>
  <c r="AK164"/>
  <c r="AJ164"/>
  <c r="Y162"/>
  <c r="X162"/>
  <c r="W162"/>
  <c r="V162"/>
  <c r="U138"/>
  <c r="G18" i="26" s="1"/>
  <c r="T138" i="7"/>
  <c r="S138"/>
  <c r="G18" i="24" s="1"/>
  <c r="R138" i="7"/>
  <c r="P138"/>
  <c r="Y160"/>
  <c r="G40" i="27" s="1"/>
  <c r="X160" i="7"/>
  <c r="W160"/>
  <c r="G40" i="25" s="1"/>
  <c r="V160" i="7"/>
  <c r="AL161"/>
  <c r="AJ161"/>
  <c r="Y159"/>
  <c r="G39" i="27" s="1"/>
  <c r="X159" i="7"/>
  <c r="W159"/>
  <c r="G39" i="25" s="1"/>
  <c r="V159" i="7"/>
  <c r="Z162"/>
  <c r="AM160"/>
  <c r="AL160"/>
  <c r="AK160"/>
  <c r="AJ160"/>
  <c r="Y158"/>
  <c r="G38" i="27" s="1"/>
  <c r="X158" i="7"/>
  <c r="W158"/>
  <c r="G38" i="25" s="1"/>
  <c r="V158" i="7"/>
  <c r="AM159"/>
  <c r="AL159"/>
  <c r="AK159"/>
  <c r="AJ159"/>
  <c r="Y157"/>
  <c r="G37" i="27" s="1"/>
  <c r="X157" i="7"/>
  <c r="W157"/>
  <c r="G37" i="25" s="1"/>
  <c r="V157" i="7"/>
  <c r="AA160"/>
  <c r="G40" i="28" s="1"/>
  <c r="Z160" i="7"/>
  <c r="AM158"/>
  <c r="AL158"/>
  <c r="AK158"/>
  <c r="AJ158"/>
  <c r="Y156"/>
  <c r="G36" i="27" s="1"/>
  <c r="X156" i="7"/>
  <c r="W156"/>
  <c r="G36" i="25" s="1"/>
  <c r="V156" i="7"/>
  <c r="AA159"/>
  <c r="G39" i="28" s="1"/>
  <c r="Z159" i="7"/>
  <c r="Y155"/>
  <c r="G35" i="27" s="1"/>
  <c r="X155" i="7"/>
  <c r="W155"/>
  <c r="G35" i="25" s="1"/>
  <c r="V155" i="7"/>
  <c r="AA158"/>
  <c r="G38" i="28" s="1"/>
  <c r="Z158" i="7"/>
  <c r="Y154"/>
  <c r="G34" i="27" s="1"/>
  <c r="X154" i="7"/>
  <c r="W154"/>
  <c r="G34" i="25" s="1"/>
  <c r="V154" i="7"/>
  <c r="AA157"/>
  <c r="G37" i="28" s="1"/>
  <c r="Z157" i="7"/>
  <c r="Y153"/>
  <c r="G33" i="27" s="1"/>
  <c r="X153" i="7"/>
  <c r="W153"/>
  <c r="G33" i="25" s="1"/>
  <c r="V153" i="7"/>
  <c r="AA156"/>
  <c r="G36" i="28" s="1"/>
  <c r="Z156" i="7"/>
  <c r="AM146"/>
  <c r="AL146"/>
  <c r="AK146"/>
  <c r="AJ146"/>
  <c r="Y152"/>
  <c r="G32" i="27" s="1"/>
  <c r="X152" i="7"/>
  <c r="W152"/>
  <c r="G32" i="25" s="1"/>
  <c r="V152" i="7"/>
  <c r="AA155"/>
  <c r="G35" i="28" s="1"/>
  <c r="Z155" i="7"/>
  <c r="AM151"/>
  <c r="AL151"/>
  <c r="AK151"/>
  <c r="AJ151"/>
  <c r="Y151"/>
  <c r="G31" i="27" s="1"/>
  <c r="X151" i="7"/>
  <c r="W151"/>
  <c r="G31" i="25" s="1"/>
  <c r="V151" i="7"/>
  <c r="AA154"/>
  <c r="G34" i="28" s="1"/>
  <c r="Z154" i="7"/>
  <c r="AM145"/>
  <c r="AL145"/>
  <c r="AK145"/>
  <c r="AJ145"/>
  <c r="Y150"/>
  <c r="G30" i="27" s="1"/>
  <c r="X150" i="7"/>
  <c r="W150"/>
  <c r="G30" i="25" s="1"/>
  <c r="V150" i="7"/>
  <c r="AA153"/>
  <c r="G33" i="28" s="1"/>
  <c r="Z153" i="7"/>
  <c r="AM152"/>
  <c r="AL152"/>
  <c r="AK152"/>
  <c r="AJ152"/>
  <c r="Y149"/>
  <c r="G29" i="27" s="1"/>
  <c r="X149" i="7"/>
  <c r="W149"/>
  <c r="G29" i="25" s="1"/>
  <c r="V149" i="7"/>
  <c r="AA152"/>
  <c r="G32" i="28" s="1"/>
  <c r="Z152" i="7"/>
  <c r="AM144"/>
  <c r="AL144"/>
  <c r="AK144"/>
  <c r="AJ144"/>
  <c r="Y148"/>
  <c r="G28" i="27" s="1"/>
  <c r="X148" i="7"/>
  <c r="W148"/>
  <c r="G28" i="25" s="1"/>
  <c r="V148" i="7"/>
  <c r="AA151"/>
  <c r="G31" i="28" s="1"/>
  <c r="Z151" i="7"/>
  <c r="AM143"/>
  <c r="AL143"/>
  <c r="AK143"/>
  <c r="AJ143"/>
  <c r="Y147"/>
  <c r="G27" i="27" s="1"/>
  <c r="X147" i="7"/>
  <c r="W147"/>
  <c r="G27" i="25" s="1"/>
  <c r="V147" i="7"/>
  <c r="AA150"/>
  <c r="G30" i="28" s="1"/>
  <c r="Z150" i="7"/>
  <c r="AM142"/>
  <c r="AL142"/>
  <c r="AK142"/>
  <c r="AJ142"/>
  <c r="Y146"/>
  <c r="G26" i="27" s="1"/>
  <c r="X146" i="7"/>
  <c r="W146"/>
  <c r="G26" i="25" s="1"/>
  <c r="V146" i="7"/>
  <c r="AA149"/>
  <c r="G29" i="28" s="1"/>
  <c r="Z149" i="7"/>
  <c r="AM141"/>
  <c r="AL141"/>
  <c r="AK141"/>
  <c r="AJ141"/>
  <c r="Y145"/>
  <c r="G25" i="27" s="1"/>
  <c r="X145" i="7"/>
  <c r="W145"/>
  <c r="G25" i="25" s="1"/>
  <c r="V145" i="7"/>
  <c r="AA148"/>
  <c r="G28" i="28" s="1"/>
  <c r="Z148" i="7"/>
  <c r="AM150"/>
  <c r="AL150"/>
  <c r="AK150"/>
  <c r="AJ150"/>
  <c r="Y144"/>
  <c r="G24" i="27" s="1"/>
  <c r="X144" i="7"/>
  <c r="W144"/>
  <c r="G24" i="25" s="1"/>
  <c r="V144" i="7"/>
  <c r="AA147"/>
  <c r="G27" i="28" s="1"/>
  <c r="Z147" i="7"/>
  <c r="AM140"/>
  <c r="AL140"/>
  <c r="AK140"/>
  <c r="AJ140"/>
  <c r="Y143"/>
  <c r="G23" i="27" s="1"/>
  <c r="X143" i="7"/>
  <c r="W143"/>
  <c r="G23" i="25" s="1"/>
  <c r="V143" i="7"/>
  <c r="AA146"/>
  <c r="G26" i="28" s="1"/>
  <c r="Z146" i="7"/>
  <c r="AM149"/>
  <c r="AL149"/>
  <c r="AK149"/>
  <c r="AJ149"/>
  <c r="AA145"/>
  <c r="G25" i="28" s="1"/>
  <c r="Z145" i="7"/>
  <c r="AM153"/>
  <c r="AL153"/>
  <c r="AK153"/>
  <c r="AJ153"/>
  <c r="AA144"/>
  <c r="G24" i="28" s="1"/>
  <c r="Z144" i="7"/>
  <c r="AM139"/>
  <c r="AL139"/>
  <c r="AK139"/>
  <c r="AJ139"/>
  <c r="Y140"/>
  <c r="G20" i="27" s="1"/>
  <c r="X140" i="7"/>
  <c r="W140"/>
  <c r="G20" i="25" s="1"/>
  <c r="V140" i="7"/>
  <c r="AA143"/>
  <c r="G23" i="28" s="1"/>
  <c r="Z143" i="7"/>
  <c r="AM138"/>
  <c r="AL138"/>
  <c r="AK138"/>
  <c r="AJ138"/>
  <c r="AM137"/>
  <c r="AL137"/>
  <c r="AK137"/>
  <c r="AJ137"/>
  <c r="AM136"/>
  <c r="AL136"/>
  <c r="AK136"/>
  <c r="AJ136"/>
  <c r="AA140"/>
  <c r="G20" i="28" s="1"/>
  <c r="Z140" i="7"/>
  <c r="AM135"/>
  <c r="AL135"/>
  <c r="AK135"/>
  <c r="AJ135"/>
  <c r="Y134"/>
  <c r="G14" i="27" s="1"/>
  <c r="X134" i="7"/>
  <c r="W134"/>
  <c r="G14" i="25" s="1"/>
  <c r="V134" i="7"/>
  <c r="AM134"/>
  <c r="AL134"/>
  <c r="AK134"/>
  <c r="AJ134"/>
  <c r="Y133"/>
  <c r="G13" i="27" s="1"/>
  <c r="X133" i="7"/>
  <c r="W133"/>
  <c r="G13" i="25" s="1"/>
  <c r="V133" i="7"/>
  <c r="AM133"/>
  <c r="AL133"/>
  <c r="AK133"/>
  <c r="AJ133"/>
  <c r="U132"/>
  <c r="G12" i="26" s="1"/>
  <c r="AH132" i="7"/>
  <c r="T132" s="1"/>
  <c r="AG132"/>
  <c r="S132" s="1"/>
  <c r="G12" i="24" s="1"/>
  <c r="AF132" i="7"/>
  <c r="R132" s="1"/>
  <c r="AE132"/>
  <c r="AD132"/>
  <c r="X131"/>
  <c r="V131"/>
  <c r="Y131"/>
  <c r="G11" i="27" s="1"/>
  <c r="AA134" i="7"/>
  <c r="G14" i="28" s="1"/>
  <c r="Z134" i="7"/>
  <c r="AM131"/>
  <c r="AL131"/>
  <c r="AK131"/>
  <c r="AJ131"/>
  <c r="X130"/>
  <c r="V130"/>
  <c r="Y130"/>
  <c r="G10" i="27" s="1"/>
  <c r="AA133" i="7"/>
  <c r="G13" i="28" s="1"/>
  <c r="Z133" i="7"/>
  <c r="AM130"/>
  <c r="AL130"/>
  <c r="AK130"/>
  <c r="AJ130"/>
  <c r="X129"/>
  <c r="V129"/>
  <c r="Y129"/>
  <c r="G9" i="27" s="1"/>
  <c r="AM129" i="7"/>
  <c r="AL129"/>
  <c r="AK129"/>
  <c r="AJ129"/>
  <c r="Z131"/>
  <c r="AM128"/>
  <c r="AL128"/>
  <c r="AK128"/>
  <c r="AJ128"/>
  <c r="Z130"/>
  <c r="AM127"/>
  <c r="AL127"/>
  <c r="AK127"/>
  <c r="AJ127"/>
  <c r="Z129"/>
  <c r="AM126"/>
  <c r="AL126"/>
  <c r="AK126"/>
  <c r="AJ126"/>
  <c r="AM125"/>
  <c r="AL125"/>
  <c r="AK125"/>
  <c r="AJ125"/>
  <c r="AM124"/>
  <c r="AL124"/>
  <c r="AK124"/>
  <c r="AJ124"/>
  <c r="U25"/>
  <c r="E22" i="26" s="1"/>
  <c r="T25" i="7"/>
  <c r="S25"/>
  <c r="E22" i="24" s="1"/>
  <c r="R25" i="7"/>
  <c r="AM55"/>
  <c r="AL55"/>
  <c r="AK55"/>
  <c r="AM54"/>
  <c r="AL54"/>
  <c r="AK54"/>
  <c r="AJ54"/>
  <c r="U24"/>
  <c r="E21" i="26" s="1"/>
  <c r="T24" i="7"/>
  <c r="AG52"/>
  <c r="S24" s="1"/>
  <c r="E21" i="24" s="1"/>
  <c r="AF52" i="7"/>
  <c r="R24" s="1"/>
  <c r="AE52"/>
  <c r="AD52"/>
  <c r="AM51"/>
  <c r="AL51"/>
  <c r="AK51"/>
  <c r="AJ51"/>
  <c r="AM50"/>
  <c r="Y49"/>
  <c r="X49"/>
  <c r="W49"/>
  <c r="V49"/>
  <c r="U22"/>
  <c r="E19" i="26" s="1"/>
  <c r="T22" i="7"/>
  <c r="S22"/>
  <c r="E19" i="24" s="1"/>
  <c r="R22" i="7"/>
  <c r="Y47"/>
  <c r="X47"/>
  <c r="W47"/>
  <c r="V47"/>
  <c r="AM48"/>
  <c r="AL48"/>
  <c r="AK48"/>
  <c r="AJ48"/>
  <c r="Y46"/>
  <c r="X46"/>
  <c r="W46"/>
  <c r="V46"/>
  <c r="AM47"/>
  <c r="AL47"/>
  <c r="AK47"/>
  <c r="AJ47"/>
  <c r="Y45"/>
  <c r="X45"/>
  <c r="W45"/>
  <c r="V45"/>
  <c r="U21"/>
  <c r="E18" i="26" s="1"/>
  <c r="T21" i="7"/>
  <c r="E18" i="24"/>
  <c r="R21" i="7"/>
  <c r="P21"/>
  <c r="Y43"/>
  <c r="E40" i="27" s="1"/>
  <c r="X43" i="7"/>
  <c r="W43"/>
  <c r="E40" i="25" s="1"/>
  <c r="V43" i="7"/>
  <c r="AL44"/>
  <c r="AJ44"/>
  <c r="Y42"/>
  <c r="E39" i="27" s="1"/>
  <c r="X42" i="7"/>
  <c r="W42"/>
  <c r="E39" i="25" s="1"/>
  <c r="V42" i="7"/>
  <c r="AA45"/>
  <c r="AM43"/>
  <c r="AL43"/>
  <c r="AK43"/>
  <c r="AJ43"/>
  <c r="Y41"/>
  <c r="E38" i="27" s="1"/>
  <c r="X41" i="7"/>
  <c r="W41"/>
  <c r="E38" i="25" s="1"/>
  <c r="V41" i="7"/>
  <c r="AM42"/>
  <c r="AL42"/>
  <c r="AK42"/>
  <c r="AJ42"/>
  <c r="Y40"/>
  <c r="E37" i="27" s="1"/>
  <c r="X40" i="7"/>
  <c r="W40"/>
  <c r="E37" i="25" s="1"/>
  <c r="V40" i="7"/>
  <c r="AA43"/>
  <c r="E40" i="28" s="1"/>
  <c r="Z43" i="7"/>
  <c r="AM41"/>
  <c r="AL41"/>
  <c r="AK41"/>
  <c r="Y39"/>
  <c r="E36" i="27" s="1"/>
  <c r="X39" i="7"/>
  <c r="W39"/>
  <c r="E36" i="25" s="1"/>
  <c r="V39" i="7"/>
  <c r="AA42"/>
  <c r="E39" i="28" s="1"/>
  <c r="Z42" i="7"/>
  <c r="Y38"/>
  <c r="E35" i="27" s="1"/>
  <c r="X38" i="7"/>
  <c r="V38"/>
  <c r="AA41"/>
  <c r="E38" i="28" s="1"/>
  <c r="Z41" i="7"/>
  <c r="Y37"/>
  <c r="E34" i="27" s="1"/>
  <c r="X37" i="7"/>
  <c r="W37"/>
  <c r="E34" i="25" s="1"/>
  <c r="V37" i="7"/>
  <c r="AA40"/>
  <c r="E37" i="28" s="1"/>
  <c r="Z40" i="7"/>
  <c r="Y36"/>
  <c r="E33" i="27" s="1"/>
  <c r="X36" i="7"/>
  <c r="V36"/>
  <c r="AA39"/>
  <c r="E36" i="28" s="1"/>
  <c r="Z39" i="7"/>
  <c r="AM29"/>
  <c r="AL29"/>
  <c r="AK29"/>
  <c r="AJ29"/>
  <c r="Y35"/>
  <c r="E32" i="27" s="1"/>
  <c r="X35" i="7"/>
  <c r="W35"/>
  <c r="E32" i="25" s="1"/>
  <c r="V35" i="7"/>
  <c r="Z38"/>
  <c r="Y34"/>
  <c r="E31" i="27" s="1"/>
  <c r="X34" i="7"/>
  <c r="W34"/>
  <c r="E31" i="25" s="1"/>
  <c r="V34" i="7"/>
  <c r="AA37"/>
  <c r="E34" i="28" s="1"/>
  <c r="Z37" i="7"/>
  <c r="AM28"/>
  <c r="AL28"/>
  <c r="AK28"/>
  <c r="AJ28"/>
  <c r="Y33"/>
  <c r="E30" i="27" s="1"/>
  <c r="X33" i="7"/>
  <c r="W33"/>
  <c r="E30" i="25" s="1"/>
  <c r="V33" i="7"/>
  <c r="Z36"/>
  <c r="AM35"/>
  <c r="AL35"/>
  <c r="AK35"/>
  <c r="AJ35"/>
  <c r="Y32"/>
  <c r="E29" i="27" s="1"/>
  <c r="X32" i="7"/>
  <c r="W32"/>
  <c r="E29" i="25" s="1"/>
  <c r="V32" i="7"/>
  <c r="AA35"/>
  <c r="E32" i="28" s="1"/>
  <c r="Z35" i="7"/>
  <c r="AM27"/>
  <c r="AL27"/>
  <c r="AK27"/>
  <c r="AJ27"/>
  <c r="Y31"/>
  <c r="E28" i="27" s="1"/>
  <c r="X31" i="7"/>
  <c r="W31"/>
  <c r="E28" i="25" s="1"/>
  <c r="V31" i="7"/>
  <c r="AA34"/>
  <c r="E31" i="28" s="1"/>
  <c r="Z34" i="7"/>
  <c r="AM26"/>
  <c r="AL26"/>
  <c r="AK26"/>
  <c r="AJ26"/>
  <c r="Y30"/>
  <c r="E27" i="27" s="1"/>
  <c r="X30" i="7"/>
  <c r="W30"/>
  <c r="E27" i="25" s="1"/>
  <c r="V30" i="7"/>
  <c r="AA33"/>
  <c r="E30" i="28" s="1"/>
  <c r="Z33" i="7"/>
  <c r="AM25"/>
  <c r="AL25"/>
  <c r="AK25"/>
  <c r="AJ25"/>
  <c r="Y29"/>
  <c r="E26" i="27" s="1"/>
  <c r="X29" i="7"/>
  <c r="W29"/>
  <c r="E26" i="25" s="1"/>
  <c r="V29" i="7"/>
  <c r="AA32"/>
  <c r="E29" i="28" s="1"/>
  <c r="Z32" i="7"/>
  <c r="AM24"/>
  <c r="AL24"/>
  <c r="AK24"/>
  <c r="AJ24"/>
  <c r="Y28"/>
  <c r="E25" i="27" s="1"/>
  <c r="X28" i="7"/>
  <c r="W28"/>
  <c r="E25" i="25" s="1"/>
  <c r="V28" i="7"/>
  <c r="AA31"/>
  <c r="E28" i="28" s="1"/>
  <c r="Z31" i="7"/>
  <c r="AM33"/>
  <c r="AL33"/>
  <c r="AJ33"/>
  <c r="Y27"/>
  <c r="E24" i="27" s="1"/>
  <c r="X27" i="7"/>
  <c r="W27"/>
  <c r="E24" i="25" s="1"/>
  <c r="V27" i="7"/>
  <c r="AA30"/>
  <c r="E27" i="28" s="1"/>
  <c r="Z30" i="7"/>
  <c r="AM23"/>
  <c r="AL23"/>
  <c r="AK23"/>
  <c r="AJ23"/>
  <c r="Y26"/>
  <c r="E23" i="27" s="1"/>
  <c r="X26" i="7"/>
  <c r="W26"/>
  <c r="E23" i="25" s="1"/>
  <c r="V26" i="7"/>
  <c r="AA29"/>
  <c r="E26" i="28" s="1"/>
  <c r="Z29" i="7"/>
  <c r="AM32"/>
  <c r="AL32"/>
  <c r="AA28"/>
  <c r="E25" i="28" s="1"/>
  <c r="Z28" i="7"/>
  <c r="AM36"/>
  <c r="AL36"/>
  <c r="AK36"/>
  <c r="AJ36"/>
  <c r="AA27"/>
  <c r="E24" i="28" s="1"/>
  <c r="Z27" i="7"/>
  <c r="AM22"/>
  <c r="AL22"/>
  <c r="AK22"/>
  <c r="AJ22"/>
  <c r="Y23"/>
  <c r="E20" i="27" s="1"/>
  <c r="X23" i="7"/>
  <c r="W23"/>
  <c r="E20" i="25" s="1"/>
  <c r="V23" i="7"/>
  <c r="AA26"/>
  <c r="E23" i="28" s="1"/>
  <c r="Z26" i="7"/>
  <c r="AM21"/>
  <c r="AL21"/>
  <c r="AK21"/>
  <c r="AJ21"/>
  <c r="AM20"/>
  <c r="AL20"/>
  <c r="AK20"/>
  <c r="AJ20"/>
  <c r="AM19"/>
  <c r="AL19"/>
  <c r="AK19"/>
  <c r="AJ19"/>
  <c r="AA23"/>
  <c r="E20" i="28" s="1"/>
  <c r="Z23" i="7"/>
  <c r="AM18"/>
  <c r="AL18"/>
  <c r="AK18"/>
  <c r="AJ18"/>
  <c r="Y17"/>
  <c r="E14" i="27" s="1"/>
  <c r="X17" i="7"/>
  <c r="W17"/>
  <c r="E14" i="25" s="1"/>
  <c r="V17" i="7"/>
  <c r="AM17"/>
  <c r="AL17"/>
  <c r="AK17"/>
  <c r="AJ17"/>
  <c r="Y16"/>
  <c r="E13" i="27" s="1"/>
  <c r="X16" i="7"/>
  <c r="W16"/>
  <c r="E13" i="25" s="1"/>
  <c r="V16" i="7"/>
  <c r="AL16"/>
  <c r="U15"/>
  <c r="E12" i="26" s="1"/>
  <c r="AH15" i="7"/>
  <c r="T15" s="1"/>
  <c r="AG15"/>
  <c r="AF15"/>
  <c r="R15" s="1"/>
  <c r="AE15"/>
  <c r="AD15"/>
  <c r="X14"/>
  <c r="V14"/>
  <c r="Y14"/>
  <c r="E11" i="27" s="1"/>
  <c r="AA17" i="7"/>
  <c r="E14" i="28" s="1"/>
  <c r="Z17" i="7"/>
  <c r="AM14"/>
  <c r="AL14"/>
  <c r="AK14"/>
  <c r="AJ14"/>
  <c r="X13"/>
  <c r="V13"/>
  <c r="Y13"/>
  <c r="E10" i="27" s="1"/>
  <c r="AA16" i="7"/>
  <c r="E13" i="28" s="1"/>
  <c r="Z16" i="7"/>
  <c r="AM13"/>
  <c r="AL13"/>
  <c r="AK13"/>
  <c r="AJ13"/>
  <c r="X12"/>
  <c r="V12"/>
  <c r="W12"/>
  <c r="E9" i="25" s="1"/>
  <c r="AM12" i="7"/>
  <c r="AL12"/>
  <c r="AK12"/>
  <c r="AJ12"/>
  <c r="Z14"/>
  <c r="AM11"/>
  <c r="AL11"/>
  <c r="AK11"/>
  <c r="AJ11"/>
  <c r="Z13"/>
  <c r="AM10"/>
  <c r="AL10"/>
  <c r="AK10"/>
  <c r="AJ10"/>
  <c r="AM9"/>
  <c r="AL9"/>
  <c r="AK9"/>
  <c r="AJ9"/>
  <c r="AM8"/>
  <c r="AL8"/>
  <c r="AK8"/>
  <c r="AJ8"/>
  <c r="AM7"/>
  <c r="AL7"/>
  <c r="AK7"/>
  <c r="AJ7"/>
  <c r="Z71"/>
  <c r="AD73"/>
  <c r="AM77"/>
  <c r="AL77"/>
  <c r="AK77"/>
  <c r="AJ77"/>
  <c r="AM76"/>
  <c r="AL76"/>
  <c r="AK76"/>
  <c r="AJ76"/>
  <c r="AL75"/>
  <c r="AK75"/>
  <c r="AJ75"/>
  <c r="AM74"/>
  <c r="AL74"/>
  <c r="AK74"/>
  <c r="AJ74"/>
  <c r="U80"/>
  <c r="F18" i="26" s="1"/>
  <c r="T80" i="7"/>
  <c r="U74"/>
  <c r="F12" i="26" s="1"/>
  <c r="AH73" i="7"/>
  <c r="T74" s="1"/>
  <c r="AG73"/>
  <c r="S74" s="1"/>
  <c r="F12" i="24" s="1"/>
  <c r="AF73" i="7"/>
  <c r="R74" s="1"/>
  <c r="AE73"/>
  <c r="AM72"/>
  <c r="AL72"/>
  <c r="AK72"/>
  <c r="AJ72"/>
  <c r="AM71"/>
  <c r="AL71"/>
  <c r="AK71"/>
  <c r="AJ71"/>
  <c r="AM70"/>
  <c r="AL70"/>
  <c r="AK70"/>
  <c r="AJ70"/>
  <c r="AM69"/>
  <c r="AL69"/>
  <c r="AK69"/>
  <c r="AJ69"/>
  <c r="Y108"/>
  <c r="X108"/>
  <c r="W108"/>
  <c r="V108"/>
  <c r="AM68"/>
  <c r="AL68"/>
  <c r="AK68"/>
  <c r="AJ68"/>
  <c r="Y106"/>
  <c r="X106"/>
  <c r="W106"/>
  <c r="V106"/>
  <c r="AM67"/>
  <c r="AL67"/>
  <c r="AK67"/>
  <c r="Y105"/>
  <c r="X105"/>
  <c r="W105"/>
  <c r="V105"/>
  <c r="AM66"/>
  <c r="AL66"/>
  <c r="AK66"/>
  <c r="AJ66"/>
  <c r="Y104"/>
  <c r="X104"/>
  <c r="V104"/>
  <c r="AM65"/>
  <c r="AL65"/>
  <c r="AK65"/>
  <c r="AJ65"/>
  <c r="U84"/>
  <c r="F22" i="26" s="1"/>
  <c r="T84" i="7"/>
  <c r="S84"/>
  <c r="F22" i="24" s="1"/>
  <c r="R84" i="7"/>
  <c r="Y102"/>
  <c r="F40" i="27" s="1"/>
  <c r="X102" i="7"/>
  <c r="W102"/>
  <c r="F40" i="25" s="1"/>
  <c r="V102" i="7"/>
  <c r="AM113"/>
  <c r="AL113"/>
  <c r="AK113"/>
  <c r="AJ113"/>
  <c r="Y101"/>
  <c r="F39" i="27" s="1"/>
  <c r="X101" i="7"/>
  <c r="W101"/>
  <c r="F39" i="25" s="1"/>
  <c r="V101" i="7"/>
  <c r="Z104"/>
  <c r="AM112"/>
  <c r="AL112"/>
  <c r="AK112"/>
  <c r="AJ112"/>
  <c r="Y100"/>
  <c r="F38" i="27" s="1"/>
  <c r="X100" i="7"/>
  <c r="W100"/>
  <c r="F38" i="25" s="1"/>
  <c r="V100" i="7"/>
  <c r="Y99"/>
  <c r="F37" i="27" s="1"/>
  <c r="X99" i="7"/>
  <c r="W99"/>
  <c r="F37" i="25" s="1"/>
  <c r="V99" i="7"/>
  <c r="AA102"/>
  <c r="F40" i="28" s="1"/>
  <c r="Z102" i="7"/>
  <c r="U83"/>
  <c r="F21" i="26" s="1"/>
  <c r="AH110" i="7"/>
  <c r="T83" s="1"/>
  <c r="AG110"/>
  <c r="S83" s="1"/>
  <c r="F21" i="24" s="1"/>
  <c r="AF110" i="7"/>
  <c r="R83" s="1"/>
  <c r="AE110"/>
  <c r="AD110"/>
  <c r="X98"/>
  <c r="V98"/>
  <c r="Y98"/>
  <c r="F36" i="27" s="1"/>
  <c r="AA101" i="7"/>
  <c r="F39" i="28" s="1"/>
  <c r="Z101" i="7"/>
  <c r="AM109"/>
  <c r="AL109"/>
  <c r="AK109"/>
  <c r="AJ109"/>
  <c r="Y97"/>
  <c r="F35" i="27" s="1"/>
  <c r="X97" i="7"/>
  <c r="V97"/>
  <c r="W97"/>
  <c r="F35" i="25" s="1"/>
  <c r="AA100" i="7"/>
  <c r="F38" i="28" s="1"/>
  <c r="Z100" i="7"/>
  <c r="AM108"/>
  <c r="Y96"/>
  <c r="F34" i="27" s="1"/>
  <c r="X96" i="7"/>
  <c r="W96"/>
  <c r="F34" i="25" s="1"/>
  <c r="V96" i="7"/>
  <c r="AA99"/>
  <c r="F37" i="28" s="1"/>
  <c r="Z99" i="7"/>
  <c r="T81"/>
  <c r="S81"/>
  <c r="F19" i="24" s="1"/>
  <c r="R81" i="7"/>
  <c r="X95"/>
  <c r="W95"/>
  <c r="F33" i="25" s="1"/>
  <c r="V95" i="7"/>
  <c r="Y95"/>
  <c r="F33" i="27" s="1"/>
  <c r="AA98" i="7"/>
  <c r="F36" i="28" s="1"/>
  <c r="Z98" i="7"/>
  <c r="AM106"/>
  <c r="AL106"/>
  <c r="AK106"/>
  <c r="AJ106"/>
  <c r="Y94"/>
  <c r="F32" i="27" s="1"/>
  <c r="X94" i="7"/>
  <c r="W94"/>
  <c r="F32" i="25" s="1"/>
  <c r="V94" i="7"/>
  <c r="Z97"/>
  <c r="AM105"/>
  <c r="AL105"/>
  <c r="AK105"/>
  <c r="AJ105"/>
  <c r="X93"/>
  <c r="V93"/>
  <c r="AA93"/>
  <c r="F31" i="28" s="1"/>
  <c r="AA96" i="7"/>
  <c r="F34" i="28" s="1"/>
  <c r="Z96" i="7"/>
  <c r="X92"/>
  <c r="V92"/>
  <c r="Y92"/>
  <c r="F30" i="27" s="1"/>
  <c r="AA92" i="7"/>
  <c r="F30" i="28" s="1"/>
  <c r="AA95" i="7"/>
  <c r="F33" i="28" s="1"/>
  <c r="Z95" i="7"/>
  <c r="Y91"/>
  <c r="F29" i="27" s="1"/>
  <c r="X91" i="7"/>
  <c r="W91"/>
  <c r="F29" i="25" s="1"/>
  <c r="V91" i="7"/>
  <c r="AA94"/>
  <c r="F32" i="28" s="1"/>
  <c r="Z94" i="7"/>
  <c r="AL102"/>
  <c r="AJ102"/>
  <c r="Y90"/>
  <c r="F28" i="27" s="1"/>
  <c r="X90" i="7"/>
  <c r="W90"/>
  <c r="F28" i="25" s="1"/>
  <c r="V90" i="7"/>
  <c r="Z93"/>
  <c r="AM101"/>
  <c r="AL101"/>
  <c r="AK101"/>
  <c r="AJ101"/>
  <c r="Y89"/>
  <c r="F27" i="27" s="1"/>
  <c r="X89" i="7"/>
  <c r="W89"/>
  <c r="F27" i="25" s="1"/>
  <c r="V89" i="7"/>
  <c r="Z92"/>
  <c r="AM100"/>
  <c r="AL100"/>
  <c r="AK100"/>
  <c r="AJ100"/>
  <c r="Y88"/>
  <c r="F26" i="27" s="1"/>
  <c r="X88" i="7"/>
  <c r="W88"/>
  <c r="F26" i="25" s="1"/>
  <c r="V88" i="7"/>
  <c r="AA91"/>
  <c r="F29" i="28" s="1"/>
  <c r="Z91" i="7"/>
  <c r="AM99"/>
  <c r="AL99"/>
  <c r="AJ99"/>
  <c r="Y87"/>
  <c r="F25" i="27" s="1"/>
  <c r="X87" i="7"/>
  <c r="W87"/>
  <c r="F25" i="25" s="1"/>
  <c r="V87" i="7"/>
  <c r="AA90"/>
  <c r="F28" i="28" s="1"/>
  <c r="Z90" i="7"/>
  <c r="X86"/>
  <c r="W86"/>
  <c r="F24" i="25" s="1"/>
  <c r="V86" i="7"/>
  <c r="AA86"/>
  <c r="F24" i="28" s="1"/>
  <c r="AA89" i="7"/>
  <c r="F27" i="28" s="1"/>
  <c r="Z89" i="7"/>
  <c r="Y85"/>
  <c r="F23" i="27" s="1"/>
  <c r="X85" i="7"/>
  <c r="W85"/>
  <c r="F23" i="25" s="1"/>
  <c r="V85" i="7"/>
  <c r="AA88"/>
  <c r="F26" i="28" s="1"/>
  <c r="Z88" i="7"/>
  <c r="AA87"/>
  <c r="F25" i="28" s="1"/>
  <c r="Z87" i="7"/>
  <c r="AM87"/>
  <c r="AL87"/>
  <c r="AK87"/>
  <c r="AJ87"/>
  <c r="Z86"/>
  <c r="AM92"/>
  <c r="AL92"/>
  <c r="AK92"/>
  <c r="AJ92"/>
  <c r="Y82"/>
  <c r="F20" i="27" s="1"/>
  <c r="X82" i="7"/>
  <c r="W82"/>
  <c r="F20" i="25" s="1"/>
  <c r="V82" i="7"/>
  <c r="AA85"/>
  <c r="F23" i="28" s="1"/>
  <c r="Z85" i="7"/>
  <c r="AJ86"/>
  <c r="AM93"/>
  <c r="AL93"/>
  <c r="AK93"/>
  <c r="AJ93"/>
  <c r="AL85"/>
  <c r="AJ85"/>
  <c r="AM85"/>
  <c r="AA82"/>
  <c r="F20" i="28" s="1"/>
  <c r="Z82" i="7"/>
  <c r="AM84"/>
  <c r="AL84"/>
  <c r="AJ84"/>
  <c r="X76"/>
  <c r="V76"/>
  <c r="Y76"/>
  <c r="F14" i="27" s="1"/>
  <c r="AM83" i="7"/>
  <c r="AL83"/>
  <c r="AK83"/>
  <c r="AJ83"/>
  <c r="X75"/>
  <c r="V75"/>
  <c r="Y75"/>
  <c r="F13" i="27" s="1"/>
  <c r="AM82" i="7"/>
  <c r="AL82"/>
  <c r="AK82"/>
  <c r="AJ82"/>
  <c r="AL91"/>
  <c r="AK91"/>
  <c r="AJ91"/>
  <c r="X73"/>
  <c r="V73"/>
  <c r="W73"/>
  <c r="F11" i="25" s="1"/>
  <c r="AA76" i="7"/>
  <c r="F14" i="28" s="1"/>
  <c r="Z76" i="7"/>
  <c r="AL81"/>
  <c r="AJ81"/>
  <c r="X72"/>
  <c r="V72"/>
  <c r="Y72"/>
  <c r="F10" i="27" s="1"/>
  <c r="AA75" i="7"/>
  <c r="F13" i="28" s="1"/>
  <c r="Z75" i="7"/>
  <c r="AM90"/>
  <c r="AL90"/>
  <c r="AJ90"/>
  <c r="AK90"/>
  <c r="X71"/>
  <c r="V71"/>
  <c r="Y71"/>
  <c r="F9" i="27" s="1"/>
  <c r="AM94" i="7"/>
  <c r="AL94"/>
  <c r="AK94"/>
  <c r="AJ94"/>
  <c r="AA73"/>
  <c r="F11" i="28" s="1"/>
  <c r="Z73" i="7"/>
  <c r="AM80"/>
  <c r="AL80"/>
  <c r="AK80"/>
  <c r="AJ80"/>
  <c r="Z72"/>
  <c r="AM79"/>
  <c r="AL79"/>
  <c r="AK79"/>
  <c r="AJ79"/>
  <c r="AL78"/>
  <c r="AK78"/>
  <c r="AJ78"/>
  <c r="AM78"/>
  <c r="Q27" i="28" l="1"/>
  <c r="Q25" i="25"/>
  <c r="Q26" i="27"/>
  <c r="Q32"/>
  <c r="Q37" i="28"/>
  <c r="Q39"/>
  <c r="Q22" i="26"/>
  <c r="Q13" i="28"/>
  <c r="Q18" i="26"/>
  <c r="Q40" i="27"/>
  <c r="Q20" i="28"/>
  <c r="Q37" i="27"/>
  <c r="Q23" i="28"/>
  <c r="Q23" i="25"/>
  <c r="Q31" i="28"/>
  <c r="Q29" i="25"/>
  <c r="Q30" i="27"/>
  <c r="Q34"/>
  <c r="Q36"/>
  <c r="Q39" i="25"/>
  <c r="Q13" i="27"/>
  <c r="Q37" i="25"/>
  <c r="Q14" i="28"/>
  <c r="Q14" i="27"/>
  <c r="Q20"/>
  <c r="Q25" i="28"/>
  <c r="Q29"/>
  <c r="Q27" i="25"/>
  <c r="Q28" i="27"/>
  <c r="Q38" i="25"/>
  <c r="Q40"/>
  <c r="Q24" i="28"/>
  <c r="Q26"/>
  <c r="Q24" i="25"/>
  <c r="Q25" i="27"/>
  <c r="Q32" i="28"/>
  <c r="Q34" i="25"/>
  <c r="Q20"/>
  <c r="Q23" i="27"/>
  <c r="Q30" i="28"/>
  <c r="Q28" i="25"/>
  <c r="Q29" i="27"/>
  <c r="Q36" i="28"/>
  <c r="Q38"/>
  <c r="Q39" i="27"/>
  <c r="Q28" i="28"/>
  <c r="Q26" i="25"/>
  <c r="Q27" i="27"/>
  <c r="Q34" i="28"/>
  <c r="Q32" i="25"/>
  <c r="Q33" i="27"/>
  <c r="Q35"/>
  <c r="Q40" i="28"/>
  <c r="Q38" i="27"/>
  <c r="U470" i="7"/>
  <c r="M19" i="26" s="1"/>
  <c r="AO604" i="7"/>
  <c r="S363"/>
  <c r="K21" i="24" s="1"/>
  <c r="U195" i="7"/>
  <c r="H19" i="26" s="1"/>
  <c r="AN604" i="7"/>
  <c r="AO546"/>
  <c r="AO497"/>
  <c r="AN500"/>
  <c r="AN56"/>
  <c r="AN166"/>
  <c r="AN497"/>
  <c r="AO114"/>
  <c r="AO52"/>
  <c r="AO222"/>
  <c r="AO56"/>
  <c r="AO166"/>
  <c r="AN103"/>
  <c r="AO388"/>
  <c r="AO49"/>
  <c r="AO73"/>
  <c r="P24"/>
  <c r="AN52"/>
  <c r="Q142"/>
  <c r="G22" i="9" s="1"/>
  <c r="AO173" i="7"/>
  <c r="AN222"/>
  <c r="Q254"/>
  <c r="I21" i="9" s="1"/>
  <c r="AO282" i="7"/>
  <c r="Q419"/>
  <c r="L21" i="9" s="1"/>
  <c r="AO446" i="7"/>
  <c r="P74"/>
  <c r="Z74" s="1"/>
  <c r="AN73"/>
  <c r="P527"/>
  <c r="Z527" s="1"/>
  <c r="AN557"/>
  <c r="P15"/>
  <c r="AN15"/>
  <c r="P255"/>
  <c r="AN286"/>
  <c r="P360"/>
  <c r="Z360" s="1"/>
  <c r="AN384"/>
  <c r="P420"/>
  <c r="Z420" s="1"/>
  <c r="AN450"/>
  <c r="P517"/>
  <c r="V517" s="1"/>
  <c r="AN517"/>
  <c r="Q527"/>
  <c r="N22" i="9" s="1"/>
  <c r="AO557" i="7"/>
  <c r="P579"/>
  <c r="V579" s="1"/>
  <c r="AN607"/>
  <c r="Q15"/>
  <c r="E12" i="9" s="1"/>
  <c r="AO15" i="7"/>
  <c r="Q255"/>
  <c r="I22" i="9" s="1"/>
  <c r="AO286" i="7"/>
  <c r="Q360"/>
  <c r="K18" i="9" s="1"/>
  <c r="AO384" i="7"/>
  <c r="Q420"/>
  <c r="L22" i="9" s="1"/>
  <c r="AO450" i="7"/>
  <c r="Q517"/>
  <c r="N12" i="9" s="1"/>
  <c r="AO517" i="7"/>
  <c r="Q579"/>
  <c r="O21" i="9" s="1"/>
  <c r="AO607" i="7"/>
  <c r="Q81"/>
  <c r="F19" i="9" s="1"/>
  <c r="AO107" i="7"/>
  <c r="P245"/>
  <c r="Z245" s="1"/>
  <c r="AN245"/>
  <c r="P410"/>
  <c r="AN409"/>
  <c r="P197"/>
  <c r="Z197" s="1"/>
  <c r="AN225"/>
  <c r="Q245"/>
  <c r="I12" i="9" s="1"/>
  <c r="AO245" i="7"/>
  <c r="Q410"/>
  <c r="L12" i="9" s="1"/>
  <c r="AO409" i="7"/>
  <c r="Q472"/>
  <c r="M21" i="9" s="1"/>
  <c r="AO500" i="7"/>
  <c r="P523"/>
  <c r="AN546"/>
  <c r="P580"/>
  <c r="Z580" s="1"/>
  <c r="AN611"/>
  <c r="AO103"/>
  <c r="P188"/>
  <c r="Z188" s="1"/>
  <c r="AN188"/>
  <c r="AO225"/>
  <c r="AN388"/>
  <c r="Q580"/>
  <c r="O22" i="9" s="1"/>
  <c r="AO611" i="7"/>
  <c r="AN114"/>
  <c r="P22"/>
  <c r="V22" s="1"/>
  <c r="AN49"/>
  <c r="Q188"/>
  <c r="H12" i="9" s="1"/>
  <c r="AO188" i="7"/>
  <c r="P363"/>
  <c r="V363" s="1"/>
  <c r="AN391"/>
  <c r="P473"/>
  <c r="AN504"/>
  <c r="P570"/>
  <c r="AN570"/>
  <c r="P81"/>
  <c r="V81" s="1"/>
  <c r="AN107"/>
  <c r="P141"/>
  <c r="Z141" s="1"/>
  <c r="AN169"/>
  <c r="P198"/>
  <c r="Z198" s="1"/>
  <c r="AN229"/>
  <c r="AO391"/>
  <c r="P463"/>
  <c r="V463" s="1"/>
  <c r="AN463"/>
  <c r="Q473"/>
  <c r="M22" i="9" s="1"/>
  <c r="AO504" i="7"/>
  <c r="Q570"/>
  <c r="O12" i="9" s="1"/>
  <c r="AO570" i="7"/>
  <c r="AN110"/>
  <c r="P132"/>
  <c r="Z132" s="1"/>
  <c r="AN132"/>
  <c r="Q141"/>
  <c r="AO169"/>
  <c r="Q198"/>
  <c r="H22" i="9" s="1"/>
  <c r="AO229" i="7"/>
  <c r="Q463"/>
  <c r="M12" i="9" s="1"/>
  <c r="AO463" i="7"/>
  <c r="AN550"/>
  <c r="AO110"/>
  <c r="Q132"/>
  <c r="G12" i="9" s="1"/>
  <c r="AO132" i="7"/>
  <c r="P252"/>
  <c r="Z252" s="1"/>
  <c r="AN279"/>
  <c r="P354"/>
  <c r="Z354" s="1"/>
  <c r="AN354"/>
  <c r="P364"/>
  <c r="V364" s="1"/>
  <c r="AN395"/>
  <c r="AN443"/>
  <c r="AO550"/>
  <c r="P526"/>
  <c r="Z526" s="1"/>
  <c r="AN553"/>
  <c r="AN173"/>
  <c r="AO279"/>
  <c r="AN282"/>
  <c r="AO354"/>
  <c r="Q364"/>
  <c r="K22" i="9" s="1"/>
  <c r="AO395" i="7"/>
  <c r="Q417"/>
  <c r="L19" i="9" s="1"/>
  <c r="AO443" i="7"/>
  <c r="P419"/>
  <c r="AN446"/>
  <c r="AO553"/>
  <c r="Z138"/>
  <c r="Z21"/>
  <c r="Z576"/>
  <c r="Z77"/>
  <c r="R80"/>
  <c r="X80" s="1"/>
  <c r="AL103"/>
  <c r="F18" i="24"/>
  <c r="Q18" s="1"/>
  <c r="AM103" i="7"/>
  <c r="AK103"/>
  <c r="Q251"/>
  <c r="I18" i="9" s="1"/>
  <c r="AA38" i="7"/>
  <c r="E35" i="28" s="1"/>
  <c r="W38" i="7"/>
  <c r="E35" i="25" s="1"/>
  <c r="Q35" s="1"/>
  <c r="Y580" i="7"/>
  <c r="O22" i="27" s="1"/>
  <c r="Q576" i="7"/>
  <c r="O18" i="9" s="1"/>
  <c r="Q354" i="7"/>
  <c r="K12" i="9" s="1"/>
  <c r="Q523" i="7"/>
  <c r="AL604"/>
  <c r="Y417"/>
  <c r="L19" i="27" s="1"/>
  <c r="AJ607" i="7"/>
  <c r="Q363"/>
  <c r="K21" i="9" s="1"/>
  <c r="AK279" i="7"/>
  <c r="AM604"/>
  <c r="AL611"/>
  <c r="Y25"/>
  <c r="E22" i="27" s="1"/>
  <c r="AM388" i="7"/>
  <c r="AJ275"/>
  <c r="AL546"/>
  <c r="AJ443"/>
  <c r="Y18"/>
  <c r="E15" i="27" s="1"/>
  <c r="Q15" s="1"/>
  <c r="AM500" i="7"/>
  <c r="X217"/>
  <c r="AK162"/>
  <c r="Y217"/>
  <c r="H41" i="27" s="1"/>
  <c r="X417" i="7"/>
  <c r="AL446"/>
  <c r="AM550"/>
  <c r="AL388"/>
  <c r="X252"/>
  <c r="Y472"/>
  <c r="M21" i="27" s="1"/>
  <c r="AJ222" i="7"/>
  <c r="AM225"/>
  <c r="Y141"/>
  <c r="G21" i="27" s="1"/>
  <c r="AK286" i="7"/>
  <c r="AK388"/>
  <c r="AK493"/>
  <c r="W469"/>
  <c r="M18" i="25" s="1"/>
  <c r="S361" i="7"/>
  <c r="K19" i="24" s="1"/>
  <c r="S197" i="7"/>
  <c r="H21" i="24" s="1"/>
  <c r="AK443" i="7"/>
  <c r="AJ550"/>
  <c r="X420"/>
  <c r="AL443"/>
  <c r="Y360"/>
  <c r="K18" i="27" s="1"/>
  <c r="AJ409" i="7"/>
  <c r="AL279"/>
  <c r="AJ166"/>
  <c r="AM169"/>
  <c r="AK450"/>
  <c r="AJ493"/>
  <c r="AA567"/>
  <c r="O9" i="28" s="1"/>
  <c r="AM15" i="7"/>
  <c r="X138"/>
  <c r="P469"/>
  <c r="V469" s="1"/>
  <c r="AK553"/>
  <c r="AK604"/>
  <c r="AM607"/>
  <c r="AM162"/>
  <c r="AL173"/>
  <c r="AJ388"/>
  <c r="R419"/>
  <c r="P417"/>
  <c r="V417" s="1"/>
  <c r="V21"/>
  <c r="R255"/>
  <c r="Q526"/>
  <c r="AJ553"/>
  <c r="Q197"/>
  <c r="H21" i="9" s="1"/>
  <c r="S255" i="7"/>
  <c r="I22" i="24" s="1"/>
  <c r="P524" i="7"/>
  <c r="T251"/>
  <c r="Z251" s="1"/>
  <c r="Q577"/>
  <c r="O19" i="9" s="1"/>
  <c r="AK384" i="7"/>
  <c r="AL409"/>
  <c r="X472"/>
  <c r="Y523"/>
  <c r="N18" i="27" s="1"/>
  <c r="O19" i="24"/>
  <c r="X15" i="7"/>
  <c r="AM52"/>
  <c r="G18" i="9"/>
  <c r="V161" i="7"/>
  <c r="AM166"/>
  <c r="AK229"/>
  <c r="AJ446"/>
  <c r="AL557"/>
  <c r="X579"/>
  <c r="AJ604"/>
  <c r="AL607"/>
  <c r="AK282"/>
  <c r="AK504"/>
  <c r="R523"/>
  <c r="X523" s="1"/>
  <c r="V24"/>
  <c r="X44"/>
  <c r="Y44"/>
  <c r="E41" i="27" s="1"/>
  <c r="V251" i="7"/>
  <c r="AJ354"/>
  <c r="AM384"/>
  <c r="AL395"/>
  <c r="AM409"/>
  <c r="AM439"/>
  <c r="AA516"/>
  <c r="N11" i="28" s="1"/>
  <c r="AM546" i="7"/>
  <c r="AK557"/>
  <c r="Y132"/>
  <c r="G12" i="27" s="1"/>
  <c r="AL282" i="7"/>
  <c r="X354"/>
  <c r="X363"/>
  <c r="AL504"/>
  <c r="AL56"/>
  <c r="AK132"/>
  <c r="AM282"/>
  <c r="AM391"/>
  <c r="AJ395"/>
  <c r="AM463"/>
  <c r="AL500"/>
  <c r="AJ517"/>
  <c r="AJ570"/>
  <c r="AL52"/>
  <c r="AK225"/>
  <c r="AL497"/>
  <c r="AL553"/>
  <c r="V576"/>
  <c r="X141"/>
  <c r="AL229"/>
  <c r="AM245"/>
  <c r="AM497"/>
  <c r="Y526"/>
  <c r="N21" i="27" s="1"/>
  <c r="Y579" i="7"/>
  <c r="O21" i="27" s="1"/>
  <c r="AJ611" i="7"/>
  <c r="X132"/>
  <c r="X360"/>
  <c r="R410"/>
  <c r="X410" s="1"/>
  <c r="AM443"/>
  <c r="AM446"/>
  <c r="AK611"/>
  <c r="AL49"/>
  <c r="AK166"/>
  <c r="AL225"/>
  <c r="AJ229"/>
  <c r="AL354"/>
  <c r="Y363"/>
  <c r="K21" i="27" s="1"/>
  <c r="Y416" i="7"/>
  <c r="L18" i="27" s="1"/>
  <c r="AM49" i="7"/>
  <c r="V138"/>
  <c r="Y139"/>
  <c r="G19" i="27" s="1"/>
  <c r="X142" i="7"/>
  <c r="AL166"/>
  <c r="W217"/>
  <c r="H41" i="25" s="1"/>
  <c r="AM493" i="7"/>
  <c r="AJ546"/>
  <c r="X463"/>
  <c r="X527"/>
  <c r="X103"/>
  <c r="Y22"/>
  <c r="E19" i="27" s="1"/>
  <c r="Q24" i="7"/>
  <c r="AA36"/>
  <c r="E33" i="28" s="1"/>
  <c r="Q33" s="1"/>
  <c r="AJ52" i="7"/>
  <c r="AL188"/>
  <c r="AM222"/>
  <c r="X245"/>
  <c r="R416"/>
  <c r="Z416" s="1"/>
  <c r="U463"/>
  <c r="M12" i="26" s="1"/>
  <c r="P472" i="7"/>
  <c r="V472" s="1"/>
  <c r="Y527"/>
  <c r="N22" i="27" s="1"/>
  <c r="X570" i="7"/>
  <c r="Y21"/>
  <c r="E18" i="27" s="1"/>
  <c r="X24" i="7"/>
  <c r="Q25"/>
  <c r="Y251"/>
  <c r="I18" i="27" s="1"/>
  <c r="AJ282" i="7"/>
  <c r="AA351"/>
  <c r="K9" i="28" s="1"/>
  <c r="AK446" i="7"/>
  <c r="AJ463"/>
  <c r="AL517"/>
  <c r="T524"/>
  <c r="X526"/>
  <c r="Y24"/>
  <c r="E21" i="27" s="1"/>
  <c r="X25" i="7"/>
  <c r="W36"/>
  <c r="E33" i="25" s="1"/>
  <c r="Q33" s="1"/>
  <c r="AK49" i="7"/>
  <c r="AL132"/>
  <c r="U188"/>
  <c r="H12" i="26" s="1"/>
  <c r="AJ245" i="7"/>
  <c r="X254"/>
  <c r="AJ279"/>
  <c r="X364"/>
  <c r="AK395"/>
  <c r="S410"/>
  <c r="L12" i="24" s="1"/>
  <c r="AK463" i="7"/>
  <c r="AJ497"/>
  <c r="AM517"/>
  <c r="AA546"/>
  <c r="N41" i="28" s="1"/>
  <c r="Z579" i="7"/>
  <c r="AJ15"/>
  <c r="X195"/>
  <c r="AL245"/>
  <c r="AL463"/>
  <c r="AK497"/>
  <c r="AK570"/>
  <c r="AA129"/>
  <c r="G9" i="28" s="1"/>
  <c r="AL15" i="7"/>
  <c r="AK52"/>
  <c r="X161"/>
  <c r="AJ169"/>
  <c r="AA187"/>
  <c r="H11" i="28" s="1"/>
  <c r="X188" i="7"/>
  <c r="P194"/>
  <c r="V194" s="1"/>
  <c r="AJ225"/>
  <c r="Y354"/>
  <c r="K12" i="27" s="1"/>
  <c r="AJ391" i="7"/>
  <c r="AJ439"/>
  <c r="AK546"/>
  <c r="AL570"/>
  <c r="X580"/>
  <c r="P25"/>
  <c r="Z25" s="1"/>
  <c r="W44"/>
  <c r="E41" i="25" s="1"/>
  <c r="AJ56" i="7"/>
  <c r="AL162"/>
  <c r="Y161"/>
  <c r="G41" i="27" s="1"/>
  <c r="AK169" i="7"/>
  <c r="AM188"/>
  <c r="AA194"/>
  <c r="H18" i="28" s="1"/>
  <c r="X197" i="7"/>
  <c r="AM279"/>
  <c r="AL384"/>
  <c r="AK391"/>
  <c r="V526"/>
  <c r="AM570"/>
  <c r="Y570"/>
  <c r="O12" i="27" s="1"/>
  <c r="AK56" i="7"/>
  <c r="AJ132"/>
  <c r="Q139"/>
  <c r="AL169"/>
  <c r="AJ173"/>
  <c r="AL391"/>
  <c r="AJ500"/>
  <c r="Q361"/>
  <c r="K19" i="9" s="1"/>
  <c r="AK500" i="7"/>
  <c r="AM132"/>
  <c r="AJ188"/>
  <c r="X198"/>
  <c r="AK222"/>
  <c r="AK354"/>
  <c r="AK550"/>
  <c r="AK607"/>
  <c r="X22"/>
  <c r="AL45"/>
  <c r="Y138"/>
  <c r="G18" i="27" s="1"/>
  <c r="P142" i="7"/>
  <c r="AK188"/>
  <c r="AL222"/>
  <c r="AM275"/>
  <c r="AM354"/>
  <c r="Q416"/>
  <c r="L18" i="9" s="1"/>
  <c r="AJ504" i="7"/>
  <c r="Y517"/>
  <c r="N12" i="27" s="1"/>
  <c r="AL550" i="7"/>
  <c r="AM553"/>
  <c r="AA353"/>
  <c r="K11" i="28" s="1"/>
  <c r="AA72" i="7"/>
  <c r="F10" i="28" s="1"/>
  <c r="AA462" i="7"/>
  <c r="M11" i="28" s="1"/>
  <c r="AA14" i="7"/>
  <c r="E11" i="28" s="1"/>
  <c r="Y244" i="7"/>
  <c r="I11" i="27" s="1"/>
  <c r="AA409" i="7"/>
  <c r="L11" i="28" s="1"/>
  <c r="W129" i="7"/>
  <c r="G9" i="25" s="1"/>
  <c r="W567" i="7"/>
  <c r="O9" i="25" s="1"/>
  <c r="AA131" i="7"/>
  <c r="G11" i="28" s="1"/>
  <c r="AA569" i="7"/>
  <c r="O11" i="28" s="1"/>
  <c r="W161" i="7"/>
  <c r="G41" i="25" s="1"/>
  <c r="W185" i="7"/>
  <c r="H9" i="25" s="1"/>
  <c r="W460" i="7"/>
  <c r="M9" i="25" s="1"/>
  <c r="W516" i="7"/>
  <c r="N11" i="25" s="1"/>
  <c r="W351" i="7"/>
  <c r="K9" i="25" s="1"/>
  <c r="Y460" i="7"/>
  <c r="M9" i="27" s="1"/>
  <c r="Y514" i="7"/>
  <c r="N9" i="27" s="1"/>
  <c r="Y409" i="7"/>
  <c r="L11" i="27" s="1"/>
  <c r="AK15" i="7"/>
  <c r="Z570"/>
  <c r="V570"/>
  <c r="X576"/>
  <c r="Y576"/>
  <c r="O18" i="27" s="1"/>
  <c r="W568" i="7"/>
  <c r="O10" i="25" s="1"/>
  <c r="P577" i="7"/>
  <c r="W569"/>
  <c r="O11" i="25" s="1"/>
  <c r="AA568" i="7"/>
  <c r="O10" i="28" s="1"/>
  <c r="R577" i="7"/>
  <c r="X577" s="1"/>
  <c r="AM611"/>
  <c r="AA579"/>
  <c r="O21" i="28" s="1"/>
  <c r="X517" i="7"/>
  <c r="AK517"/>
  <c r="AJ557"/>
  <c r="W515"/>
  <c r="N10" i="25" s="1"/>
  <c r="Q524" i="7"/>
  <c r="N19" i="9" s="1"/>
  <c r="AA515" i="7"/>
  <c r="N10" i="28" s="1"/>
  <c r="R524" i="7"/>
  <c r="Z546"/>
  <c r="AM557"/>
  <c r="Z463"/>
  <c r="AA469"/>
  <c r="M18" i="28" s="1"/>
  <c r="X469" i="7"/>
  <c r="Y469"/>
  <c r="M18" i="27" s="1"/>
  <c r="W461" i="7"/>
  <c r="M10" i="25" s="1"/>
  <c r="P470" i="7"/>
  <c r="Q470"/>
  <c r="M19" i="9" s="1"/>
  <c r="AA461" i="7"/>
  <c r="M10" i="28" s="1"/>
  <c r="R470" i="7"/>
  <c r="X470" s="1"/>
  <c r="R473"/>
  <c r="X473" s="1"/>
  <c r="Z492"/>
  <c r="AL493"/>
  <c r="AM504"/>
  <c r="Y462"/>
  <c r="M11" i="27" s="1"/>
  <c r="S473" i="7"/>
  <c r="M22" i="24" s="1"/>
  <c r="AA492" i="7"/>
  <c r="M41" i="28" s="1"/>
  <c r="Y420" i="7"/>
  <c r="L22" i="27" s="1"/>
  <c r="W407" i="7"/>
  <c r="L9" i="25" s="1"/>
  <c r="AK409" i="7"/>
  <c r="U419"/>
  <c r="L21" i="26" s="1"/>
  <c r="AJ450" i="7"/>
  <c r="Y407"/>
  <c r="L9" i="27" s="1"/>
  <c r="AK439" i="7"/>
  <c r="AL450"/>
  <c r="AA408"/>
  <c r="L10" i="28" s="1"/>
  <c r="Y408" i="7"/>
  <c r="L10" i="27" s="1"/>
  <c r="Z439" i="7"/>
  <c r="AL439"/>
  <c r="AM450"/>
  <c r="AA439"/>
  <c r="L41" i="28" s="1"/>
  <c r="W352" i="7"/>
  <c r="K10" i="25" s="1"/>
  <c r="P361" i="7"/>
  <c r="AJ384"/>
  <c r="W353"/>
  <c r="K11" i="25" s="1"/>
  <c r="AA352" i="7"/>
  <c r="K10" i="28" s="1"/>
  <c r="R361" i="7"/>
  <c r="X361" s="1"/>
  <c r="Z383"/>
  <c r="AM395"/>
  <c r="S364"/>
  <c r="K22" i="24" s="1"/>
  <c r="AA383" i="7"/>
  <c r="K41" i="28" s="1"/>
  <c r="S245" i="7"/>
  <c r="I12" i="24" s="1"/>
  <c r="W242" i="7"/>
  <c r="I9" i="25" s="1"/>
  <c r="AK245" i="7"/>
  <c r="U254"/>
  <c r="I21" i="26" s="1"/>
  <c r="AJ286" i="7"/>
  <c r="Q252"/>
  <c r="I19" i="9" s="1"/>
  <c r="AK275" i="7"/>
  <c r="AL286"/>
  <c r="AA243"/>
  <c r="I10" i="28" s="1"/>
  <c r="Y243" i="7"/>
  <c r="I10" i="27" s="1"/>
  <c r="Z274" i="7"/>
  <c r="AL275"/>
  <c r="AM286"/>
  <c r="S252"/>
  <c r="I19" i="24" s="1"/>
  <c r="AA274" i="7"/>
  <c r="I41" i="28" s="1"/>
  <c r="P254" i="7"/>
  <c r="V188"/>
  <c r="Y194"/>
  <c r="H18" i="27" s="1"/>
  <c r="T194" i="7"/>
  <c r="S188"/>
  <c r="H12" i="24" s="1"/>
  <c r="Y198" i="7"/>
  <c r="H22" i="27" s="1"/>
  <c r="W186" i="7"/>
  <c r="H10" i="25" s="1"/>
  <c r="P195" i="7"/>
  <c r="W187"/>
  <c r="H11" i="25" s="1"/>
  <c r="Q195" i="7"/>
  <c r="H19" i="9" s="1"/>
  <c r="AA186" i="7"/>
  <c r="H10" i="28" s="1"/>
  <c r="Z217" i="7"/>
  <c r="AM229"/>
  <c r="Y142"/>
  <c r="G22" i="27" s="1"/>
  <c r="W130" i="7"/>
  <c r="G10" i="25" s="1"/>
  <c r="P139" i="7"/>
  <c r="AJ162"/>
  <c r="AK173"/>
  <c r="W131"/>
  <c r="G11" i="25" s="1"/>
  <c r="AA130" i="7"/>
  <c r="G10" i="28" s="1"/>
  <c r="R139" i="7"/>
  <c r="X139" s="1"/>
  <c r="Z161"/>
  <c r="AM173"/>
  <c r="V15"/>
  <c r="Z15"/>
  <c r="S15"/>
  <c r="E12" i="24" s="1"/>
  <c r="Y12" i="7"/>
  <c r="E9" i="27" s="1"/>
  <c r="W14" i="7"/>
  <c r="E11" i="25" s="1"/>
  <c r="Q22" i="7"/>
  <c r="E19" i="9" s="1"/>
  <c r="W13" i="7"/>
  <c r="E10" i="25" s="1"/>
  <c r="AA13" i="7"/>
  <c r="E10" i="28" s="1"/>
  <c r="X18" i="7"/>
  <c r="Z24"/>
  <c r="X21"/>
  <c r="V44"/>
  <c r="AM56"/>
  <c r="AA44"/>
  <c r="E41" i="28" s="1"/>
  <c r="AJ49" i="7"/>
  <c r="V103"/>
  <c r="AA71"/>
  <c r="F9" i="28" s="1"/>
  <c r="Y73" i="7"/>
  <c r="F11" i="27" s="1"/>
  <c r="W72" i="7"/>
  <c r="F10" i="25" s="1"/>
  <c r="AK114" i="7"/>
  <c r="Q83"/>
  <c r="F21" i="9" s="1"/>
  <c r="AJ110" i="7"/>
  <c r="X81"/>
  <c r="AJ103"/>
  <c r="AM107"/>
  <c r="W81"/>
  <c r="F19" i="25" s="1"/>
  <c r="Y84" i="7"/>
  <c r="F22" i="27" s="1"/>
  <c r="U81" i="7"/>
  <c r="F19" i="26" s="1"/>
  <c r="Q84" i="7"/>
  <c r="AM114"/>
  <c r="X84"/>
  <c r="AJ114"/>
  <c r="AL114"/>
  <c r="AM110"/>
  <c r="AL110"/>
  <c r="P83"/>
  <c r="AL107"/>
  <c r="Y74"/>
  <c r="F12" i="27" s="1"/>
  <c r="AM73" i="7"/>
  <c r="X74"/>
  <c r="Q74"/>
  <c r="F12" i="9" s="1"/>
  <c r="Y80" i="7"/>
  <c r="F18" i="27" s="1"/>
  <c r="P80" i="7"/>
  <c r="W103"/>
  <c r="F41" i="25" s="1"/>
  <c r="Y103" i="7"/>
  <c r="F41" i="27" s="1"/>
  <c r="AA103" i="7"/>
  <c r="F41" i="28" s="1"/>
  <c r="AK81" i="7"/>
  <c r="AK84"/>
  <c r="AA97"/>
  <c r="F35" i="28" s="1"/>
  <c r="W104" i="7"/>
  <c r="AM81"/>
  <c r="AK86"/>
  <c r="AK99"/>
  <c r="AJ107"/>
  <c r="AK110"/>
  <c r="W71"/>
  <c r="F9" i="25" s="1"/>
  <c r="AM91" i="7"/>
  <c r="AL86"/>
  <c r="P84"/>
  <c r="Z84" s="1"/>
  <c r="Y86"/>
  <c r="F24" i="27" s="1"/>
  <c r="Q24" s="1"/>
  <c r="W93" i="7"/>
  <c r="F31" i="25" s="1"/>
  <c r="Q31" s="1"/>
  <c r="AK107" i="7"/>
  <c r="AJ67"/>
  <c r="W75"/>
  <c r="F13" i="25" s="1"/>
  <c r="Q13" s="1"/>
  <c r="AM86" i="7"/>
  <c r="W92"/>
  <c r="F30" i="25" s="1"/>
  <c r="Q30" s="1"/>
  <c r="W98" i="7"/>
  <c r="F36" i="25" s="1"/>
  <c r="Q36" s="1"/>
  <c r="Y93" i="7"/>
  <c r="F31" i="27" s="1"/>
  <c r="Q31" s="1"/>
  <c r="W76" i="7"/>
  <c r="F14" i="25" s="1"/>
  <c r="Q14" s="1"/>
  <c r="AK85" i="7"/>
  <c r="Y83"/>
  <c r="F21" i="27" s="1"/>
  <c r="AK73" i="7"/>
  <c r="AL73"/>
  <c r="Z81" l="1"/>
  <c r="W132"/>
  <c r="G12" i="25" s="1"/>
  <c r="AA132" i="7"/>
  <c r="G12" i="28" s="1"/>
  <c r="Z255" i="7"/>
  <c r="Z22"/>
  <c r="V141"/>
  <c r="AA420"/>
  <c r="L22" i="28" s="1"/>
  <c r="Y195" i="7"/>
  <c r="H19" i="27" s="1"/>
  <c r="Q35" i="28"/>
  <c r="Q21" i="26"/>
  <c r="Q19"/>
  <c r="Q9" i="28"/>
  <c r="Q10" i="27"/>
  <c r="Y470" i="7"/>
  <c r="M19" i="27" s="1"/>
  <c r="Q41" i="25"/>
  <c r="Q41" i="27"/>
  <c r="Q11" i="25"/>
  <c r="Q12" i="24"/>
  <c r="Q21"/>
  <c r="Q12" i="26"/>
  <c r="Q9" i="27"/>
  <c r="Q10" i="25"/>
  <c r="Q12" i="9"/>
  <c r="Q11" i="27"/>
  <c r="Q19" i="24"/>
  <c r="Q11" i="28"/>
  <c r="Q18" i="27"/>
  <c r="Q41" i="28"/>
  <c r="Q22" i="24"/>
  <c r="Q10" i="28"/>
  <c r="Q9" i="25"/>
  <c r="AA472" i="7"/>
  <c r="M21" i="28" s="1"/>
  <c r="W84" i="7"/>
  <c r="F22" i="25" s="1"/>
  <c r="F22" i="9"/>
  <c r="W141" i="7"/>
  <c r="G21" i="25" s="1"/>
  <c r="G21" i="9"/>
  <c r="AA139" i="7"/>
  <c r="G19" i="28" s="1"/>
  <c r="G19" i="9"/>
  <c r="Q19" s="1"/>
  <c r="W523" i="7"/>
  <c r="N18" i="25" s="1"/>
  <c r="N18" i="9"/>
  <c r="Q18" s="1"/>
  <c r="AA526" i="7"/>
  <c r="N21" i="28" s="1"/>
  <c r="N21" i="9"/>
  <c r="AA25" i="7"/>
  <c r="E22" i="28" s="1"/>
  <c r="E22" i="9"/>
  <c r="AA24" i="7"/>
  <c r="E21" i="28" s="1"/>
  <c r="E21" i="9"/>
  <c r="W472" i="7"/>
  <c r="M21" i="25" s="1"/>
  <c r="V360" i="7"/>
  <c r="V245"/>
  <c r="V132"/>
  <c r="W254"/>
  <c r="I21" i="25" s="1"/>
  <c r="V252" i="7"/>
  <c r="AA141"/>
  <c r="G21" i="28" s="1"/>
  <c r="AA360" i="7"/>
  <c r="K18" i="28" s="1"/>
  <c r="W419" i="7"/>
  <c r="L21" i="25" s="1"/>
  <c r="W360" i="7"/>
  <c r="K18" i="25" s="1"/>
  <c r="V354" i="7"/>
  <c r="V580"/>
  <c r="V198"/>
  <c r="V420"/>
  <c r="Z363"/>
  <c r="W420"/>
  <c r="L22" i="25" s="1"/>
  <c r="Z517" i="7"/>
  <c r="W198"/>
  <c r="H22" i="25" s="1"/>
  <c r="V197" i="7"/>
  <c r="AA198"/>
  <c r="H22" i="28" s="1"/>
  <c r="Z364" i="7"/>
  <c r="W463"/>
  <c r="M12" i="25" s="1"/>
  <c r="AA527" i="7"/>
  <c r="N22" i="28" s="1"/>
  <c r="W527" i="7"/>
  <c r="N22" i="25" s="1"/>
  <c r="V527" i="7"/>
  <c r="W517"/>
  <c r="N12" i="25" s="1"/>
  <c r="AA517" i="7"/>
  <c r="N12" i="28" s="1"/>
  <c r="AA142" i="7"/>
  <c r="G22" i="28" s="1"/>
  <c r="W142" i="7"/>
  <c r="G22" i="25" s="1"/>
  <c r="AA580" i="7"/>
  <c r="O22" i="28" s="1"/>
  <c r="W570" i="7"/>
  <c r="O12" i="25" s="1"/>
  <c r="W580" i="7"/>
  <c r="O22" i="25" s="1"/>
  <c r="AA570" i="7"/>
  <c r="O12" i="28" s="1"/>
  <c r="W579" i="7"/>
  <c r="O21" i="25" s="1"/>
  <c r="V419" i="7"/>
  <c r="AA251"/>
  <c r="I18" i="28" s="1"/>
  <c r="AA523" i="7"/>
  <c r="N18" i="28" s="1"/>
  <c r="AA21" i="7"/>
  <c r="E18" i="28" s="1"/>
  <c r="AA576" i="7"/>
  <c r="O18" i="28" s="1"/>
  <c r="AA138" i="7"/>
  <c r="G18" i="28" s="1"/>
  <c r="AA416" i="7"/>
  <c r="L18" i="28" s="1"/>
  <c r="Z523" i="7"/>
  <c r="AA354"/>
  <c r="K12" i="28" s="1"/>
  <c r="W251" i="7"/>
  <c r="I18" i="25" s="1"/>
  <c r="AA463" i="7"/>
  <c r="M12" i="28" s="1"/>
  <c r="AA419" i="7"/>
  <c r="L21" i="28" s="1"/>
  <c r="Y254" i="7"/>
  <c r="I21" i="27" s="1"/>
  <c r="AA81" i="7"/>
  <c r="F19" i="28" s="1"/>
  <c r="W576" i="7"/>
  <c r="O18" i="25" s="1"/>
  <c r="Y473" i="7"/>
  <c r="M22" i="27" s="1"/>
  <c r="Y410" i="7"/>
  <c r="L12" i="27" s="1"/>
  <c r="Y524" i="7"/>
  <c r="N19" i="27" s="1"/>
  <c r="Y577" i="7"/>
  <c r="O19" i="27" s="1"/>
  <c r="Y364" i="7"/>
  <c r="K22" i="27" s="1"/>
  <c r="Y361" i="7"/>
  <c r="K19" i="27" s="1"/>
  <c r="Y252" i="7"/>
  <c r="I19" i="27" s="1"/>
  <c r="Y197" i="7"/>
  <c r="H21" i="27" s="1"/>
  <c r="Y245" i="7"/>
  <c r="I12" i="27" s="1"/>
  <c r="Y255" i="7"/>
  <c r="I22" i="27" s="1"/>
  <c r="AA363" i="7"/>
  <c r="K21" i="28" s="1"/>
  <c r="W363" i="7"/>
  <c r="K21" i="25" s="1"/>
  <c r="W354" i="7"/>
  <c r="K12" i="25" s="1"/>
  <c r="Y15" i="7"/>
  <c r="E12" i="27" s="1"/>
  <c r="Z194" i="7"/>
  <c r="Z419"/>
  <c r="Z469"/>
  <c r="AA361"/>
  <c r="K19" i="28" s="1"/>
  <c r="W577" i="7"/>
  <c r="O19" i="25" s="1"/>
  <c r="X251" i="7"/>
  <c r="W410"/>
  <c r="L12" i="25" s="1"/>
  <c r="W197" i="7"/>
  <c r="H21" i="25" s="1"/>
  <c r="Z472" i="7"/>
  <c r="AA197"/>
  <c r="H21" i="28" s="1"/>
  <c r="Y463" i="7"/>
  <c r="M12" i="27" s="1"/>
  <c r="AA255" i="7"/>
  <c r="I22" i="28" s="1"/>
  <c r="V410" i="7"/>
  <c r="Z410"/>
  <c r="X255"/>
  <c r="V255"/>
  <c r="AA254"/>
  <c r="I21" i="28" s="1"/>
  <c r="W526" i="7"/>
  <c r="N21" i="25" s="1"/>
  <c r="X419" i="7"/>
  <c r="V25"/>
  <c r="Z417"/>
  <c r="W138"/>
  <c r="G18" i="25" s="1"/>
  <c r="W361" i="7"/>
  <c r="K19" i="25" s="1"/>
  <c r="W255" i="7"/>
  <c r="I22" i="25" s="1"/>
  <c r="AA577" i="7"/>
  <c r="O19" i="28" s="1"/>
  <c r="V523" i="7"/>
  <c r="W194"/>
  <c r="H18" i="25" s="1"/>
  <c r="AA473" i="7"/>
  <c r="M22" i="28" s="1"/>
  <c r="AA410" i="7"/>
  <c r="L12" i="28" s="1"/>
  <c r="W24" i="7"/>
  <c r="E21" i="25" s="1"/>
  <c r="Y188" i="7"/>
  <c r="H12" i="27" s="1"/>
  <c r="X416" i="7"/>
  <c r="V416"/>
  <c r="V142"/>
  <c r="Z142"/>
  <c r="W416"/>
  <c r="L18" i="25" s="1"/>
  <c r="W473" i="7"/>
  <c r="M22" i="25" s="1"/>
  <c r="W21" i="7"/>
  <c r="E18" i="25" s="1"/>
  <c r="AA84" i="7"/>
  <c r="F22" i="28" s="1"/>
  <c r="X524" i="7"/>
  <c r="W139"/>
  <c r="G19" i="25" s="1"/>
  <c r="W25" i="7"/>
  <c r="E22" i="25" s="1"/>
  <c r="AA83" i="7"/>
  <c r="F21" i="28" s="1"/>
  <c r="Z577" i="7"/>
  <c r="V577"/>
  <c r="Z524"/>
  <c r="W524"/>
  <c r="N19" i="25" s="1"/>
  <c r="AA524" i="7"/>
  <c r="N19" i="28" s="1"/>
  <c r="V524" i="7"/>
  <c r="V473"/>
  <c r="Z473"/>
  <c r="W470"/>
  <c r="M19" i="25" s="1"/>
  <c r="AA470" i="7"/>
  <c r="M19" i="28" s="1"/>
  <c r="Z470" i="7"/>
  <c r="V470"/>
  <c r="Y419"/>
  <c r="L21" i="27" s="1"/>
  <c r="W417" i="7"/>
  <c r="L19" i="25" s="1"/>
  <c r="AA417" i="7"/>
  <c r="L19" i="28" s="1"/>
  <c r="AA364" i="7"/>
  <c r="K22" i="28" s="1"/>
  <c r="W364" i="7"/>
  <c r="K22" i="25" s="1"/>
  <c r="Z361" i="7"/>
  <c r="V361"/>
  <c r="W252"/>
  <c r="I19" i="25" s="1"/>
  <c r="AA252" i="7"/>
  <c r="I19" i="28" s="1"/>
  <c r="W245" i="7"/>
  <c r="I12" i="25" s="1"/>
  <c r="AA245" i="7"/>
  <c r="I12" i="28" s="1"/>
  <c r="V254" i="7"/>
  <c r="Z254"/>
  <c r="W195"/>
  <c r="H19" i="25" s="1"/>
  <c r="AA195" i="7"/>
  <c r="H19" i="28" s="1"/>
  <c r="X194" i="7"/>
  <c r="W188"/>
  <c r="H12" i="25" s="1"/>
  <c r="AA188" i="7"/>
  <c r="H12" i="28" s="1"/>
  <c r="Z195" i="7"/>
  <c r="V195"/>
  <c r="Z139"/>
  <c r="V139"/>
  <c r="W15"/>
  <c r="E12" i="25" s="1"/>
  <c r="AA15" i="7"/>
  <c r="E12" i="28" s="1"/>
  <c r="V18" i="7"/>
  <c r="W22"/>
  <c r="E19" i="25" s="1"/>
  <c r="AA22" i="7"/>
  <c r="E19" i="28" s="1"/>
  <c r="W18" i="7"/>
  <c r="W83"/>
  <c r="F21" i="25" s="1"/>
  <c r="Y81" i="7"/>
  <c r="F19" i="27" s="1"/>
  <c r="V74" i="7"/>
  <c r="AJ73"/>
  <c r="AA74"/>
  <c r="F12" i="28" s="1"/>
  <c r="W74" i="7"/>
  <c r="F12" i="25" s="1"/>
  <c r="Z83" i="7"/>
  <c r="X83"/>
  <c r="V83"/>
  <c r="Z80"/>
  <c r="V80"/>
  <c r="V84"/>
  <c r="Q21" i="27" l="1"/>
  <c r="Q12" i="28"/>
  <c r="Q22" i="27"/>
  <c r="Q21" i="9"/>
  <c r="Q12" i="27"/>
  <c r="Q22" i="9"/>
  <c r="Q19" i="28"/>
  <c r="Q19" i="27"/>
  <c r="Q21" i="25"/>
  <c r="Q22"/>
  <c r="Q19"/>
  <c r="Q22" i="28"/>
  <c r="Q12" i="25"/>
  <c r="Q21" i="28"/>
  <c r="E15" i="25"/>
  <c r="Q15" s="1"/>
  <c r="W80" i="7"/>
  <c r="F18" i="25" s="1"/>
  <c r="Q18" s="1"/>
  <c r="AA80" i="7"/>
  <c r="F18" i="28" l="1"/>
  <c r="Q18" s="1"/>
  <c r="O73" i="29" l="1"/>
  <c r="O75" s="1"/>
  <c r="I637" l="1"/>
  <c r="J637"/>
  <c r="K637"/>
  <c r="M637"/>
  <c r="O637"/>
  <c r="P637"/>
  <c r="J570"/>
  <c r="K570"/>
  <c r="L570"/>
  <c r="M570"/>
  <c r="O570"/>
  <c r="I590"/>
  <c r="L590"/>
  <c r="M590"/>
  <c r="N590"/>
  <c r="O590"/>
  <c r="P590"/>
  <c r="J529"/>
  <c r="M527"/>
  <c r="M529" s="1"/>
  <c r="O527"/>
  <c r="O529" s="1"/>
  <c r="P527"/>
  <c r="E499" i="14"/>
  <c r="E474" i="29" s="1"/>
  <c r="F499" i="14"/>
  <c r="F474" i="29" s="1"/>
  <c r="G499" i="14"/>
  <c r="G474" i="29" s="1"/>
  <c r="F440" i="14"/>
  <c r="F421" i="29" s="1"/>
  <c r="I311"/>
  <c r="K309"/>
  <c r="L309"/>
  <c r="N309"/>
  <c r="N311" s="1"/>
  <c r="O309"/>
  <c r="O311" s="1"/>
  <c r="I195"/>
  <c r="J195"/>
  <c r="K195"/>
  <c r="L195"/>
  <c r="M195"/>
  <c r="N195"/>
  <c r="O195"/>
  <c r="P195"/>
  <c r="K203"/>
  <c r="E211" i="14"/>
  <c r="E203" i="29" s="1"/>
  <c r="F211" i="14"/>
  <c r="F203" i="29" s="1"/>
  <c r="G211" i="14"/>
  <c r="G203" i="29" s="1"/>
  <c r="I149"/>
  <c r="L149"/>
  <c r="M147"/>
  <c r="M149" s="1"/>
  <c r="N147"/>
  <c r="N149" s="1"/>
  <c r="O147"/>
  <c r="O149" s="1"/>
  <c r="P147"/>
  <c r="P149" s="1"/>
  <c r="J73"/>
  <c r="K73"/>
  <c r="L73"/>
  <c r="L75" s="1"/>
  <c r="M73"/>
  <c r="M75" s="1"/>
  <c r="N73"/>
  <c r="P73"/>
  <c r="J75" l="1"/>
  <c r="J733"/>
  <c r="J791"/>
  <c r="I75"/>
  <c r="I791"/>
  <c r="I733"/>
  <c r="N75"/>
  <c r="N733"/>
  <c r="N734" s="1"/>
  <c r="N791"/>
  <c r="N792" s="1"/>
  <c r="K75"/>
  <c r="K733"/>
  <c r="K734" s="1"/>
  <c r="K791"/>
  <c r="K792" s="1"/>
  <c r="P75"/>
  <c r="P791"/>
  <c r="P733"/>
  <c r="L311"/>
  <c r="L741"/>
  <c r="L742" s="1"/>
  <c r="K311"/>
  <c r="K741"/>
  <c r="K742" s="1"/>
  <c r="K799"/>
  <c r="K800" s="1"/>
  <c r="L293"/>
  <c r="L733"/>
  <c r="L791"/>
  <c r="M293"/>
  <c r="M733"/>
  <c r="M791"/>
  <c r="O293"/>
  <c r="O733"/>
  <c r="O734" s="1"/>
  <c r="O791"/>
  <c r="O792" s="1"/>
  <c r="P203"/>
  <c r="P741"/>
  <c r="P742" s="1"/>
  <c r="P799"/>
  <c r="P800" s="1"/>
  <c r="O203"/>
  <c r="O741"/>
  <c r="O742" s="1"/>
  <c r="N203"/>
  <c r="N741"/>
  <c r="N742" s="1"/>
  <c r="M203"/>
  <c r="M741"/>
  <c r="M742" s="1"/>
  <c r="J203"/>
  <c r="J741"/>
  <c r="J742" s="1"/>
  <c r="I203"/>
  <c r="I741"/>
  <c r="I742" s="1"/>
  <c r="M537"/>
  <c r="M799"/>
  <c r="M800" s="1"/>
  <c r="M765"/>
  <c r="N474"/>
  <c r="N761"/>
  <c r="I537"/>
  <c r="I765"/>
  <c r="I799"/>
  <c r="I800" s="1"/>
  <c r="M474"/>
  <c r="M761"/>
  <c r="O474"/>
  <c r="O761"/>
  <c r="J474"/>
  <c r="J761"/>
  <c r="N537"/>
  <c r="N765"/>
  <c r="N799"/>
  <c r="N800" s="1"/>
  <c r="I474"/>
  <c r="I761"/>
  <c r="P529"/>
  <c r="P761"/>
  <c r="P762" s="1"/>
  <c r="O537"/>
  <c r="O765"/>
  <c r="O799"/>
  <c r="O800" s="1"/>
  <c r="L537"/>
  <c r="L765"/>
  <c r="L799"/>
  <c r="L800" s="1"/>
  <c r="J590"/>
  <c r="J765"/>
  <c r="J799"/>
  <c r="J800" s="1"/>
  <c r="O432"/>
  <c r="O434" s="1"/>
  <c r="N432"/>
  <c r="N434" s="1"/>
  <c r="M432"/>
  <c r="M434" s="1"/>
  <c r="E509" i="14"/>
  <c r="E511" s="1"/>
  <c r="J758" i="29"/>
  <c r="O758"/>
  <c r="M758"/>
  <c r="L758"/>
  <c r="K758"/>
  <c r="O440"/>
  <c r="O442" s="1"/>
  <c r="N440"/>
  <c r="N442" s="1"/>
  <c r="M440"/>
  <c r="M442" s="1"/>
  <c r="K440"/>
  <c r="K442" s="1"/>
  <c r="N318"/>
  <c r="N320" s="1"/>
  <c r="O651"/>
  <c r="O653" s="1"/>
  <c r="K651"/>
  <c r="K653" s="1"/>
  <c r="N651"/>
  <c r="N653" s="1"/>
  <c r="P651"/>
  <c r="P653" s="1"/>
  <c r="J651"/>
  <c r="J653" s="1"/>
  <c r="I651"/>
  <c r="I653" s="1"/>
  <c r="G651"/>
  <c r="G653" s="1"/>
  <c r="L651"/>
  <c r="L653" s="1"/>
  <c r="G655"/>
  <c r="G657" s="1"/>
  <c r="O655"/>
  <c r="O657" s="1"/>
  <c r="P647"/>
  <c r="P649" s="1"/>
  <c r="N655"/>
  <c r="N657" s="1"/>
  <c r="M647"/>
  <c r="M649" s="1"/>
  <c r="M651"/>
  <c r="M653" s="1"/>
  <c r="I647"/>
  <c r="I649" s="1"/>
  <c r="H651"/>
  <c r="H653" s="1"/>
  <c r="I655"/>
  <c r="I657" s="1"/>
  <c r="K647"/>
  <c r="K649" s="1"/>
  <c r="G647"/>
  <c r="G649" s="1"/>
  <c r="O647"/>
  <c r="O649" s="1"/>
  <c r="M655"/>
  <c r="M657" s="1"/>
  <c r="N647"/>
  <c r="N649" s="1"/>
  <c r="L655"/>
  <c r="L657" s="1"/>
  <c r="K655"/>
  <c r="K657" s="1"/>
  <c r="L647"/>
  <c r="L649" s="1"/>
  <c r="J655"/>
  <c r="J657" s="1"/>
  <c r="J647"/>
  <c r="J649" s="1"/>
  <c r="H655"/>
  <c r="H657" s="1"/>
  <c r="H647"/>
  <c r="H649" s="1"/>
  <c r="P655"/>
  <c r="P657" s="1"/>
  <c r="L594"/>
  <c r="L596" s="1"/>
  <c r="N543"/>
  <c r="N545" s="1"/>
  <c r="L598"/>
  <c r="L600" s="1"/>
  <c r="N598"/>
  <c r="N600" s="1"/>
  <c r="M598"/>
  <c r="M600" s="1"/>
  <c r="K598"/>
  <c r="K600" s="1"/>
  <c r="J598"/>
  <c r="J600" s="1"/>
  <c r="I598"/>
  <c r="I600" s="1"/>
  <c r="N602"/>
  <c r="N604" s="1"/>
  <c r="O602"/>
  <c r="O604" s="1"/>
  <c r="O598"/>
  <c r="O600" s="1"/>
  <c r="M602"/>
  <c r="M604" s="1"/>
  <c r="J602"/>
  <c r="J604" s="1"/>
  <c r="N594"/>
  <c r="N596" s="1"/>
  <c r="K602"/>
  <c r="K604" s="1"/>
  <c r="L602"/>
  <c r="L604" s="1"/>
  <c r="O594"/>
  <c r="O596" s="1"/>
  <c r="P594"/>
  <c r="P596" s="1"/>
  <c r="G594"/>
  <c r="G596" s="1"/>
  <c r="M594"/>
  <c r="M596" s="1"/>
  <c r="K594"/>
  <c r="K596" s="1"/>
  <c r="P602"/>
  <c r="P604" s="1"/>
  <c r="H594"/>
  <c r="H596" s="1"/>
  <c r="P598"/>
  <c r="P600" s="1"/>
  <c r="J594"/>
  <c r="J596" s="1"/>
  <c r="I596"/>
  <c r="I602"/>
  <c r="I604" s="1"/>
  <c r="M543"/>
  <c r="M545" s="1"/>
  <c r="L543"/>
  <c r="L545" s="1"/>
  <c r="K543"/>
  <c r="K545" s="1"/>
  <c r="J543"/>
  <c r="J545" s="1"/>
  <c r="I543"/>
  <c r="I545" s="1"/>
  <c r="P543"/>
  <c r="P545" s="1"/>
  <c r="O543"/>
  <c r="O545" s="1"/>
  <c r="K539"/>
  <c r="K541" s="1"/>
  <c r="M539"/>
  <c r="M541" s="1"/>
  <c r="L547"/>
  <c r="L549" s="1"/>
  <c r="J547"/>
  <c r="J549" s="1"/>
  <c r="N539"/>
  <c r="N541" s="1"/>
  <c r="L539"/>
  <c r="L541" s="1"/>
  <c r="J539"/>
  <c r="J541" s="1"/>
  <c r="I539"/>
  <c r="I541" s="1"/>
  <c r="K484"/>
  <c r="P547"/>
  <c r="P549" s="1"/>
  <c r="P539"/>
  <c r="P541" s="1"/>
  <c r="N547"/>
  <c r="N549" s="1"/>
  <c r="O539"/>
  <c r="O541" s="1"/>
  <c r="M547"/>
  <c r="M549" s="1"/>
  <c r="O547"/>
  <c r="O549" s="1"/>
  <c r="J436"/>
  <c r="J438" s="1"/>
  <c r="K547"/>
  <c r="I547"/>
  <c r="I549" s="1"/>
  <c r="J488"/>
  <c r="M488"/>
  <c r="L488"/>
  <c r="L492"/>
  <c r="H484"/>
  <c r="K492"/>
  <c r="O492"/>
  <c r="K488"/>
  <c r="M484"/>
  <c r="O488"/>
  <c r="N484"/>
  <c r="I484"/>
  <c r="L484"/>
  <c r="G484"/>
  <c r="P484"/>
  <c r="O484"/>
  <c r="J484"/>
  <c r="J492"/>
  <c r="P492"/>
  <c r="N488"/>
  <c r="M492"/>
  <c r="I488"/>
  <c r="N492"/>
  <c r="I492"/>
  <c r="P488"/>
  <c r="I436"/>
  <c r="I438" s="1"/>
  <c r="H436"/>
  <c r="M318"/>
  <c r="M320" s="1"/>
  <c r="N436"/>
  <c r="N438" s="1"/>
  <c r="L436"/>
  <c r="L438" s="1"/>
  <c r="K436"/>
  <c r="K438" s="1"/>
  <c r="O436"/>
  <c r="O438" s="1"/>
  <c r="M436"/>
  <c r="M438" s="1"/>
  <c r="G436"/>
  <c r="L318"/>
  <c r="L320" s="1"/>
  <c r="K318"/>
  <c r="K320" s="1"/>
  <c r="K314"/>
  <c r="K316" s="1"/>
  <c r="I318"/>
  <c r="I320" s="1"/>
  <c r="J318"/>
  <c r="J320" s="1"/>
  <c r="O322"/>
  <c r="O324" s="1"/>
  <c r="P322"/>
  <c r="P324" s="1"/>
  <c r="N322"/>
  <c r="N324" s="1"/>
  <c r="P318"/>
  <c r="P320" s="1"/>
  <c r="O318"/>
  <c r="O320" s="1"/>
  <c r="L322"/>
  <c r="L324" s="1"/>
  <c r="O314"/>
  <c r="O316" s="1"/>
  <c r="N314"/>
  <c r="N316" s="1"/>
  <c r="K322"/>
  <c r="K324" s="1"/>
  <c r="J322"/>
  <c r="J324" s="1"/>
  <c r="J314"/>
  <c r="J316" s="1"/>
  <c r="I314"/>
  <c r="I316" s="1"/>
  <c r="G314"/>
  <c r="G316" s="1"/>
  <c r="P314"/>
  <c r="P316" s="1"/>
  <c r="M314"/>
  <c r="M316" s="1"/>
  <c r="M322"/>
  <c r="M324" s="1"/>
  <c r="L314"/>
  <c r="L316" s="1"/>
  <c r="I322"/>
  <c r="I324" s="1"/>
  <c r="H314"/>
  <c r="H316" s="1"/>
  <c r="I265"/>
  <c r="H265"/>
  <c r="H267" s="1"/>
  <c r="K265"/>
  <c r="K261"/>
  <c r="M261"/>
  <c r="L261"/>
  <c r="J269"/>
  <c r="I269"/>
  <c r="G265"/>
  <c r="G267" s="1"/>
  <c r="P265"/>
  <c r="G269"/>
  <c r="G271" s="1"/>
  <c r="H269"/>
  <c r="H271" s="1"/>
  <c r="O265"/>
  <c r="P261"/>
  <c r="N265"/>
  <c r="J205"/>
  <c r="J207" s="1"/>
  <c r="O261"/>
  <c r="M265"/>
  <c r="N261"/>
  <c r="L265"/>
  <c r="J265"/>
  <c r="J261"/>
  <c r="I261"/>
  <c r="G261"/>
  <c r="G263" s="1"/>
  <c r="H261"/>
  <c r="H263" s="1"/>
  <c r="P269"/>
  <c r="O269"/>
  <c r="N269"/>
  <c r="M269"/>
  <c r="L269"/>
  <c r="K269"/>
  <c r="N209"/>
  <c r="N211" s="1"/>
  <c r="L209"/>
  <c r="L211" s="1"/>
  <c r="I205"/>
  <c r="I207" s="1"/>
  <c r="H205"/>
  <c r="H207" s="1"/>
  <c r="M209"/>
  <c r="M211" s="1"/>
  <c r="J213"/>
  <c r="J215" s="1"/>
  <c r="N213"/>
  <c r="N215" s="1"/>
  <c r="L213"/>
  <c r="L215" s="1"/>
  <c r="K213"/>
  <c r="K215" s="1"/>
  <c r="M213"/>
  <c r="M215" s="1"/>
  <c r="K209"/>
  <c r="K211" s="1"/>
  <c r="J209"/>
  <c r="J211" s="1"/>
  <c r="O205"/>
  <c r="O207" s="1"/>
  <c r="N205"/>
  <c r="N207" s="1"/>
  <c r="M205"/>
  <c r="M207" s="1"/>
  <c r="L205"/>
  <c r="L207" s="1"/>
  <c r="K205"/>
  <c r="K207" s="1"/>
  <c r="O209"/>
  <c r="O211" s="1"/>
  <c r="H213"/>
  <c r="H215" s="1"/>
  <c r="P213"/>
  <c r="P215" s="1"/>
  <c r="O213"/>
  <c r="O215" s="1"/>
  <c r="P205"/>
  <c r="P207" s="1"/>
  <c r="I209"/>
  <c r="I211" s="1"/>
  <c r="I213"/>
  <c r="I215" s="1"/>
  <c r="H209"/>
  <c r="H211" s="1"/>
  <c r="P209"/>
  <c r="P211" s="1"/>
  <c r="H211" i="14"/>
  <c r="H203" i="29" s="1"/>
  <c r="I494" l="1"/>
  <c r="I777"/>
  <c r="P490"/>
  <c r="P773"/>
  <c r="L486"/>
  <c r="L769"/>
  <c r="J490"/>
  <c r="J773"/>
  <c r="I490"/>
  <c r="I773"/>
  <c r="O490"/>
  <c r="O773"/>
  <c r="I486"/>
  <c r="I769"/>
  <c r="M494"/>
  <c r="M777"/>
  <c r="M486"/>
  <c r="M769"/>
  <c r="N490"/>
  <c r="N773"/>
  <c r="K490"/>
  <c r="K773"/>
  <c r="P494"/>
  <c r="P777"/>
  <c r="O494"/>
  <c r="O777"/>
  <c r="O778" s="1"/>
  <c r="N486"/>
  <c r="N769"/>
  <c r="J494"/>
  <c r="J777"/>
  <c r="K494"/>
  <c r="K777"/>
  <c r="J486"/>
  <c r="J769"/>
  <c r="O486"/>
  <c r="O769"/>
  <c r="L494"/>
  <c r="L777"/>
  <c r="P486"/>
  <c r="P769"/>
  <c r="P770" s="1"/>
  <c r="L490"/>
  <c r="L773"/>
  <c r="K486"/>
  <c r="K769"/>
  <c r="N494"/>
  <c r="N777"/>
  <c r="M490"/>
  <c r="M773"/>
  <c r="I267"/>
  <c r="K267"/>
  <c r="O267"/>
  <c r="N267"/>
  <c r="J263"/>
  <c r="P267"/>
  <c r="J267"/>
  <c r="I263"/>
  <c r="L267"/>
  <c r="I271"/>
  <c r="K271"/>
  <c r="N263"/>
  <c r="J271"/>
  <c r="O271"/>
  <c r="L271"/>
  <c r="M267"/>
  <c r="L263"/>
  <c r="P263"/>
  <c r="M271"/>
  <c r="O263"/>
  <c r="M263"/>
  <c r="P271"/>
  <c r="N271"/>
  <c r="K263"/>
  <c r="G438"/>
  <c r="H486"/>
  <c r="H438"/>
  <c r="G486"/>
  <c r="K549"/>
  <c r="P141"/>
  <c r="I141"/>
  <c r="K141"/>
  <c r="M141"/>
  <c r="N141"/>
  <c r="O141"/>
  <c r="J141" l="1"/>
  <c r="J737"/>
  <c r="J738" s="1"/>
  <c r="J795"/>
  <c r="J796" s="1"/>
  <c r="L155"/>
  <c r="L141"/>
  <c r="H738"/>
  <c r="M155"/>
  <c r="M157" s="1"/>
  <c r="K155"/>
  <c r="K157" s="1"/>
  <c r="J155"/>
  <c r="J157" s="1"/>
  <c r="N155"/>
  <c r="N157" s="1"/>
  <c r="P155"/>
  <c r="P157" s="1"/>
  <c r="O155"/>
  <c r="O157" s="1"/>
  <c r="I155"/>
  <c r="I157" s="1"/>
  <c r="H155"/>
  <c r="H157" s="1"/>
  <c r="L157" l="1"/>
  <c r="P778"/>
  <c r="N778"/>
  <c r="M778"/>
  <c r="L778"/>
  <c r="K778"/>
  <c r="J778"/>
  <c r="I778"/>
  <c r="P774"/>
  <c r="O774"/>
  <c r="N774"/>
  <c r="M774"/>
  <c r="L774"/>
  <c r="K774"/>
  <c r="J774"/>
  <c r="I774"/>
  <c r="O770"/>
  <c r="N770"/>
  <c r="M770"/>
  <c r="L770"/>
  <c r="K770"/>
  <c r="J770"/>
  <c r="I770"/>
  <c r="P766"/>
  <c r="O766"/>
  <c r="N766"/>
  <c r="M766"/>
  <c r="L766"/>
  <c r="K766"/>
  <c r="J766"/>
  <c r="I766"/>
  <c r="O762"/>
  <c r="N762"/>
  <c r="M762"/>
  <c r="L762"/>
  <c r="K762"/>
  <c r="J762"/>
  <c r="I762"/>
  <c r="L795" l="1"/>
  <c r="L737"/>
  <c r="P737"/>
  <c r="P738" s="1"/>
  <c r="P795"/>
  <c r="P796" s="1"/>
  <c r="O737"/>
  <c r="O738" s="1"/>
  <c r="O795"/>
  <c r="O796" s="1"/>
  <c r="N87"/>
  <c r="N737"/>
  <c r="N738" s="1"/>
  <c r="N795"/>
  <c r="N796" s="1"/>
  <c r="M737"/>
  <c r="M738" s="1"/>
  <c r="M795"/>
  <c r="M796" s="1"/>
  <c r="K737"/>
  <c r="K738" s="1"/>
  <c r="K795"/>
  <c r="K796" s="1"/>
  <c r="I87"/>
  <c r="I737"/>
  <c r="I738" s="1"/>
  <c r="I795"/>
  <c r="I796" s="1"/>
  <c r="F776" i="14"/>
  <c r="F834"/>
  <c r="F75"/>
  <c r="F75" i="29" s="1"/>
  <c r="F73"/>
  <c r="E738"/>
  <c r="I792"/>
  <c r="I130"/>
  <c r="M792"/>
  <c r="M130"/>
  <c r="L792"/>
  <c r="L130"/>
  <c r="G792"/>
  <c r="J792"/>
  <c r="J130"/>
  <c r="P792"/>
  <c r="P130"/>
  <c r="E792"/>
  <c r="O87"/>
  <c r="L796"/>
  <c r="L87"/>
  <c r="M87"/>
  <c r="K87"/>
  <c r="P87"/>
  <c r="E777" i="14"/>
  <c r="G734" i="29"/>
  <c r="G738"/>
  <c r="I734"/>
  <c r="L738"/>
  <c r="J734"/>
  <c r="E734"/>
  <c r="L159"/>
  <c r="L151"/>
  <c r="L734"/>
  <c r="M734"/>
  <c r="P734"/>
  <c r="I96"/>
  <c r="N96"/>
  <c r="E96"/>
  <c r="G209"/>
  <c r="G211" s="1"/>
  <c r="G205"/>
  <c r="G207" s="1"/>
  <c r="G213"/>
  <c r="G215" s="1"/>
  <c r="H159"/>
  <c r="H161" s="1"/>
  <c r="H151"/>
  <c r="H153" s="1"/>
  <c r="I159"/>
  <c r="I161" s="1"/>
  <c r="I151"/>
  <c r="I153" s="1"/>
  <c r="J159"/>
  <c r="J161" s="1"/>
  <c r="J151"/>
  <c r="J153" s="1"/>
  <c r="K151"/>
  <c r="K153" s="1"/>
  <c r="K159"/>
  <c r="K161" s="1"/>
  <c r="G151"/>
  <c r="G153" s="1"/>
  <c r="M151"/>
  <c r="M153" s="1"/>
  <c r="M159"/>
  <c r="M161" s="1"/>
  <c r="N151"/>
  <c r="N153" s="1"/>
  <c r="N159"/>
  <c r="N161" s="1"/>
  <c r="O151"/>
  <c r="O153" s="1"/>
  <c r="O159"/>
  <c r="O161" s="1"/>
  <c r="P151"/>
  <c r="P153" s="1"/>
  <c r="P159"/>
  <c r="P161" s="1"/>
  <c r="F205"/>
  <c r="F207" s="1"/>
  <c r="E213"/>
  <c r="E215" s="1"/>
  <c r="J104"/>
  <c r="M96"/>
  <c r="F647"/>
  <c r="F649" s="1"/>
  <c r="F265"/>
  <c r="F267" s="1"/>
  <c r="F594"/>
  <c r="F596" s="1"/>
  <c r="E265"/>
  <c r="E267" s="1"/>
  <c r="E651"/>
  <c r="E653" s="1"/>
  <c r="E318"/>
  <c r="E320" s="1"/>
  <c r="E314"/>
  <c r="E316" s="1"/>
  <c r="O104"/>
  <c r="F314"/>
  <c r="F316" s="1"/>
  <c r="E100"/>
  <c r="F269"/>
  <c r="F271" s="1"/>
  <c r="F436"/>
  <c r="L96"/>
  <c r="L98" s="1"/>
  <c r="E261"/>
  <c r="E263" s="1"/>
  <c r="E594"/>
  <c r="E596" s="1"/>
  <c r="F261"/>
  <c r="F263" s="1"/>
  <c r="F655"/>
  <c r="F657" s="1"/>
  <c r="F213"/>
  <c r="F215" s="1"/>
  <c r="E655"/>
  <c r="E657" s="1"/>
  <c r="F651"/>
  <c r="F653" s="1"/>
  <c r="P104"/>
  <c r="E205"/>
  <c r="E207" s="1"/>
  <c r="E104"/>
  <c r="P100"/>
  <c r="F209"/>
  <c r="F211" s="1"/>
  <c r="E269"/>
  <c r="E271" s="1"/>
  <c r="J96"/>
  <c r="K104"/>
  <c r="K96"/>
  <c r="H100"/>
  <c r="I100"/>
  <c r="J100"/>
  <c r="K100"/>
  <c r="L100"/>
  <c r="M100"/>
  <c r="I104"/>
  <c r="G96"/>
  <c r="H96"/>
  <c r="G100"/>
  <c r="E151"/>
  <c r="E153" s="1"/>
  <c r="E647"/>
  <c r="E649" s="1"/>
  <c r="E209"/>
  <c r="E211" s="1"/>
  <c r="G104"/>
  <c r="F151"/>
  <c r="F153" s="1"/>
  <c r="L104"/>
  <c r="L106" s="1"/>
  <c r="H104"/>
  <c r="F484"/>
  <c r="E322"/>
  <c r="E324" s="1"/>
  <c r="O96"/>
  <c r="N100"/>
  <c r="M104"/>
  <c r="P96"/>
  <c r="O100"/>
  <c r="N104"/>
  <c r="L749" l="1"/>
  <c r="L750" s="1"/>
  <c r="L807"/>
  <c r="L153"/>
  <c r="L745"/>
  <c r="L746" s="1"/>
  <c r="L803"/>
  <c r="L804" s="1"/>
  <c r="L161"/>
  <c r="L811"/>
  <c r="L753"/>
  <c r="L754" s="1"/>
  <c r="P807"/>
  <c r="P808" s="1"/>
  <c r="P749"/>
  <c r="P750" s="1"/>
  <c r="P98"/>
  <c r="P803"/>
  <c r="P804" s="1"/>
  <c r="P745"/>
  <c r="P746" s="1"/>
  <c r="P106"/>
  <c r="P811"/>
  <c r="P753"/>
  <c r="P754" s="1"/>
  <c r="O749"/>
  <c r="O750" s="1"/>
  <c r="O807"/>
  <c r="O808" s="1"/>
  <c r="O98"/>
  <c r="O745"/>
  <c r="O746" s="1"/>
  <c r="O803"/>
  <c r="O804" s="1"/>
  <c r="O106"/>
  <c r="O753"/>
  <c r="O754" s="1"/>
  <c r="O811"/>
  <c r="N98"/>
  <c r="N745"/>
  <c r="N746" s="1"/>
  <c r="N803"/>
  <c r="N804" s="1"/>
  <c r="N106"/>
  <c r="N811"/>
  <c r="N753"/>
  <c r="N754" s="1"/>
  <c r="N749"/>
  <c r="N750" s="1"/>
  <c r="N807"/>
  <c r="N808" s="1"/>
  <c r="M98"/>
  <c r="M803"/>
  <c r="M804" s="1"/>
  <c r="M745"/>
  <c r="M746" s="1"/>
  <c r="M749"/>
  <c r="M750" s="1"/>
  <c r="M807"/>
  <c r="M808" s="1"/>
  <c r="M106"/>
  <c r="M753"/>
  <c r="M754" s="1"/>
  <c r="M811"/>
  <c r="K98"/>
  <c r="K803"/>
  <c r="K804" s="1"/>
  <c r="K745"/>
  <c r="K746" s="1"/>
  <c r="K749"/>
  <c r="K750" s="1"/>
  <c r="K807"/>
  <c r="K808" s="1"/>
  <c r="K811"/>
  <c r="K753"/>
  <c r="K754" s="1"/>
  <c r="J98"/>
  <c r="J745"/>
  <c r="J746" s="1"/>
  <c r="J803"/>
  <c r="J804" s="1"/>
  <c r="J106"/>
  <c r="J811"/>
  <c r="J753"/>
  <c r="J754" s="1"/>
  <c r="J749"/>
  <c r="J750" s="1"/>
  <c r="J807"/>
  <c r="J808" s="1"/>
  <c r="I807"/>
  <c r="I808" s="1"/>
  <c r="I749"/>
  <c r="I750" s="1"/>
  <c r="I106"/>
  <c r="I753"/>
  <c r="I754" s="1"/>
  <c r="I811"/>
  <c r="I98"/>
  <c r="I745"/>
  <c r="I746" s="1"/>
  <c r="I803"/>
  <c r="I804" s="1"/>
  <c r="H98"/>
  <c r="H745"/>
  <c r="H746" s="1"/>
  <c r="E102"/>
  <c r="G98"/>
  <c r="G745"/>
  <c r="G746" s="1"/>
  <c r="H106"/>
  <c r="F438"/>
  <c r="E98"/>
  <c r="E745"/>
  <c r="E746" s="1"/>
  <c r="F791"/>
  <c r="F792" s="1"/>
  <c r="F733"/>
  <c r="F734" s="1"/>
  <c r="G106"/>
  <c r="G102"/>
  <c r="F486"/>
  <c r="E106"/>
  <c r="K106"/>
  <c r="N102"/>
  <c r="L808"/>
  <c r="L102"/>
  <c r="K102"/>
  <c r="P102"/>
  <c r="I102"/>
  <c r="H102"/>
  <c r="J102"/>
  <c r="O102"/>
  <c r="M102"/>
  <c r="I812" l="1"/>
  <c r="O812"/>
  <c r="L812"/>
  <c r="K812"/>
  <c r="N812"/>
  <c r="J812"/>
  <c r="M812"/>
  <c r="P812"/>
  <c r="N44" i="24"/>
  <c r="N43"/>
  <c r="N42"/>
  <c r="E449" i="14"/>
  <c r="E430" i="29" s="1"/>
  <c r="F449" i="14"/>
  <c r="F430" i="29" s="1"/>
  <c r="N44" i="9" l="1"/>
  <c r="N42"/>
  <c r="N43"/>
  <c r="L44"/>
  <c r="L42"/>
  <c r="L43"/>
  <c r="K42"/>
  <c r="K43"/>
  <c r="K44"/>
  <c r="K43" i="26"/>
  <c r="K44"/>
  <c r="K42"/>
  <c r="O45" i="9"/>
  <c r="N45" i="24" l="1"/>
  <c r="H44" i="9" l="1"/>
  <c r="E203" i="14"/>
  <c r="E195" i="29" s="1"/>
  <c r="F203" i="14"/>
  <c r="F195" i="29" s="1"/>
  <c r="G203" i="14"/>
  <c r="G195" i="29" s="1"/>
  <c r="H45" i="26" l="1"/>
  <c r="G44" i="24"/>
  <c r="G43"/>
  <c r="G42"/>
  <c r="E42"/>
  <c r="G45" i="26"/>
  <c r="G45" i="9" l="1"/>
  <c r="F45" i="24"/>
  <c r="H155" i="14"/>
  <c r="H157" s="1"/>
  <c r="F45" i="9"/>
  <c r="E42"/>
  <c r="F45" i="25" l="1"/>
  <c r="E44" i="9"/>
  <c r="E564" i="14" l="1"/>
  <c r="E537" i="29" s="1"/>
  <c r="E535"/>
  <c r="M42" i="26"/>
  <c r="E44" i="24"/>
  <c r="G98" i="14"/>
  <c r="G100" l="1"/>
  <c r="E44" i="25"/>
  <c r="G677" i="14" l="1"/>
  <c r="G645" i="29" s="1"/>
  <c r="G669" i="14"/>
  <c r="G637" i="29" s="1"/>
  <c r="E677" i="14"/>
  <c r="E645" i="29" s="1"/>
  <c r="F677" i="14"/>
  <c r="F645" i="29" s="1"/>
  <c r="E669" i="14"/>
  <c r="E637" i="29" s="1"/>
  <c r="E151" i="14"/>
  <c r="F151"/>
  <c r="E147" i="29" l="1"/>
  <c r="E159" s="1"/>
  <c r="E784" i="14"/>
  <c r="G564"/>
  <c r="G537" i="29" s="1"/>
  <c r="G535"/>
  <c r="F564" i="14"/>
  <c r="F537" i="29" s="1"/>
  <c r="F535"/>
  <c r="E507" i="14"/>
  <c r="E482" i="29" s="1"/>
  <c r="G507" i="14"/>
  <c r="G482" i="29" s="1"/>
  <c r="F507" i="14"/>
  <c r="F482" i="29" s="1"/>
  <c r="G153" i="14"/>
  <c r="G149" i="29" s="1"/>
  <c r="G147"/>
  <c r="F153" i="14"/>
  <c r="F149" i="29" s="1"/>
  <c r="F147"/>
  <c r="E153" i="14"/>
  <c r="E149" i="29" s="1"/>
  <c r="E163" i="14"/>
  <c r="E165" s="1"/>
  <c r="O42" i="26"/>
  <c r="O44"/>
  <c r="O43"/>
  <c r="O43" i="24"/>
  <c r="O44"/>
  <c r="O42"/>
  <c r="M43" i="26"/>
  <c r="M44"/>
  <c r="L43"/>
  <c r="L42"/>
  <c r="L44"/>
  <c r="I44" i="24"/>
  <c r="I43"/>
  <c r="I42"/>
  <c r="H44"/>
  <c r="H43"/>
  <c r="H42"/>
  <c r="F44" i="26"/>
  <c r="F43"/>
  <c r="F42"/>
  <c r="F45"/>
  <c r="G683" i="14"/>
  <c r="G685" s="1"/>
  <c r="H159"/>
  <c r="H161" s="1"/>
  <c r="H163"/>
  <c r="H165" s="1"/>
  <c r="F683"/>
  <c r="F685" s="1"/>
  <c r="E683"/>
  <c r="E685" s="1"/>
  <c r="H645" i="29"/>
  <c r="E155" l="1"/>
  <c r="E749" s="1"/>
  <c r="E750" s="1"/>
  <c r="E741"/>
  <c r="E742" s="1"/>
  <c r="E753"/>
  <c r="E754" s="1"/>
  <c r="H564" i="14"/>
  <c r="H537" i="29" s="1"/>
  <c r="H535"/>
  <c r="G488"/>
  <c r="G492"/>
  <c r="F488"/>
  <c r="F492"/>
  <c r="E488"/>
  <c r="E492"/>
  <c r="G155"/>
  <c r="G159"/>
  <c r="F159"/>
  <c r="F161" s="1"/>
  <c r="F155"/>
  <c r="F157" s="1"/>
  <c r="E161"/>
  <c r="O43" i="27"/>
  <c r="O44"/>
  <c r="O42"/>
  <c r="N45" i="9"/>
  <c r="M45" i="26"/>
  <c r="F45" i="27"/>
  <c r="E45" i="26"/>
  <c r="O45"/>
  <c r="F45" i="28"/>
  <c r="H499" i="14"/>
  <c r="H474" i="29" s="1"/>
  <c r="E157" l="1"/>
  <c r="H842" i="14"/>
  <c r="H808"/>
  <c r="H507"/>
  <c r="H482" i="29" s="1"/>
  <c r="F494"/>
  <c r="E490"/>
  <c r="E494"/>
  <c r="G494"/>
  <c r="F490"/>
  <c r="G490"/>
  <c r="G161"/>
  <c r="G157"/>
  <c r="L45" i="26"/>
  <c r="L45" i="24"/>
  <c r="K43"/>
  <c r="H488" i="29" l="1"/>
  <c r="H492"/>
  <c r="O42" i="9"/>
  <c r="K45"/>
  <c r="K44" i="24"/>
  <c r="K42"/>
  <c r="H669" i="14"/>
  <c r="H637" i="29" s="1"/>
  <c r="F679" i="14"/>
  <c r="F681" s="1"/>
  <c r="O43" i="9"/>
  <c r="G679" i="14"/>
  <c r="G681" s="1"/>
  <c r="O44" i="9"/>
  <c r="E455" i="14"/>
  <c r="E679"/>
  <c r="E681" s="1"/>
  <c r="E687"/>
  <c r="E689" s="1"/>
  <c r="G455"/>
  <c r="F455"/>
  <c r="H513"/>
  <c r="H515" s="1"/>
  <c r="G687"/>
  <c r="G689" s="1"/>
  <c r="F687"/>
  <c r="F689" s="1"/>
  <c r="E457" l="1"/>
  <c r="F457"/>
  <c r="G457"/>
  <c r="H494" i="29"/>
  <c r="H490"/>
  <c r="O43" i="25"/>
  <c r="O42"/>
  <c r="O44"/>
  <c r="O45" i="24"/>
  <c r="H683" i="14"/>
  <c r="H685" s="1"/>
  <c r="K42" i="27"/>
  <c r="K43"/>
  <c r="K44"/>
  <c r="H687" i="14"/>
  <c r="H689" s="1"/>
  <c r="O42" i="28"/>
  <c r="O43"/>
  <c r="O44"/>
  <c r="H679" i="14"/>
  <c r="H681" s="1"/>
  <c r="L45" i="27"/>
  <c r="G808" i="14"/>
  <c r="F808"/>
  <c r="E625"/>
  <c r="E627" s="1"/>
  <c r="L42" i="24"/>
  <c r="L43"/>
  <c r="L44"/>
  <c r="E804" i="14" l="1"/>
  <c r="E838"/>
  <c r="F804"/>
  <c r="G804"/>
  <c r="G805" s="1"/>
  <c r="G838"/>
  <c r="E842"/>
  <c r="E808"/>
  <c r="E809" s="1"/>
  <c r="H623"/>
  <c r="H590" i="29" s="1"/>
  <c r="H588"/>
  <c r="H765" s="1"/>
  <c r="F623" i="14"/>
  <c r="F590" i="29" s="1"/>
  <c r="F588"/>
  <c r="F765" s="1"/>
  <c r="G623" i="14"/>
  <c r="G590" i="29" s="1"/>
  <c r="G588"/>
  <c r="G765" s="1"/>
  <c r="E623" i="14"/>
  <c r="E590" i="29" s="1"/>
  <c r="E588"/>
  <c r="E556" i="14"/>
  <c r="E529" i="29" s="1"/>
  <c r="E527"/>
  <c r="G556" i="14"/>
  <c r="G529" i="29" s="1"/>
  <c r="G527"/>
  <c r="F556" i="14"/>
  <c r="F529" i="29" s="1"/>
  <c r="F527"/>
  <c r="F761" s="1"/>
  <c r="O45" i="27"/>
  <c r="O45" i="28"/>
  <c r="N42" i="25"/>
  <c r="O45"/>
  <c r="F809" i="14"/>
  <c r="N43" i="26"/>
  <c r="G570" i="14"/>
  <c r="G572" s="1"/>
  <c r="M44" i="24"/>
  <c r="N42" i="26"/>
  <c r="G809" i="14"/>
  <c r="N44" i="26"/>
  <c r="F570" i="14"/>
  <c r="F572" s="1"/>
  <c r="M43" i="24"/>
  <c r="M43" i="9"/>
  <c r="M45"/>
  <c r="N45" i="26"/>
  <c r="E570" i="14"/>
  <c r="E572" s="1"/>
  <c r="M42" i="24"/>
  <c r="M44" i="9"/>
  <c r="M42"/>
  <c r="G513" i="14"/>
  <c r="E513"/>
  <c r="E805"/>
  <c r="F513"/>
  <c r="F805"/>
  <c r="F625"/>
  <c r="F627" s="1"/>
  <c r="G625"/>
  <c r="G627" s="1"/>
  <c r="H633"/>
  <c r="H635" s="1"/>
  <c r="H625"/>
  <c r="H627" s="1"/>
  <c r="G629"/>
  <c r="G631" s="1"/>
  <c r="H629"/>
  <c r="H631" s="1"/>
  <c r="F566"/>
  <c r="F568" s="1"/>
  <c r="F629"/>
  <c r="F631" s="1"/>
  <c r="G566"/>
  <c r="G568" s="1"/>
  <c r="E566"/>
  <c r="E568" s="1"/>
  <c r="E574"/>
  <c r="E576" s="1"/>
  <c r="G509"/>
  <c r="G511" s="1"/>
  <c r="E629"/>
  <c r="E631" s="1"/>
  <c r="F574"/>
  <c r="F576" s="1"/>
  <c r="G574"/>
  <c r="G576" s="1"/>
  <c r="E633"/>
  <c r="E635" s="1"/>
  <c r="F633"/>
  <c r="F635" s="1"/>
  <c r="G633"/>
  <c r="G635" s="1"/>
  <c r="F515" l="1"/>
  <c r="F816"/>
  <c r="G515"/>
  <c r="G816"/>
  <c r="G817" s="1"/>
  <c r="H804"/>
  <c r="H838"/>
  <c r="E515"/>
  <c r="E816"/>
  <c r="E817" s="1"/>
  <c r="G761" i="29"/>
  <c r="G762" s="1"/>
  <c r="G795"/>
  <c r="G796" s="1"/>
  <c r="E799"/>
  <c r="E800" s="1"/>
  <c r="E765"/>
  <c r="E766" s="1"/>
  <c r="E761"/>
  <c r="E762" s="1"/>
  <c r="E795"/>
  <c r="E796" s="1"/>
  <c r="G602"/>
  <c r="G604" s="1"/>
  <c r="G598"/>
  <c r="G600" s="1"/>
  <c r="G766"/>
  <c r="F598"/>
  <c r="F600" s="1"/>
  <c r="F602"/>
  <c r="F604" s="1"/>
  <c r="F766"/>
  <c r="H598"/>
  <c r="H600" s="1"/>
  <c r="H602"/>
  <c r="H604" s="1"/>
  <c r="H766"/>
  <c r="E602"/>
  <c r="E604" s="1"/>
  <c r="E598"/>
  <c r="E600" s="1"/>
  <c r="F543"/>
  <c r="F547"/>
  <c r="F539"/>
  <c r="F769" s="1"/>
  <c r="F762"/>
  <c r="G539"/>
  <c r="G543"/>
  <c r="G547"/>
  <c r="H556" i="14"/>
  <c r="H529" i="29" s="1"/>
  <c r="H527"/>
  <c r="E543"/>
  <c r="E547"/>
  <c r="E539"/>
  <c r="L44" i="25"/>
  <c r="L42" i="27"/>
  <c r="L43"/>
  <c r="L44"/>
  <c r="N43"/>
  <c r="N44"/>
  <c r="N42"/>
  <c r="M42" i="28"/>
  <c r="M44" i="25"/>
  <c r="M43"/>
  <c r="M43" i="28"/>
  <c r="M42" i="27"/>
  <c r="M43"/>
  <c r="N44" i="28"/>
  <c r="M44" i="27"/>
  <c r="N44" i="25"/>
  <c r="N43"/>
  <c r="M42"/>
  <c r="N43" i="28"/>
  <c r="N42"/>
  <c r="M44"/>
  <c r="N45"/>
  <c r="N45" i="25"/>
  <c r="H566" i="14"/>
  <c r="H568" s="1"/>
  <c r="M45" i="24"/>
  <c r="N45" i="27"/>
  <c r="H574" i="14"/>
  <c r="H576" s="1"/>
  <c r="F817"/>
  <c r="H570"/>
  <c r="H572" s="1"/>
  <c r="F509"/>
  <c r="F511" s="1"/>
  <c r="H449"/>
  <c r="H430" i="29" s="1"/>
  <c r="G769" l="1"/>
  <c r="G770" s="1"/>
  <c r="G803"/>
  <c r="G804" s="1"/>
  <c r="F777"/>
  <c r="F778" s="1"/>
  <c r="F773"/>
  <c r="F774" s="1"/>
  <c r="E811"/>
  <c r="E777"/>
  <c r="E778" s="1"/>
  <c r="H761"/>
  <c r="H762" s="1"/>
  <c r="H795"/>
  <c r="H796" s="1"/>
  <c r="E769"/>
  <c r="E770" s="1"/>
  <c r="E803"/>
  <c r="E804" s="1"/>
  <c r="E807"/>
  <c r="E808" s="1"/>
  <c r="E773"/>
  <c r="E774" s="1"/>
  <c r="G777"/>
  <c r="G778" s="1"/>
  <c r="G773"/>
  <c r="G774" s="1"/>
  <c r="G545"/>
  <c r="G541"/>
  <c r="G549"/>
  <c r="E541"/>
  <c r="F541"/>
  <c r="F770"/>
  <c r="E549"/>
  <c r="F549"/>
  <c r="H543"/>
  <c r="H773" s="1"/>
  <c r="H539"/>
  <c r="H547"/>
  <c r="H777" s="1"/>
  <c r="E545"/>
  <c r="F545"/>
  <c r="L43" i="25"/>
  <c r="M45" i="28"/>
  <c r="L45" i="9"/>
  <c r="K45" i="26"/>
  <c r="M45" i="27"/>
  <c r="M45" i="25"/>
  <c r="H809" i="14"/>
  <c r="G451"/>
  <c r="G801"/>
  <c r="L42" i="25"/>
  <c r="E517" i="14"/>
  <c r="E519" s="1"/>
  <c r="H801"/>
  <c r="E812" i="29" l="1"/>
  <c r="G453" i="14"/>
  <c r="G812"/>
  <c r="G813" s="1"/>
  <c r="H769" i="29"/>
  <c r="H770" s="1"/>
  <c r="H803"/>
  <c r="H804" s="1"/>
  <c r="H541"/>
  <c r="H549"/>
  <c r="H778"/>
  <c r="H545"/>
  <c r="H774"/>
  <c r="L42" i="28"/>
  <c r="K44" i="25"/>
  <c r="H509" i="14"/>
  <c r="H511" s="1"/>
  <c r="H517"/>
  <c r="H519" s="1"/>
  <c r="E327"/>
  <c r="E311" i="29" s="1"/>
  <c r="G325" i="14"/>
  <c r="G43" i="26"/>
  <c r="F784" i="14" l="1"/>
  <c r="F842"/>
  <c r="G784"/>
  <c r="G842"/>
  <c r="G327"/>
  <c r="G311" i="29" s="1"/>
  <c r="G309"/>
  <c r="F327" i="14"/>
  <c r="F311" i="29" s="1"/>
  <c r="F309"/>
  <c r="H327" i="14"/>
  <c r="H311" i="29" s="1"/>
  <c r="H309"/>
  <c r="H45" i="9"/>
  <c r="F44"/>
  <c r="G337" i="14"/>
  <c r="G339" s="1"/>
  <c r="F337"/>
  <c r="F339" s="1"/>
  <c r="E337"/>
  <c r="E339" s="1"/>
  <c r="I45" i="26"/>
  <c r="F333" i="14"/>
  <c r="F335" s="1"/>
  <c r="I43" i="26"/>
  <c r="L45" i="25"/>
  <c r="G333" i="14"/>
  <c r="G335" s="1"/>
  <c r="I44" i="26"/>
  <c r="E333" i="14"/>
  <c r="E335" s="1"/>
  <c r="I42" i="26"/>
  <c r="L45" i="28"/>
  <c r="G329" i="14"/>
  <c r="G331" s="1"/>
  <c r="I44" i="9"/>
  <c r="F329" i="14"/>
  <c r="F331" s="1"/>
  <c r="I43" i="9"/>
  <c r="E329" i="14"/>
  <c r="E331" s="1"/>
  <c r="I42" i="9"/>
  <c r="H799" i="29" l="1"/>
  <c r="H800" s="1"/>
  <c r="H741"/>
  <c r="H742" s="1"/>
  <c r="F741"/>
  <c r="F742" s="1"/>
  <c r="F799"/>
  <c r="F800" s="1"/>
  <c r="G741"/>
  <c r="G742" s="1"/>
  <c r="G799"/>
  <c r="G800" s="1"/>
  <c r="Q45" i="26"/>
  <c r="F322" i="29"/>
  <c r="F324" s="1"/>
  <c r="F318"/>
  <c r="F320" s="1"/>
  <c r="H322"/>
  <c r="H318"/>
  <c r="G318"/>
  <c r="G322"/>
  <c r="I44" i="25"/>
  <c r="I43"/>
  <c r="I42"/>
  <c r="I43" i="27"/>
  <c r="I42"/>
  <c r="I44"/>
  <c r="I45" i="9"/>
  <c r="G517" i="14"/>
  <c r="G519" s="1"/>
  <c r="I42" i="28"/>
  <c r="G272" i="14"/>
  <c r="G44" i="26"/>
  <c r="G42"/>
  <c r="F217" i="14"/>
  <c r="F219" s="1"/>
  <c r="G274" l="1"/>
  <c r="G807" i="29"/>
  <c r="G808" s="1"/>
  <c r="G749"/>
  <c r="G750" s="1"/>
  <c r="H807"/>
  <c r="H808" s="1"/>
  <c r="H749"/>
  <c r="H750" s="1"/>
  <c r="G811"/>
  <c r="G753"/>
  <c r="G754" s="1"/>
  <c r="H811"/>
  <c r="H753"/>
  <c r="H754" s="1"/>
  <c r="H320"/>
  <c r="G324"/>
  <c r="H324"/>
  <c r="G320"/>
  <c r="L44" i="28"/>
  <c r="H44" i="25"/>
  <c r="H42" i="9"/>
  <c r="G43" i="27"/>
  <c r="G43" i="9"/>
  <c r="G44"/>
  <c r="Q44" s="1"/>
  <c r="G42"/>
  <c r="F44" i="24"/>
  <c r="Q44" s="1"/>
  <c r="F42" i="9"/>
  <c r="F43"/>
  <c r="G276" i="14"/>
  <c r="H44" i="26"/>
  <c r="E276" i="14"/>
  <c r="H42" i="26"/>
  <c r="E159" i="14"/>
  <c r="E161" s="1"/>
  <c r="F42" i="24"/>
  <c r="F159" i="14"/>
  <c r="F161" s="1"/>
  <c r="F43" i="24"/>
  <c r="F276" i="14"/>
  <c r="H43" i="26"/>
  <c r="F272" i="14"/>
  <c r="H43" i="9"/>
  <c r="G835" i="14"/>
  <c r="H203"/>
  <c r="H195" i="29" s="1"/>
  <c r="G839" i="14"/>
  <c r="F155"/>
  <c r="F157" s="1"/>
  <c r="F451"/>
  <c r="F801"/>
  <c r="E451"/>
  <c r="E213"/>
  <c r="E215" s="1"/>
  <c r="F213"/>
  <c r="F215" s="1"/>
  <c r="G159"/>
  <c r="G161" s="1"/>
  <c r="G781"/>
  <c r="G155"/>
  <c r="G213"/>
  <c r="G215" s="1"/>
  <c r="E280"/>
  <c r="E272"/>
  <c r="E155"/>
  <c r="E157" s="1"/>
  <c r="G217"/>
  <c r="G219" s="1"/>
  <c r="E217"/>
  <c r="E219" s="1"/>
  <c r="F517"/>
  <c r="F519" s="1"/>
  <c r="E458"/>
  <c r="E221"/>
  <c r="E223" s="1"/>
  <c r="F163"/>
  <c r="F165" s="1"/>
  <c r="G458"/>
  <c r="F458"/>
  <c r="G280"/>
  <c r="I44" i="28"/>
  <c r="I43"/>
  <c r="F280" i="14"/>
  <c r="G163"/>
  <c r="G165" s="1"/>
  <c r="G221"/>
  <c r="G223" s="1"/>
  <c r="F221"/>
  <c r="F223" s="1"/>
  <c r="H812" i="29" l="1"/>
  <c r="G812"/>
  <c r="G846" i="14"/>
  <c r="G847" s="1"/>
  <c r="E453"/>
  <c r="E812"/>
  <c r="E813" s="1"/>
  <c r="F453"/>
  <c r="F812"/>
  <c r="F813" s="1"/>
  <c r="G460"/>
  <c r="G820"/>
  <c r="G821" s="1"/>
  <c r="F460"/>
  <c r="F820"/>
  <c r="F821" s="1"/>
  <c r="E460"/>
  <c r="E820"/>
  <c r="E821" s="1"/>
  <c r="E274"/>
  <c r="E282"/>
  <c r="G278"/>
  <c r="F274"/>
  <c r="G282"/>
  <c r="F278"/>
  <c r="F282"/>
  <c r="E278"/>
  <c r="G157"/>
  <c r="G788"/>
  <c r="G789" s="1"/>
  <c r="Q42" i="9"/>
  <c r="Q42" i="24"/>
  <c r="L43" i="28"/>
  <c r="G777" i="14"/>
  <c r="K43" i="28"/>
  <c r="H45" i="24"/>
  <c r="H42" i="27"/>
  <c r="H43"/>
  <c r="H44"/>
  <c r="H42" i="28"/>
  <c r="H42" i="25"/>
  <c r="H43"/>
  <c r="H43" i="28"/>
  <c r="H44"/>
  <c r="F43" i="27"/>
  <c r="F42"/>
  <c r="G42"/>
  <c r="F43" i="28"/>
  <c r="G44" i="27"/>
  <c r="F44" i="25"/>
  <c r="F43"/>
  <c r="F42" i="28"/>
  <c r="F42" i="25"/>
  <c r="G44"/>
  <c r="F44" i="27"/>
  <c r="G42" i="25"/>
  <c r="F44" i="28"/>
  <c r="G43" i="25"/>
  <c r="G43" i="28"/>
  <c r="G42"/>
  <c r="G44"/>
  <c r="G45" i="24"/>
  <c r="E45"/>
  <c r="I45"/>
  <c r="H337" i="14"/>
  <c r="H339" s="1"/>
  <c r="K42" i="28"/>
  <c r="H805" i="14"/>
  <c r="K45" i="24"/>
  <c r="K42" i="25"/>
  <c r="K44" i="28"/>
  <c r="K43" i="25"/>
  <c r="H843" i="14"/>
  <c r="H455"/>
  <c r="H451"/>
  <c r="H458"/>
  <c r="H785"/>
  <c r="H276"/>
  <c r="H280"/>
  <c r="H272"/>
  <c r="H217"/>
  <c r="H219" s="1"/>
  <c r="H213"/>
  <c r="H215" s="1"/>
  <c r="H221"/>
  <c r="H223" s="1"/>
  <c r="H333"/>
  <c r="H335" s="1"/>
  <c r="H329"/>
  <c r="H331" s="1"/>
  <c r="H457" l="1"/>
  <c r="H816"/>
  <c r="H817" s="1"/>
  <c r="H460"/>
  <c r="H820"/>
  <c r="H821" s="1"/>
  <c r="H453"/>
  <c r="H812"/>
  <c r="H813" s="1"/>
  <c r="H278"/>
  <c r="H274"/>
  <c r="H282"/>
  <c r="Q44" i="25"/>
  <c r="Q45" i="24"/>
  <c r="K45" i="28"/>
  <c r="K45" i="27"/>
  <c r="K45" i="25"/>
  <c r="G45" i="27"/>
  <c r="G45" i="25"/>
  <c r="G45" i="28"/>
  <c r="I45"/>
  <c r="I45" i="27"/>
  <c r="I45" i="25"/>
  <c r="H45"/>
  <c r="H45" i="28"/>
  <c r="H45" i="27"/>
  <c r="E43" i="26" l="1"/>
  <c r="Q43" s="1"/>
  <c r="E42"/>
  <c r="Q42" s="1"/>
  <c r="G843" i="14"/>
  <c r="E44" i="26"/>
  <c r="E785" i="14"/>
  <c r="E843"/>
  <c r="F785"/>
  <c r="F843"/>
  <c r="G102"/>
  <c r="G850" s="1"/>
  <c r="G785"/>
  <c r="G104" l="1"/>
  <c r="G792"/>
  <c r="G793" s="1"/>
  <c r="Q44" i="26"/>
  <c r="E44" i="27"/>
  <c r="G851" i="14"/>
  <c r="Q44" i="27" l="1"/>
  <c r="H839" i="14"/>
  <c r="E839"/>
  <c r="E835"/>
  <c r="F780" l="1"/>
  <c r="F781" s="1"/>
  <c r="F838"/>
  <c r="F839" s="1"/>
  <c r="F87"/>
  <c r="F87" i="29" s="1"/>
  <c r="F85"/>
  <c r="E43" i="24"/>
  <c r="Q43" s="1"/>
  <c r="F835" i="14"/>
  <c r="E43" i="9"/>
  <c r="Q43" s="1"/>
  <c r="E98" i="14"/>
  <c r="F98"/>
  <c r="F846" s="1"/>
  <c r="E102"/>
  <c r="E850" s="1"/>
  <c r="E781"/>
  <c r="F102"/>
  <c r="F850" s="1"/>
  <c r="H102"/>
  <c r="H781"/>
  <c r="E106"/>
  <c r="E854" s="1"/>
  <c r="G106"/>
  <c r="G854" s="1"/>
  <c r="F106"/>
  <c r="F854" s="1"/>
  <c r="E788" l="1"/>
  <c r="E789" s="1"/>
  <c r="E846"/>
  <c r="E847" s="1"/>
  <c r="H792"/>
  <c r="H793" s="1"/>
  <c r="H850"/>
  <c r="H851" s="1"/>
  <c r="F100"/>
  <c r="F788"/>
  <c r="F789" s="1"/>
  <c r="G108"/>
  <c r="G796"/>
  <c r="G797" s="1"/>
  <c r="F104"/>
  <c r="F792"/>
  <c r="F793" s="1"/>
  <c r="E108"/>
  <c r="E796"/>
  <c r="E797" s="1"/>
  <c r="E104"/>
  <c r="E792"/>
  <c r="E793" s="1"/>
  <c r="F108"/>
  <c r="F796"/>
  <c r="F797" s="1"/>
  <c r="F795" i="29"/>
  <c r="F796" s="1"/>
  <c r="F737"/>
  <c r="F738" s="1"/>
  <c r="F100"/>
  <c r="F96"/>
  <c r="F104"/>
  <c r="E100" i="14"/>
  <c r="H104"/>
  <c r="F777"/>
  <c r="E42" i="25"/>
  <c r="Q42" s="1"/>
  <c r="E43"/>
  <c r="Q43" s="1"/>
  <c r="E42" i="28"/>
  <c r="Q42" s="1"/>
  <c r="E43"/>
  <c r="Q43" s="1"/>
  <c r="E45" i="27"/>
  <c r="Q45" s="1"/>
  <c r="E44" i="28"/>
  <c r="Q44" s="1"/>
  <c r="E45" i="9"/>
  <c r="Q45" s="1"/>
  <c r="H835" i="14"/>
  <c r="E42" i="27"/>
  <c r="E43"/>
  <c r="E855" i="14"/>
  <c r="H106"/>
  <c r="H854" s="1"/>
  <c r="E851"/>
  <c r="F851"/>
  <c r="F847"/>
  <c r="H98"/>
  <c r="H846" s="1"/>
  <c r="F855"/>
  <c r="G855"/>
  <c r="H108" l="1"/>
  <c r="H796"/>
  <c r="H797" s="1"/>
  <c r="H100"/>
  <c r="H788"/>
  <c r="H789" s="1"/>
  <c r="F811" i="29"/>
  <c r="F753"/>
  <c r="F754" s="1"/>
  <c r="F803"/>
  <c r="F804" s="1"/>
  <c r="F745"/>
  <c r="F746" s="1"/>
  <c r="F807"/>
  <c r="F808" s="1"/>
  <c r="F749"/>
  <c r="F750" s="1"/>
  <c r="Q43" i="27"/>
  <c r="Q42"/>
  <c r="F106" i="29"/>
  <c r="F98"/>
  <c r="F102"/>
  <c r="H777" i="14"/>
  <c r="H847"/>
  <c r="E45" i="25"/>
  <c r="E45" i="28"/>
  <c r="H855" i="14"/>
  <c r="F812" i="29" l="1"/>
  <c r="Q45" i="28"/>
  <c r="Q45" i="25"/>
</calcChain>
</file>

<file path=xl/sharedStrings.xml><?xml version="1.0" encoding="utf-8"?>
<sst xmlns="http://schemas.openxmlformats.org/spreadsheetml/2006/main" count="6902" uniqueCount="1173">
  <si>
    <t xml:space="preserve">Сезон : </t>
  </si>
  <si>
    <t xml:space="preserve">   1-я неделя</t>
  </si>
  <si>
    <t>Сборник</t>
  </si>
  <si>
    <t>Наименование блюд</t>
  </si>
  <si>
    <t>Выход</t>
  </si>
  <si>
    <t>рецеп №</t>
  </si>
  <si>
    <t>Б</t>
  </si>
  <si>
    <t>Ж</t>
  </si>
  <si>
    <t>У</t>
  </si>
  <si>
    <t>Пром.пр.</t>
  </si>
  <si>
    <t>Хлеб пшеничный</t>
  </si>
  <si>
    <t>Норма по СанПин</t>
  </si>
  <si>
    <t>День</t>
  </si>
  <si>
    <t xml:space="preserve">Какао с молоком </t>
  </si>
  <si>
    <t>Литература:</t>
  </si>
  <si>
    <t>СКУРИХИН И.М.,ТУТЕЛЬЯН В.А.</t>
  </si>
  <si>
    <t xml:space="preserve">ТАБЛИЦЫ ХИМИЧЕСКОГО СОСТАВА И КАЛОРИЙНОСТИ </t>
  </si>
  <si>
    <t>РОССИЙСКИХ ПРОДУКТОВ ПИТАНИЯ: Справочник. - М.: ДеЛи принт, 2008. - 276 с.</t>
  </si>
  <si>
    <t xml:space="preserve">"Ведомость контроля за рационом питания"                                       </t>
  </si>
  <si>
    <t>норма</t>
  </si>
  <si>
    <t>в</t>
  </si>
  <si>
    <t>Откло-</t>
  </si>
  <si>
    <t>нение</t>
  </si>
  <si>
    <t>наименование группы</t>
  </si>
  <si>
    <t xml:space="preserve">от </t>
  </si>
  <si>
    <t>за</t>
  </si>
  <si>
    <t>1-й</t>
  </si>
  <si>
    <t>2-й</t>
  </si>
  <si>
    <t>3-й</t>
  </si>
  <si>
    <t>4-й</t>
  </si>
  <si>
    <t>5-й</t>
  </si>
  <si>
    <t>6-й</t>
  </si>
  <si>
    <t>7-й</t>
  </si>
  <si>
    <t>8-й</t>
  </si>
  <si>
    <t>9-й</t>
  </si>
  <si>
    <t>10-й</t>
  </si>
  <si>
    <t>нормы</t>
  </si>
  <si>
    <t>граммах</t>
  </si>
  <si>
    <t>день</t>
  </si>
  <si>
    <t>%</t>
  </si>
  <si>
    <t>хлеб пшеничный</t>
  </si>
  <si>
    <t>мука пшеничная</t>
  </si>
  <si>
    <t>крупы, бобовые</t>
  </si>
  <si>
    <t xml:space="preserve">макаронные изделия </t>
  </si>
  <si>
    <t>картофель</t>
  </si>
  <si>
    <t>рыба-филе</t>
  </si>
  <si>
    <t>сыр</t>
  </si>
  <si>
    <t>масло сливочное</t>
  </si>
  <si>
    <t>масло растительное</t>
  </si>
  <si>
    <t>сахар</t>
  </si>
  <si>
    <t>кондитерские изделия</t>
  </si>
  <si>
    <t>чай</t>
  </si>
  <si>
    <t>дрожжи хлебопекарные</t>
  </si>
  <si>
    <t>соль</t>
  </si>
  <si>
    <t xml:space="preserve">белки </t>
  </si>
  <si>
    <t>жиры</t>
  </si>
  <si>
    <t>углеводы</t>
  </si>
  <si>
    <t>каллорийность</t>
  </si>
  <si>
    <t xml:space="preserve">молоко </t>
  </si>
  <si>
    <t xml:space="preserve">                     норма закладки продуктов в гр на 1 порцию</t>
  </si>
  <si>
    <t>1-п/г.</t>
  </si>
  <si>
    <t xml:space="preserve">творог </t>
  </si>
  <si>
    <t>печень</t>
  </si>
  <si>
    <t xml:space="preserve">сметана </t>
  </si>
  <si>
    <t>морковь</t>
  </si>
  <si>
    <t>горох</t>
  </si>
  <si>
    <t>фрукты</t>
  </si>
  <si>
    <t>манка</t>
  </si>
  <si>
    <t>перловка</t>
  </si>
  <si>
    <t>свекла</t>
  </si>
  <si>
    <t>пшено</t>
  </si>
  <si>
    <t>пшеничка</t>
  </si>
  <si>
    <t xml:space="preserve">дрожжи </t>
  </si>
  <si>
    <t>хлеб пш.</t>
  </si>
  <si>
    <t>мука пш.</t>
  </si>
  <si>
    <t>молоко</t>
  </si>
  <si>
    <t>вода</t>
  </si>
  <si>
    <t>м/сливочное</t>
  </si>
  <si>
    <t>говядина</t>
  </si>
  <si>
    <t>смесь сух-в</t>
  </si>
  <si>
    <t>лук репчатый</t>
  </si>
  <si>
    <t>сахар песок</t>
  </si>
  <si>
    <t>м/растительное</t>
  </si>
  <si>
    <t xml:space="preserve">чай </t>
  </si>
  <si>
    <t>сметана</t>
  </si>
  <si>
    <t xml:space="preserve">морковь       </t>
  </si>
  <si>
    <t>томат пюре</t>
  </si>
  <si>
    <t>крупа рисовая</t>
  </si>
  <si>
    <t>сухарь панирован.</t>
  </si>
  <si>
    <t>сырьё</t>
  </si>
  <si>
    <t xml:space="preserve">брутто </t>
  </si>
  <si>
    <t>нетто</t>
  </si>
  <si>
    <t>филе</t>
  </si>
  <si>
    <t>сухофрукты</t>
  </si>
  <si>
    <t>макароны</t>
  </si>
  <si>
    <t xml:space="preserve">Итого за день по СанПиН  </t>
  </si>
  <si>
    <t>Кофейный напиток</t>
  </si>
  <si>
    <t>по</t>
  </si>
  <si>
    <t>Ответственный за разработку меню инженер-технолог       ___________________________________________</t>
  </si>
  <si>
    <t>/Ткаченко А.Н./</t>
  </si>
  <si>
    <t>мясо 1-й категории</t>
  </si>
  <si>
    <t>цыплята 1 кат. потрошеные</t>
  </si>
  <si>
    <r>
      <t xml:space="preserve">Субпродукты </t>
    </r>
    <r>
      <rPr>
        <sz val="8"/>
        <rFont val="Arial Cyr"/>
        <charset val="204"/>
      </rPr>
      <t>(печень, язык, сердце)</t>
    </r>
  </si>
  <si>
    <t>кофейный напиток</t>
  </si>
  <si>
    <t>Крахмал</t>
  </si>
  <si>
    <t>Специи</t>
  </si>
  <si>
    <t>СанПиН  2.3 /2.4. 3590 - 20</t>
  </si>
  <si>
    <t>1-й день</t>
  </si>
  <si>
    <t>минтай б/г</t>
  </si>
  <si>
    <t>Сок фруктовый (яблочный)</t>
  </si>
  <si>
    <t xml:space="preserve">О Б Е Д </t>
  </si>
  <si>
    <t>капуста свеж.</t>
  </si>
  <si>
    <t xml:space="preserve">огурец солёный </t>
  </si>
  <si>
    <t>капуста квашен.</t>
  </si>
  <si>
    <t>помидор св.</t>
  </si>
  <si>
    <t>зелень св.</t>
  </si>
  <si>
    <t xml:space="preserve">сок </t>
  </si>
  <si>
    <t>хлеб пшен.</t>
  </si>
  <si>
    <t>хлеб ржан.</t>
  </si>
  <si>
    <t>лим/кислота</t>
  </si>
  <si>
    <t>кофейный нап.</t>
  </si>
  <si>
    <t>какао порошок</t>
  </si>
  <si>
    <t>кисломолочка</t>
  </si>
  <si>
    <t>кондитерка</t>
  </si>
  <si>
    <t>капуста св.</t>
  </si>
  <si>
    <t>2 - я   неделя</t>
  </si>
  <si>
    <t>1 - я   неделя</t>
  </si>
  <si>
    <t>яйца шт./ гр.</t>
  </si>
  <si>
    <t>крахмал</t>
  </si>
  <si>
    <t>свинина</t>
  </si>
  <si>
    <t xml:space="preserve"> "УТВЕРЖДАЮ"</t>
  </si>
  <si>
    <t xml:space="preserve">   Директор ООО  "Торговый дом Кубань"</t>
  </si>
  <si>
    <t>З А В Т Р А К</t>
  </si>
  <si>
    <t>Компот из смеси сухофруктов</t>
  </si>
  <si>
    <t>лук репчат.</t>
  </si>
  <si>
    <t>лавр./лист</t>
  </si>
  <si>
    <t>яйца шт./гр.</t>
  </si>
  <si>
    <t>итого Специи</t>
  </si>
  <si>
    <t>горошек зелёный</t>
  </si>
  <si>
    <t xml:space="preserve">картофель  </t>
  </si>
  <si>
    <t xml:space="preserve">лук репчат.        </t>
  </si>
  <si>
    <t>яйцо шт. / гр.</t>
  </si>
  <si>
    <t>А.Л.Жваков</t>
  </si>
  <si>
    <t xml:space="preserve">                             ДЛЯ  УЧАЩИХСЯ    В   ОБЩЕОБРАЗОВАТЕЛЬНОМ   УЧРЕЖДЕНИЕ</t>
  </si>
  <si>
    <t>меню разработано согласно</t>
  </si>
  <si>
    <t>приём</t>
  </si>
  <si>
    <t>Вес</t>
  </si>
  <si>
    <t xml:space="preserve">  Пищевые вещества  ( г )</t>
  </si>
  <si>
    <t>Энергети-</t>
  </si>
  <si>
    <r>
      <t xml:space="preserve">  №  </t>
    </r>
    <r>
      <rPr>
        <b/>
        <sz val="8"/>
        <rFont val="Arial Cyr"/>
        <charset val="204"/>
      </rPr>
      <t>ре -</t>
    </r>
  </si>
  <si>
    <r>
      <t xml:space="preserve">№ </t>
    </r>
    <r>
      <rPr>
        <sz val="9"/>
        <color rgb="FF000000"/>
        <rFont val="Calibri"/>
        <family val="2"/>
        <charset val="204"/>
      </rPr>
      <t>по</t>
    </r>
  </si>
  <si>
    <t>пищи</t>
  </si>
  <si>
    <t>Наименование блюда</t>
  </si>
  <si>
    <t>блюда</t>
  </si>
  <si>
    <t>белки</t>
  </si>
  <si>
    <t>ческая</t>
  </si>
  <si>
    <t>цептуры</t>
  </si>
  <si>
    <t>ценность</t>
  </si>
  <si>
    <t>Тех.Карты</t>
  </si>
  <si>
    <t>неделя</t>
  </si>
  <si>
    <t>1 -я</t>
  </si>
  <si>
    <t>1 -й</t>
  </si>
  <si>
    <t>итого за обед</t>
  </si>
  <si>
    <t>2 -й</t>
  </si>
  <si>
    <t>3 -й</t>
  </si>
  <si>
    <t>4 -й</t>
  </si>
  <si>
    <t>5 -й</t>
  </si>
  <si>
    <t>6 -й</t>
  </si>
  <si>
    <t>7 -й</t>
  </si>
  <si>
    <t>8 -й</t>
  </si>
  <si>
    <t>в %</t>
  </si>
  <si>
    <t>( + / - )</t>
  </si>
  <si>
    <t xml:space="preserve">                            ДЛЯ  УЧАЩИХСЯ  В ОБЩЕОБРАЗОВАТЕЛЬНОМ УЧРЕЖДЕНИЕ</t>
  </si>
  <si>
    <t>итого за завтрак</t>
  </si>
  <si>
    <t>З А В Т Р А К И   И  О Б Е Д Ы</t>
  </si>
  <si>
    <t xml:space="preserve">Россия Краснодарский край </t>
  </si>
  <si>
    <t>продукции</t>
  </si>
  <si>
    <t>п/п</t>
  </si>
  <si>
    <t>пищевой продукции</t>
  </si>
  <si>
    <t>г (нетто)</t>
  </si>
  <si>
    <t xml:space="preserve">хлеб ржаной </t>
  </si>
  <si>
    <t>фрукты  свежие</t>
  </si>
  <si>
    <t>молоко (м. д. ж. 2,5% 3,2%)</t>
  </si>
  <si>
    <t>кисломолоч. (м. д. ж. 2,5% 3,2%)</t>
  </si>
  <si>
    <t>творог (м. д. ж.  5% не более 9%)</t>
  </si>
  <si>
    <t>сметана (м. д. ж.. не более15%)</t>
  </si>
  <si>
    <t>яйцо диетическое столовое</t>
  </si>
  <si>
    <t>какао - порошок</t>
  </si>
  <si>
    <t>соль пищевая поваренная йодированная</t>
  </si>
  <si>
    <t xml:space="preserve">     г,  на одного человека</t>
  </si>
  <si>
    <t>среднем</t>
  </si>
  <si>
    <t>Рекомендации по корректировке  меню :</t>
  </si>
  <si>
    <t>Подпись  медицинского работника и дата:</t>
  </si>
  <si>
    <t>Подпись  руководителя образовательной (оздоровительной) организации, организации по уходу и присмотру и дата ознокомления:</t>
  </si>
  <si>
    <t xml:space="preserve">Подпись   ответственного    лица   за   организацию   питания  и  дата  ознакомления,  а  также проведённой   корректировки   в   соответствии   с </t>
  </si>
  <si>
    <t>рекомендациями медицинского работника:</t>
  </si>
  <si>
    <t>бедро птицы</t>
  </si>
  <si>
    <t xml:space="preserve">   1 - я неделя</t>
  </si>
  <si>
    <t xml:space="preserve">                                            Россия   Краснодарский край </t>
  </si>
  <si>
    <t>7 - 11 л</t>
  </si>
  <si>
    <t>П О Л Д Н И К</t>
  </si>
  <si>
    <t>Кофейный напиток с молоком</t>
  </si>
  <si>
    <t>с молоком</t>
  </si>
  <si>
    <t xml:space="preserve">                             ШКОЛЬНЫХ   З А В Т Р А К О В    -    О Б Е Д  О В    И    П О Л Д Н И К О В</t>
  </si>
  <si>
    <r>
      <rPr>
        <b/>
        <sz val="11"/>
        <color rgb="FF000000"/>
        <rFont val="Calibri"/>
        <family val="2"/>
        <charset val="204"/>
      </rPr>
      <t xml:space="preserve">режим питания: </t>
    </r>
    <r>
      <rPr>
        <sz val="11"/>
        <color rgb="FF000000"/>
        <rFont val="Calibri"/>
        <family val="2"/>
        <charset val="204"/>
      </rPr>
      <t>трёхразовый      с               по</t>
    </r>
  </si>
  <si>
    <r>
      <t xml:space="preserve">               Фактически выдано продуктов в   </t>
    </r>
    <r>
      <rPr>
        <b/>
        <sz val="9"/>
        <rFont val="Arial Cyr"/>
        <charset val="204"/>
      </rPr>
      <t>Н Е Т Т О</t>
    </r>
    <r>
      <rPr>
        <sz val="9"/>
        <rFont val="Arial Cyr"/>
        <family val="2"/>
        <charset val="204"/>
      </rPr>
      <t xml:space="preserve">  </t>
    </r>
    <r>
      <rPr>
        <b/>
        <sz val="9"/>
        <rFont val="Arial Cyr"/>
        <charset val="204"/>
      </rPr>
      <t xml:space="preserve"> </t>
    </r>
    <r>
      <rPr>
        <sz val="9"/>
        <rFont val="Arial Cyr"/>
        <charset val="204"/>
      </rPr>
      <t xml:space="preserve">по </t>
    </r>
    <r>
      <rPr>
        <sz val="9"/>
        <rFont val="Arial Cyr"/>
        <family val="2"/>
        <charset val="204"/>
      </rPr>
      <t>дням в качестве горячих</t>
    </r>
  </si>
  <si>
    <t>КОМПАНОВКА  10- ТИДНЕВНОЕ ЦИКЛИЧНОЕ МЕНЮ ШКОЛЬНЫХ    З А В Т Р А К О В  - О Б Е Д О В - П О Л Д Н И К О В</t>
  </si>
  <si>
    <t>итого за полдник</t>
  </si>
  <si>
    <t>ВСЕГО: за  завтрак  -   обед - полдник</t>
  </si>
  <si>
    <t xml:space="preserve">                                                  З А В Т Р А К О В  -  О Б Е Д О В   - П О Л Д Н И К О В</t>
  </si>
  <si>
    <t>Бутерброд с сыром</t>
  </si>
  <si>
    <t>крупа перловая</t>
  </si>
  <si>
    <t>сухарь пан</t>
  </si>
  <si>
    <r>
      <t xml:space="preserve"> </t>
    </r>
    <r>
      <rPr>
        <b/>
        <sz val="9"/>
        <rFont val="Arial Cyr"/>
        <charset val="204"/>
      </rPr>
      <t xml:space="preserve"> З А В Т Р А К  О В    25 %     О  Б Е Д  О В   35 %    П О Л Д Н И К О В  10%   (всего  70 % )</t>
    </r>
  </si>
  <si>
    <t>птица</t>
  </si>
  <si>
    <t>бедро</t>
  </si>
  <si>
    <r>
      <t xml:space="preserve"> </t>
    </r>
    <r>
      <rPr>
        <b/>
        <sz val="9"/>
        <rFont val="Arial Cyr"/>
        <charset val="204"/>
      </rPr>
      <t xml:space="preserve"> З А В Т Р А К  О В    25 %    </t>
    </r>
  </si>
  <si>
    <r>
      <t xml:space="preserve"> </t>
    </r>
    <r>
      <rPr>
        <b/>
        <sz val="9"/>
        <rFont val="Arial Cyr"/>
        <charset val="204"/>
      </rPr>
      <t xml:space="preserve">     О  Б Е Д  О В   35 %    </t>
    </r>
  </si>
  <si>
    <r>
      <t xml:space="preserve"> </t>
    </r>
    <r>
      <rPr>
        <b/>
        <sz val="9"/>
        <rFont val="Arial Cyr"/>
        <charset val="204"/>
      </rPr>
      <t xml:space="preserve"> З А В Т Р А К  О В    25 %     О  Б Е Д  О В   35 %    </t>
    </r>
  </si>
  <si>
    <r>
      <rPr>
        <b/>
        <sz val="11"/>
        <color rgb="FF000000"/>
        <rFont val="Calibri"/>
        <family val="2"/>
        <charset val="204"/>
      </rPr>
      <t xml:space="preserve">режим питания: </t>
    </r>
    <r>
      <rPr>
        <sz val="11"/>
        <color rgb="FF000000"/>
        <rFont val="Calibri"/>
        <family val="2"/>
        <charset val="204"/>
      </rPr>
      <t>двухразовый      с               по</t>
    </r>
  </si>
  <si>
    <t>масло порциями</t>
  </si>
  <si>
    <t>м/сливоч</t>
  </si>
  <si>
    <t xml:space="preserve">  5 - й   день</t>
  </si>
  <si>
    <t>6- й   день</t>
  </si>
  <si>
    <r>
      <rPr>
        <b/>
        <sz val="11"/>
        <color rgb="FF000000"/>
        <rFont val="Calibri"/>
        <family val="2"/>
        <charset val="204"/>
      </rPr>
      <t xml:space="preserve">режим питания: </t>
    </r>
    <r>
      <rPr>
        <sz val="11"/>
        <color rgb="FF000000"/>
        <rFont val="Calibri"/>
        <family val="2"/>
        <charset val="204"/>
      </rPr>
      <t>одноразовый      с               по</t>
    </r>
  </si>
  <si>
    <t xml:space="preserve">      О  Б Е Д  О В   35 %    И  П О Л Д Н И К О В  10 %</t>
  </si>
  <si>
    <t>режим питания: двухразовый      с               по</t>
  </si>
  <si>
    <t xml:space="preserve">           П О Л Д Н И К О В           10 %    </t>
  </si>
  <si>
    <t>крупа манная</t>
  </si>
  <si>
    <t>яблоко св.</t>
  </si>
  <si>
    <t>кукуруза конс</t>
  </si>
  <si>
    <t>Голубцы ленивые</t>
  </si>
  <si>
    <t>П О Л Д Н И К И</t>
  </si>
  <si>
    <t xml:space="preserve"> О Б Е Д Ы  И  П О Л Д Н И К И</t>
  </si>
  <si>
    <t>ЗАВТРАКИ  -  ОБЕДЫ  И  ПОЛДНИКИ</t>
  </si>
  <si>
    <t>Среднее за 5 дней   (фактически)</t>
  </si>
  <si>
    <t xml:space="preserve">З А В Т Р А К И   </t>
  </si>
  <si>
    <t>О Б Е Д Ы</t>
  </si>
  <si>
    <t xml:space="preserve">ВСЕГО: за  ОБЕД   И ПОЛДНИК </t>
  </si>
  <si>
    <t>ВСЕГО: за  ЗАВТРАК - ОБЕД</t>
  </si>
  <si>
    <t xml:space="preserve">  1 -я - 2-я неделя</t>
  </si>
  <si>
    <t>ТТК</t>
  </si>
  <si>
    <t>2 -я</t>
  </si>
  <si>
    <t>СЫРЬЕ</t>
  </si>
  <si>
    <t>Сок фруктовый (персиковый)</t>
  </si>
  <si>
    <t>Сок фруктовый (абрикосовый)</t>
  </si>
  <si>
    <t xml:space="preserve">              ШКОЛЬНЫХ   З А В Т Р А К О В    -    О Б Е Д  О В    И    П О Л Д Н И К О В</t>
  </si>
  <si>
    <t>ПРИЛОЖЕНИЕ К МЕНЮ</t>
  </si>
  <si>
    <t xml:space="preserve">  Витамины  ( мг./сут. )</t>
  </si>
  <si>
    <t>Минерал. в-ва (мг)</t>
  </si>
  <si>
    <t xml:space="preserve">р-р </t>
  </si>
  <si>
    <t>С</t>
  </si>
  <si>
    <t>В1</t>
  </si>
  <si>
    <t>A</t>
  </si>
  <si>
    <t>Ca</t>
  </si>
  <si>
    <t>P</t>
  </si>
  <si>
    <t>Mg</t>
  </si>
  <si>
    <t>Fe</t>
  </si>
  <si>
    <t>г.изд.</t>
  </si>
  <si>
    <t>кальций</t>
  </si>
  <si>
    <t>фосфор</t>
  </si>
  <si>
    <t>магний</t>
  </si>
  <si>
    <t>железо</t>
  </si>
  <si>
    <t xml:space="preserve">  ВСЕГО: за  завтрак  -   обед - полдник</t>
  </si>
  <si>
    <t>12- 18 л</t>
  </si>
  <si>
    <t xml:space="preserve">    ВСЕГО: за  завтрак  -   обед - полдник</t>
  </si>
  <si>
    <t>завтрак-обед-полдник</t>
  </si>
  <si>
    <t>№ сб.</t>
  </si>
  <si>
    <t>отклонение от нормы</t>
  </si>
  <si>
    <t>год. изд.</t>
  </si>
  <si>
    <t>Сб. р-р /</t>
  </si>
  <si>
    <t>ДЛЯ  УЧАЩИХСЯ  В ОБЩЕОБРАЗОВАТЕЛЬНОМ УЧРЕЖДЕНИЕ</t>
  </si>
  <si>
    <t xml:space="preserve"> 1   -   2-я   неделя</t>
  </si>
  <si>
    <t>ТК</t>
  </si>
  <si>
    <t>яйца шт/гр.</t>
  </si>
  <si>
    <t xml:space="preserve">№ </t>
  </si>
  <si>
    <t>54-2з/22</t>
  </si>
  <si>
    <t>54-3з/22</t>
  </si>
  <si>
    <t>Икра свекольная</t>
  </si>
  <si>
    <t xml:space="preserve"> веществава (мг)</t>
  </si>
  <si>
    <t xml:space="preserve">Минеральные </t>
  </si>
  <si>
    <t>Д Е Н Ь   1 - й</t>
  </si>
  <si>
    <t xml:space="preserve">  2 - я неделя</t>
  </si>
  <si>
    <t>Д Е Н Ь  2 - й</t>
  </si>
  <si>
    <t>Д Е Н Ь   3 - й</t>
  </si>
  <si>
    <t>З А В Т Р А К О В  -  О Б Е Д О В   - П О Л Д Н И К О В</t>
  </si>
  <si>
    <t>54-1з/22</t>
  </si>
  <si>
    <t>горошек конс</t>
  </si>
  <si>
    <t xml:space="preserve"> дней</t>
  </si>
  <si>
    <t xml:space="preserve">норма </t>
  </si>
  <si>
    <t>СанПиН</t>
  </si>
  <si>
    <t>суточная</t>
  </si>
  <si>
    <t>ИТОГО ЗА ЗАВТРАК</t>
  </si>
  <si>
    <t>ИТОГО ЗА ОБЕД</t>
  </si>
  <si>
    <t>ИТОГО ЗА ПОЛДНИК</t>
  </si>
  <si>
    <r>
      <t xml:space="preserve">Компановка сырья по БРУТТО (продукт без очистки ):,     </t>
    </r>
    <r>
      <rPr>
        <sz val="11"/>
        <color rgb="FFC00000"/>
        <rFont val="Calibri"/>
        <family val="2"/>
        <charset val="204"/>
      </rPr>
      <t>НЕТТО</t>
    </r>
    <r>
      <rPr>
        <sz val="11"/>
        <color rgb="FF000000"/>
        <rFont val="Calibri"/>
        <family val="2"/>
        <charset val="204"/>
      </rPr>
      <t xml:space="preserve"> ( продукт после очистки)</t>
    </r>
  </si>
  <si>
    <t xml:space="preserve">       З А В Т Р А К</t>
  </si>
  <si>
    <t xml:space="preserve">         О Б Е Д</t>
  </si>
  <si>
    <t xml:space="preserve">     П О Л Д Н И К </t>
  </si>
  <si>
    <t xml:space="preserve">   ЗАВТРАК - ОБЕД</t>
  </si>
  <si>
    <t xml:space="preserve">   ОБЕД - ПОЛДНИК</t>
  </si>
  <si>
    <t>зелень сушёная</t>
  </si>
  <si>
    <t xml:space="preserve">   ЗАВТРАК -  ОБЕД</t>
  </si>
  <si>
    <t>ОБЕД - ПОЛДНИК</t>
  </si>
  <si>
    <t xml:space="preserve"> ЗАВТРАК -ОБЕД- ПОЛДНИК</t>
  </si>
  <si>
    <t>ИТОГО крупа</t>
  </si>
  <si>
    <t>ФРУКТЫ</t>
  </si>
  <si>
    <t>ЯБЛОКО</t>
  </si>
  <si>
    <t>БАНАН</t>
  </si>
  <si>
    <t>АПЕЛЬСИН</t>
  </si>
  <si>
    <t>ЛИМОН</t>
  </si>
  <si>
    <t>ИТОГО  ФРУКТЫ</t>
  </si>
  <si>
    <t>ИТОГО  мяса</t>
  </si>
  <si>
    <t>ИТОГО  птица</t>
  </si>
  <si>
    <t>ИТОГО круп</t>
  </si>
  <si>
    <t>ГОВЯДИНА</t>
  </si>
  <si>
    <t>СВИНИНА</t>
  </si>
  <si>
    <t>ИТОГО МЯСО</t>
  </si>
  <si>
    <t>ИТОГО ПТИЦА</t>
  </si>
  <si>
    <t>Хлеб ржаной</t>
  </si>
  <si>
    <t>СУХОФРУКТЫ смесь</t>
  </si>
  <si>
    <t>ИТОГО  сухофрукт</t>
  </si>
  <si>
    <t>помидор солён.</t>
  </si>
  <si>
    <t xml:space="preserve"> горошек конс.</t>
  </si>
  <si>
    <t>КРУПЫ</t>
  </si>
  <si>
    <t xml:space="preserve"> ячневая</t>
  </si>
  <si>
    <t>рисовая</t>
  </si>
  <si>
    <t xml:space="preserve">соотношения яйца в скорлупе средняя масса брутто 46 гр. потери на скорлупу 9,1%, и стёк 3,4%; итого потери 12,5 % </t>
  </si>
  <si>
    <t>чистый вес яйца к массе нетто без скорлупы 40 гр.</t>
  </si>
  <si>
    <t>яйцо в граммах</t>
  </si>
  <si>
    <t>чай.чёрный</t>
  </si>
  <si>
    <t>соль пищ. йодир.</t>
  </si>
  <si>
    <t>Крахмал карт.</t>
  </si>
  <si>
    <t xml:space="preserve">сыр </t>
  </si>
  <si>
    <t>2-й день</t>
  </si>
  <si>
    <t>3-й день</t>
  </si>
  <si>
    <t>Сб. р-р.</t>
  </si>
  <si>
    <t xml:space="preserve"> № /год. изд.</t>
  </si>
  <si>
    <t>347/21</t>
  </si>
  <si>
    <t>ваниль</t>
  </si>
  <si>
    <t>ккал</t>
  </si>
  <si>
    <t>ТК  /  ТТК</t>
  </si>
  <si>
    <t xml:space="preserve">                                    отклонение от нормы  + / -  % </t>
  </si>
  <si>
    <t xml:space="preserve">  Суточная потребность   по СанПиН  </t>
  </si>
  <si>
    <t>отклонение от нормы    (  +  / -  )    %</t>
  </si>
  <si>
    <t>Сборник рецептур блюд и типовых меню для организации питания детей</t>
  </si>
  <si>
    <t xml:space="preserve">образовательных организациях и организациях отдыха детей и их оздоровления   (от 7 до 18 лет) </t>
  </si>
  <si>
    <t xml:space="preserve"> ФБУН "НИИ" Роспотребнадзора И.И.Новикова разработчик (протокол №3 от 19.05.2022 г.)</t>
  </si>
  <si>
    <t>Единый сборник технологических нормативов, рецептур блюд и кулинарных изделий</t>
  </si>
  <si>
    <t xml:space="preserve"> / сост.А.Я.Перевалов.  Н.В.Тапешкина.-Изд-е 4-е доп.и испр..-Пермь, 2021.-410с.</t>
  </si>
  <si>
    <t>82 / 21</t>
  </si>
  <si>
    <t>соки, напитки фруктовые.</t>
  </si>
  <si>
    <t>мука пш. в/с</t>
  </si>
  <si>
    <t>икра кабачк конс</t>
  </si>
  <si>
    <t>лим./кислота</t>
  </si>
  <si>
    <t>шиповник</t>
  </si>
  <si>
    <t>54-23гн/22</t>
  </si>
  <si>
    <t>149 / 21</t>
  </si>
  <si>
    <t>Сок (абрикосовый)</t>
  </si>
  <si>
    <t>и витаминами</t>
  </si>
  <si>
    <t>Компот из смеси</t>
  </si>
  <si>
    <t>сухофруктов</t>
  </si>
  <si>
    <t>501 /21</t>
  </si>
  <si>
    <t xml:space="preserve"> З А В Т Р А К О В   -   О Б Е Д О В  -  П О Л Д Н И К О В</t>
  </si>
  <si>
    <t>113 /21</t>
  </si>
  <si>
    <t>корень петрушки</t>
  </si>
  <si>
    <t>вода питьевая</t>
  </si>
  <si>
    <t>373/21</t>
  </si>
  <si>
    <t>сухарь панир.</t>
  </si>
  <si>
    <t>яйца шт./гр</t>
  </si>
  <si>
    <t>м/растительное для пассер.</t>
  </si>
  <si>
    <t>м/растительное для/против</t>
  </si>
  <si>
    <t>соль йодированная</t>
  </si>
  <si>
    <t>КОРЕНЬ ПЕТРУШКА</t>
  </si>
  <si>
    <t>ЧЕСНОК СВ.</t>
  </si>
  <si>
    <t>465 / 21</t>
  </si>
  <si>
    <t>сахар-песок</t>
  </si>
  <si>
    <t>петрушка корень</t>
  </si>
  <si>
    <t>53 / 21</t>
  </si>
  <si>
    <t>303/17</t>
  </si>
  <si>
    <t>горошек зел</t>
  </si>
  <si>
    <t>4- й   день</t>
  </si>
  <si>
    <t>фрикадельками</t>
  </si>
  <si>
    <t>творог 5%</t>
  </si>
  <si>
    <t>ванилин</t>
  </si>
  <si>
    <t>Щи из свежей капусты</t>
  </si>
  <si>
    <t xml:space="preserve">лук репчат.       </t>
  </si>
  <si>
    <t>тома-пюре</t>
  </si>
  <si>
    <t>Сок абрикосовый)</t>
  </si>
  <si>
    <t>291/17</t>
  </si>
  <si>
    <t>Крупа рисовая</t>
  </si>
  <si>
    <t xml:space="preserve">говядина </t>
  </si>
  <si>
    <t>Энерг-ая</t>
  </si>
  <si>
    <t>470 / 21</t>
  </si>
  <si>
    <t>сухарь панир</t>
  </si>
  <si>
    <t xml:space="preserve"> молоко</t>
  </si>
  <si>
    <t>томат-пюре</t>
  </si>
  <si>
    <t>яблоки св.</t>
  </si>
  <si>
    <t>93 / 21</t>
  </si>
  <si>
    <t>Какао с молоком и витаминами</t>
  </si>
  <si>
    <t>103 / 21</t>
  </si>
  <si>
    <t>СБОРНИК  ТЕХНИЧЕСКИХ  НОРМАТИВОВ - Сборник рецептур на продукцию для обучающихся во всех</t>
  </si>
  <si>
    <t xml:space="preserve"> образовательных учреждениях  / Под ред. М.П. Могольного и В.А. Тутельяна. - М.: ДеЛи плюс,  2017. - 544 с.</t>
  </si>
  <si>
    <t xml:space="preserve"> 1-я неделя</t>
  </si>
  <si>
    <t xml:space="preserve">                                    ТАБЛИЦА   ПОТРЕБНОСТИ ПИЩЕВЫХ ВЕЩЕСТВ,   ВИТАМИНОВ  И  МИНЕРАЛЬНЫХ ВЕЩЕСТВ</t>
  </si>
  <si>
    <t xml:space="preserve">             ТАБЛИЦА   ПОТРЕБНОСТИ ПИЩЕВЫХ ВЕЩЕСТВ,   ВИТАМИНОВ  И  МИНЕРАЛЬНЫХ ВЕЩЕСТВ</t>
  </si>
  <si>
    <t>Д Е Н Ь   4  - й</t>
  </si>
  <si>
    <t>Д Е Н Ь  5  - й</t>
  </si>
  <si>
    <t>Д Е Н Ь  6  - й</t>
  </si>
  <si>
    <t>Д Е Н Ь  7  - й</t>
  </si>
  <si>
    <t xml:space="preserve"> 2- я неделя</t>
  </si>
  <si>
    <t>Д Е Н Ь  8  - й</t>
  </si>
  <si>
    <t>Д Е Н Ь  9  - й</t>
  </si>
  <si>
    <t>Д Е Н Ь  10  - й</t>
  </si>
  <si>
    <t>угле-</t>
  </si>
  <si>
    <t>воды</t>
  </si>
  <si>
    <t>2 - я неделя</t>
  </si>
  <si>
    <t xml:space="preserve">Пищевые вещества г. </t>
  </si>
  <si>
    <t xml:space="preserve">отклонение от нормы    (  +  / -  )    </t>
  </si>
  <si>
    <t>ОВОЩИ св. конс.</t>
  </si>
  <si>
    <t>итого овощ св.</t>
  </si>
  <si>
    <t>итого овощ солёные</t>
  </si>
  <si>
    <t>ВСЕГО овощ</t>
  </si>
  <si>
    <r>
      <t xml:space="preserve">овощи </t>
    </r>
    <r>
      <rPr>
        <sz val="7"/>
        <rFont val="Arial Cyr"/>
        <charset val="204"/>
      </rPr>
      <t>(свежие, мороженные, консервированные)</t>
    </r>
  </si>
  <si>
    <t>включая 10% (соленые, квашеные) томат, зелень</t>
  </si>
  <si>
    <t>овощи св. конс</t>
  </si>
  <si>
    <t>овощи солёные</t>
  </si>
  <si>
    <t>Сок (яблочный)</t>
  </si>
  <si>
    <t>Кисломолочный напиток</t>
  </si>
  <si>
    <t xml:space="preserve">ОВОЩИ солёные </t>
  </si>
  <si>
    <t xml:space="preserve">  Пюре картофельное  </t>
  </si>
  <si>
    <t>СОУС: вода</t>
  </si>
  <si>
    <t>Рагу из овощей</t>
  </si>
  <si>
    <t>Котлета рыбная</t>
  </si>
  <si>
    <t>масса готовой заварки 50 гр.</t>
  </si>
  <si>
    <t xml:space="preserve">всего общая сумма овощей </t>
  </si>
  <si>
    <t>Кондитерские изделия</t>
  </si>
  <si>
    <t>2024 -___г.г.</t>
  </si>
  <si>
    <t xml:space="preserve"> ОБЕД - ПОЛДНИК</t>
  </si>
  <si>
    <t>огурец св.</t>
  </si>
  <si>
    <t>Фрукты свежие (яблоко)</t>
  </si>
  <si>
    <t>Омлет с сыром</t>
  </si>
  <si>
    <t>со сметаной</t>
  </si>
  <si>
    <t>Суп картофельный с крупой</t>
  </si>
  <si>
    <t>Рыба запечённая</t>
  </si>
  <si>
    <t xml:space="preserve">Кондитерское изделие </t>
  </si>
  <si>
    <t>Овощи свежие в нарезке</t>
  </si>
  <si>
    <t>Суп с крупой и мясными</t>
  </si>
  <si>
    <t>с овощами</t>
  </si>
  <si>
    <t xml:space="preserve">Рыба тушёная в томате </t>
  </si>
  <si>
    <t>Булочка домашняя</t>
  </si>
  <si>
    <t>Макароны отварные</t>
  </si>
  <si>
    <t>Свекольник со сметаной</t>
  </si>
  <si>
    <t>Фрукты свежие (яблоко)**</t>
  </si>
  <si>
    <t xml:space="preserve"> 1 - й день</t>
  </si>
  <si>
    <t xml:space="preserve">  2 - й   день</t>
  </si>
  <si>
    <t>502 / 21</t>
  </si>
  <si>
    <t>свёкла</t>
  </si>
  <si>
    <t>100 / 21</t>
  </si>
  <si>
    <t>огурцы солёные</t>
  </si>
  <si>
    <t>курага</t>
  </si>
  <si>
    <t>нарезка</t>
  </si>
  <si>
    <t>сухофр/курага</t>
  </si>
  <si>
    <t>Капуста белокач</t>
  </si>
  <si>
    <t>269 / 17</t>
  </si>
  <si>
    <t>гречка</t>
  </si>
  <si>
    <t>горох лущён</t>
  </si>
  <si>
    <t>Капуста белок.</t>
  </si>
  <si>
    <t>Помидор в нарезке*</t>
  </si>
  <si>
    <t>лук репч</t>
  </si>
  <si>
    <t>546/22</t>
  </si>
  <si>
    <t>Котлета особая (мясная)</t>
  </si>
  <si>
    <t>114/21</t>
  </si>
  <si>
    <t xml:space="preserve">минтай б/г </t>
  </si>
  <si>
    <t xml:space="preserve">Пюре картофельное </t>
  </si>
  <si>
    <t>Морковь по-корейски</t>
  </si>
  <si>
    <t>68 /22</t>
  </si>
  <si>
    <t>чеснок свежий.</t>
  </si>
  <si>
    <t>54-1г/22</t>
  </si>
  <si>
    <t>морковь св.</t>
  </si>
  <si>
    <t>печень говяжья</t>
  </si>
  <si>
    <t>сухари панирован</t>
  </si>
  <si>
    <t xml:space="preserve">морковь  св.     </t>
  </si>
  <si>
    <t>Огурец в нарезке*</t>
  </si>
  <si>
    <t xml:space="preserve">морковь   </t>
  </si>
  <si>
    <t>капуста бел/кач.</t>
  </si>
  <si>
    <t>корень петрушка</t>
  </si>
  <si>
    <t>сухарь панированный</t>
  </si>
  <si>
    <t xml:space="preserve">Кофейный напиток </t>
  </si>
  <si>
    <t>307/21</t>
  </si>
  <si>
    <t>334/22</t>
  </si>
  <si>
    <t>кондитерка печенье</t>
  </si>
  <si>
    <t>7- й   день</t>
  </si>
  <si>
    <t>Морковь с яблоком</t>
  </si>
  <si>
    <t>лек репчатый</t>
  </si>
  <si>
    <t>116 /21</t>
  </si>
  <si>
    <t>Тефтели из говядины с соусом</t>
  </si>
  <si>
    <t xml:space="preserve"> с соусом</t>
  </si>
  <si>
    <t xml:space="preserve">Тефтели из говядины </t>
  </si>
  <si>
    <t>говядина б/к замор</t>
  </si>
  <si>
    <t>масса готовых тефтелий 50 гр.</t>
  </si>
  <si>
    <t>масса полуфабриката 60 гр.</t>
  </si>
  <si>
    <t>Суп с крупой и мясными фрикадельками</t>
  </si>
  <si>
    <t>свежий*</t>
  </si>
  <si>
    <t>костромской</t>
  </si>
  <si>
    <t>Масло сливочное (порциями)</t>
  </si>
  <si>
    <t>дрожжи прессов</t>
  </si>
  <si>
    <t>мука на подпыл</t>
  </si>
  <si>
    <t>сахар посыпка</t>
  </si>
  <si>
    <t>масса теста   54 гр.</t>
  </si>
  <si>
    <t>0,0125 шт.</t>
  </si>
  <si>
    <t>992/22</t>
  </si>
  <si>
    <t>471/22</t>
  </si>
  <si>
    <t xml:space="preserve">фишболы </t>
  </si>
  <si>
    <t>492/22</t>
  </si>
  <si>
    <t>Азу из говядины с картофелем</t>
  </si>
  <si>
    <t>томатная-паста</t>
  </si>
  <si>
    <t>Огурцы консервиров.</t>
  </si>
  <si>
    <t>Сахар-песок</t>
  </si>
  <si>
    <t>Соль йодированная</t>
  </si>
  <si>
    <t>Чеснок</t>
  </si>
  <si>
    <t>фасоль консервиров.</t>
  </si>
  <si>
    <t xml:space="preserve"> вода питьевая</t>
  </si>
  <si>
    <t>527/21</t>
  </si>
  <si>
    <t>корица</t>
  </si>
  <si>
    <t>53-19з/22</t>
  </si>
  <si>
    <t>ВСЕГО ОВОЩИ</t>
  </si>
  <si>
    <t>312/17</t>
  </si>
  <si>
    <t>масса припущен. овощей 90 г.</t>
  </si>
  <si>
    <t>масса готового соуса 54 г.</t>
  </si>
  <si>
    <t xml:space="preserve">Кондитерские изделия </t>
  </si>
  <si>
    <t>573 / 21</t>
  </si>
  <si>
    <t>Рыба тушёная в томате с овощами</t>
  </si>
  <si>
    <t>2024 г.</t>
  </si>
  <si>
    <t>Сыр твёрдых сортов в нарезке</t>
  </si>
  <si>
    <t>Суп картофельный с бобовыми</t>
  </si>
  <si>
    <t>молочная жидкая</t>
  </si>
  <si>
    <t xml:space="preserve">                               Возрастная категория:         12   лет  и  старше</t>
  </si>
  <si>
    <t xml:space="preserve">  Возрастная категория:  12  лет и старше</t>
  </si>
  <si>
    <t xml:space="preserve">  Возрастная категория:  12 лет  и старше</t>
  </si>
  <si>
    <t xml:space="preserve">                               Возрастная категория:   12  лет  и старше</t>
  </si>
  <si>
    <t xml:space="preserve">   Возрастная категория:  12  лет  и старше</t>
  </si>
  <si>
    <t xml:space="preserve">      Возрастная категория:  12 лет и старше</t>
  </si>
  <si>
    <t>12 -18 л</t>
  </si>
  <si>
    <t xml:space="preserve">   Возрастная категория:    12  лет и старше</t>
  </si>
  <si>
    <t>Возрастная категория:  12  лет и старше</t>
  </si>
  <si>
    <t>Возрастная категория:  12 лет и старше</t>
  </si>
  <si>
    <t>возрастная категория 12 лет и старше</t>
  </si>
  <si>
    <t>масса пассер. лука  8 г.</t>
  </si>
  <si>
    <t>масса пассер. томата 15 г.</t>
  </si>
  <si>
    <t>масса р-ра лим/ кислоты 12 г.</t>
  </si>
  <si>
    <t>масса пассер морков 8,75 г.</t>
  </si>
  <si>
    <t>масса припущ. огурцов 12,75 г.</t>
  </si>
  <si>
    <t>масса пассер лука 2,5 г.</t>
  </si>
  <si>
    <t>масса пассер морков 9 г.</t>
  </si>
  <si>
    <t>масса пассер лука 5 г.</t>
  </si>
  <si>
    <t>масса после тепл. обр. 2,43 г.</t>
  </si>
  <si>
    <t>масса 2 % р-ра лим/косл.  3,75 г.</t>
  </si>
  <si>
    <t>масса припущен. морков 9 г.</t>
  </si>
  <si>
    <t>масса припущен. лука 7,5 гр.</t>
  </si>
  <si>
    <t>масса пассер томат 1,625 г.</t>
  </si>
  <si>
    <t>масса полуфабриката 136,8 гр.</t>
  </si>
  <si>
    <t>Котлеты школьные</t>
  </si>
  <si>
    <t>филе птицы</t>
  </si>
  <si>
    <t>Плов из птицы</t>
  </si>
  <si>
    <t>масса готового мяса 92 гр.</t>
  </si>
  <si>
    <t>масса готов. каши с овощ. 108 гр.</t>
  </si>
  <si>
    <t>8- й   день</t>
  </si>
  <si>
    <t>9 - й день</t>
  </si>
  <si>
    <t>10 - й день</t>
  </si>
  <si>
    <t xml:space="preserve">  11- й день</t>
  </si>
  <si>
    <t xml:space="preserve">               12 - ТИДНЕВНАЯ  М Е Н Ю  -  Р А С К Л А Д К А    ДЛЯ ПИТАНИЯ ДЕТЕЙ  ШКОЛЬНЫХ </t>
  </si>
  <si>
    <t>12- й   день</t>
  </si>
  <si>
    <t>меню   12 - тидневка</t>
  </si>
  <si>
    <t>11-й</t>
  </si>
  <si>
    <t>12-й</t>
  </si>
  <si>
    <t xml:space="preserve">                            ДВЕНАДЦАТИДНЕВНОЕ МЕНЮ ПРИГОТОВЛЯЕМЫХ БЛЮД </t>
  </si>
  <si>
    <t xml:space="preserve">     12 - ТИДНЕВНОЕ  МЕНЮ  ПРИГОТОВЛЯЕМЫХ  БЛЮД ШКОЛЬНЫХ    З А В Т Р А К О В - О Б Е Д О В - П О Л Д Н И К О В</t>
  </si>
  <si>
    <t xml:space="preserve">                                       12 - ТИДНЕВНОЕ  МЕНЮ ПРИГОТОВЛЯЕМЫХ БЛЮД ШКОЛЬНЫХ    </t>
  </si>
  <si>
    <t xml:space="preserve">меню завтраки   12-тидневка </t>
  </si>
  <si>
    <t>Среднее за 6 дней   (фактически)</t>
  </si>
  <si>
    <t>Среднее за 12 дней (фактически)</t>
  </si>
  <si>
    <t>1 - я неделя</t>
  </si>
  <si>
    <t>9 -й</t>
  </si>
  <si>
    <t>11 -й</t>
  </si>
  <si>
    <t>12 -й</t>
  </si>
  <si>
    <t>1- я неделя</t>
  </si>
  <si>
    <t>Д Е Н Ь  11  - й</t>
  </si>
  <si>
    <t>Среднее за 6 дней (фактически)</t>
  </si>
  <si>
    <t>Д Е Н Ь  12  - й</t>
  </si>
  <si>
    <t>СБОРНИК РЕЦЕПТУР БЛЮД И КУЛИНАРНЫХ ИЗДЕЛИЙ  ДЛЯ  ОБУЧАЮЩИХСЯ ОБРАЗОВАТЕЛЬНЫХ  ОРГАНИЗАЦИЙ</t>
  </si>
  <si>
    <t>СБОРНИК ТЕХНИЧЕСКИХ НОРМАТИВОВ. ФГАУ НЦЗД МИНЗДРАВА    РОССИИ,  ФГБУН   ФИЦ   Питания, биотехнологии</t>
  </si>
  <si>
    <t xml:space="preserve"> и безопасности пищи, Отраслевой союз развития социального питания, НП СРО «АПСПОЗ» —  М.: Издатель</t>
  </si>
  <si>
    <t xml:space="preserve"> Научный центр здоровья детей, 2022. — 698 с.  </t>
  </si>
  <si>
    <t>595/22</t>
  </si>
  <si>
    <t>Наггетсы</t>
  </si>
  <si>
    <t>Ризотто</t>
  </si>
  <si>
    <t>381/22</t>
  </si>
  <si>
    <t>лавр. /лист</t>
  </si>
  <si>
    <t>творог</t>
  </si>
  <si>
    <t xml:space="preserve">м/растительное </t>
  </si>
  <si>
    <t>Картофель</t>
  </si>
  <si>
    <t xml:space="preserve">  вода</t>
  </si>
  <si>
    <t>ПРИМЕЧАНИЕ:</t>
  </si>
  <si>
    <t>Морковь по-корейски*</t>
  </si>
  <si>
    <t>Овощи консервированные</t>
  </si>
  <si>
    <t>22 / 21</t>
  </si>
  <si>
    <t>Морковь с яблоком*</t>
  </si>
  <si>
    <t>масса припущен. морков 8,75 г.</t>
  </si>
  <si>
    <t>масса припущен. лука 5 г.</t>
  </si>
  <si>
    <t>масса припущен томата 4,75 г.</t>
  </si>
  <si>
    <t>масса припущен. петрушки 2,25 г.</t>
  </si>
  <si>
    <t>масса припущен. петруш 2,25 г.</t>
  </si>
  <si>
    <t xml:space="preserve">                  ПРИЛОЖЕНИЕ К  ДВЕНАДЦАТИДНЕВНОМУ  МЕНЮ ПРИГОТОВЛЯЕМЫХ БЛЮД </t>
  </si>
  <si>
    <t xml:space="preserve">                          К  ДВЕНАДЦАТИДНЕВНОМУ  МЕНЮ ПРИГОТОВЛЯЕМЫХ БЛЮД </t>
  </si>
  <si>
    <t>525 /22</t>
  </si>
  <si>
    <t>масса готового соуса 50 гр.</t>
  </si>
  <si>
    <t xml:space="preserve">12 - ТИДНЕВНОЕ   М Е Н Ю </t>
  </si>
  <si>
    <t>11-й день</t>
  </si>
  <si>
    <t>специи зелень сушёная</t>
  </si>
  <si>
    <t>Молоко кипячёное</t>
  </si>
  <si>
    <t>Кислота лимонная</t>
  </si>
  <si>
    <t>469 / 21</t>
  </si>
  <si>
    <t>783 /22</t>
  </si>
  <si>
    <t>Чай фруктовый</t>
  </si>
  <si>
    <t>птица филе заморозка</t>
  </si>
  <si>
    <t>О С Е Н Ь     2024  -   __  г.г.</t>
  </si>
  <si>
    <t>2 - й день</t>
  </si>
  <si>
    <t>645/22</t>
  </si>
  <si>
    <t>чеснок св.</t>
  </si>
  <si>
    <t>сыр тв. Сортов</t>
  </si>
  <si>
    <t xml:space="preserve"> с молоком</t>
  </si>
  <si>
    <t>джем абрикосовый</t>
  </si>
  <si>
    <t>кабачек</t>
  </si>
  <si>
    <t>огурец свежий</t>
  </si>
  <si>
    <t>перец сладкий</t>
  </si>
  <si>
    <t>сухофр/яблоки</t>
  </si>
  <si>
    <t>джем</t>
  </si>
  <si>
    <t>432/22</t>
  </si>
  <si>
    <t>687 /22</t>
  </si>
  <si>
    <t>и  / соус абрикосовый</t>
  </si>
  <si>
    <t xml:space="preserve">вода </t>
  </si>
  <si>
    <t>0,225 шт.</t>
  </si>
  <si>
    <t>масса п/ф  212,4 г.</t>
  </si>
  <si>
    <t>255/17</t>
  </si>
  <si>
    <t>Чай с шиповником</t>
  </si>
  <si>
    <t>масса п / ф  144  г.</t>
  </si>
  <si>
    <t>268 / 21</t>
  </si>
  <si>
    <t>Омлет натуральный и /</t>
  </si>
  <si>
    <t>157 / 21</t>
  </si>
  <si>
    <t>Пюре картофельное</t>
  </si>
  <si>
    <t>масса припущен. Рыбы 86,12 г.</t>
  </si>
  <si>
    <t>масса припущен. томата 3,9 г.</t>
  </si>
  <si>
    <t>масса припущен. морков 16,3 г.</t>
  </si>
  <si>
    <t>масса готового томата</t>
  </si>
  <si>
    <t xml:space="preserve"> с овощами 33,88 г.</t>
  </si>
  <si>
    <t>сок абрикосовый</t>
  </si>
  <si>
    <t>299/21</t>
  </si>
  <si>
    <t>312 /17</t>
  </si>
  <si>
    <t>236 / 21</t>
  </si>
  <si>
    <t>Каша рисовая</t>
  </si>
  <si>
    <t>масса тушёного  мяса  48 гр.</t>
  </si>
  <si>
    <t>масса готовых овощей  152 гр.</t>
  </si>
  <si>
    <t>54-1хн/22</t>
  </si>
  <si>
    <t>фасоль овощн. конс</t>
  </si>
  <si>
    <t>крупа гречка</t>
  </si>
  <si>
    <t>лимонная кислота</t>
  </si>
  <si>
    <t>томат паста</t>
  </si>
  <si>
    <t>м/раститель</t>
  </si>
  <si>
    <t>0,12 шт.</t>
  </si>
  <si>
    <t>масса  п / ф  60,6 гр.</t>
  </si>
  <si>
    <t>0,13275 шт.</t>
  </si>
  <si>
    <t>Говядина с овощами</t>
  </si>
  <si>
    <t>498/22</t>
  </si>
  <si>
    <t>горошек зелён. конс.</t>
  </si>
  <si>
    <t>масса отварн карт. 90,338 г.</t>
  </si>
  <si>
    <t>157/21</t>
  </si>
  <si>
    <t>кукуруза</t>
  </si>
  <si>
    <t>331/17</t>
  </si>
  <si>
    <t>Котлеты нежные и /</t>
  </si>
  <si>
    <t>крахмал кар</t>
  </si>
  <si>
    <t>Котлеты нежные  и  /</t>
  </si>
  <si>
    <t>дрожжи сухие</t>
  </si>
  <si>
    <t>масса готовой печени 81,08 гр.</t>
  </si>
  <si>
    <t>масса готового соуса  38,92 гр.</t>
  </si>
  <si>
    <t>масса отварн говядины 24,07 г.</t>
  </si>
  <si>
    <t xml:space="preserve"> Говядина с овощами</t>
  </si>
  <si>
    <t>какао</t>
  </si>
  <si>
    <t xml:space="preserve">специи зелень сушёная </t>
  </si>
  <si>
    <t>2,50975 шт.</t>
  </si>
  <si>
    <t>692 / 22</t>
  </si>
  <si>
    <t>молоко сгущ.</t>
  </si>
  <si>
    <t>Кисель из кураги</t>
  </si>
  <si>
    <t>сухофр/курога</t>
  </si>
  <si>
    <t>курога</t>
  </si>
  <si>
    <t>яблки св.</t>
  </si>
  <si>
    <r>
      <t xml:space="preserve">Омлет натуральный и </t>
    </r>
    <r>
      <rPr>
        <b/>
        <sz val="9"/>
        <rFont val="Arial Cyr"/>
        <charset val="204"/>
      </rPr>
      <t>/ овощи консервирован-</t>
    </r>
  </si>
  <si>
    <t>ные отварные</t>
  </si>
  <si>
    <t xml:space="preserve">           СанПиН  2.3 /2.4. 3590 - 20</t>
  </si>
  <si>
    <t>275/21</t>
  </si>
  <si>
    <t xml:space="preserve">Масло сливочное </t>
  </si>
  <si>
    <t xml:space="preserve">         Говядина тушёная с капустой</t>
  </si>
  <si>
    <t>500 / 22</t>
  </si>
  <si>
    <t xml:space="preserve">Говядина тушёная </t>
  </si>
  <si>
    <t>с капустой</t>
  </si>
  <si>
    <t>лимон/кислота</t>
  </si>
  <si>
    <t>соус:</t>
  </si>
  <si>
    <t>перец  сладк. св.</t>
  </si>
  <si>
    <t>Борщ из свежей капусты со сметаной</t>
  </si>
  <si>
    <t>444/22</t>
  </si>
  <si>
    <t>смесь сухофруктов</t>
  </si>
  <si>
    <t xml:space="preserve">Фрукты свежие </t>
  </si>
  <si>
    <t xml:space="preserve">Сок  фруктовый </t>
  </si>
  <si>
    <t xml:space="preserve"> с крупой</t>
  </si>
  <si>
    <t>Суп картофельный</t>
  </si>
  <si>
    <t>яблоко **</t>
  </si>
  <si>
    <t>капусты со сметаной</t>
  </si>
  <si>
    <t xml:space="preserve">Борщ из свежей </t>
  </si>
  <si>
    <t xml:space="preserve">Картофель </t>
  </si>
  <si>
    <t>по - деревенски с сыром</t>
  </si>
  <si>
    <t xml:space="preserve"> (персиковый)</t>
  </si>
  <si>
    <t>сок персиковый</t>
  </si>
  <si>
    <t xml:space="preserve"> (печенье)***</t>
  </si>
  <si>
    <t xml:space="preserve">Сырники из творога </t>
  </si>
  <si>
    <t>117/17</t>
  </si>
  <si>
    <t>крупа пшеничная</t>
  </si>
  <si>
    <t>фрикадельки</t>
  </si>
  <si>
    <t>105/17</t>
  </si>
  <si>
    <t>0,06 шт.</t>
  </si>
  <si>
    <t>692/22</t>
  </si>
  <si>
    <t>фрикадельки . п/ф 46,9  гр.</t>
  </si>
  <si>
    <t xml:space="preserve">фрикадельки готовые 35 гр. </t>
  </si>
  <si>
    <t>Суп с клёцками</t>
  </si>
  <si>
    <t xml:space="preserve">       Наггетсы</t>
  </si>
  <si>
    <t xml:space="preserve">       Ризотто</t>
  </si>
  <si>
    <t>149 /21</t>
  </si>
  <si>
    <t>118/17</t>
  </si>
  <si>
    <t>яйцо  шт/гр.</t>
  </si>
  <si>
    <t>масса готов. каши  112,114гр.</t>
  </si>
  <si>
    <t>Сухари панированные</t>
  </si>
  <si>
    <t>перец сладкий св.</t>
  </si>
  <si>
    <t>порциями (капуста квашеная)</t>
  </si>
  <si>
    <t>0,1056 шт</t>
  </si>
  <si>
    <t>клёцки масса теста 65,808 гр.</t>
  </si>
  <si>
    <t>и сахаром</t>
  </si>
  <si>
    <t xml:space="preserve"> Суп картофельный</t>
  </si>
  <si>
    <t xml:space="preserve">Картофель запечённый в </t>
  </si>
  <si>
    <t>с бобовыми</t>
  </si>
  <si>
    <t>сметанном соусе</t>
  </si>
  <si>
    <t>капуста белокач.</t>
  </si>
  <si>
    <t>масса припущен. Капусты 34 гр.</t>
  </si>
  <si>
    <t>сыр тв. сорт.</t>
  </si>
  <si>
    <t xml:space="preserve"> с бобовыми</t>
  </si>
  <si>
    <t>333 /21</t>
  </si>
  <si>
    <t>рис</t>
  </si>
  <si>
    <t>181/21</t>
  </si>
  <si>
    <t>масса пассер морков 20,25  г.</t>
  </si>
  <si>
    <t>масса припущен. Риса  14,3 гр.</t>
  </si>
  <si>
    <t>масса пассер лука 4 гр.</t>
  </si>
  <si>
    <t>м/сливочн</t>
  </si>
  <si>
    <t>масса п / ф 113 гр.</t>
  </si>
  <si>
    <t>в сметанном соусе</t>
  </si>
  <si>
    <t xml:space="preserve">Картофель запечённый </t>
  </si>
  <si>
    <t xml:space="preserve"> с картофелем</t>
  </si>
  <si>
    <t xml:space="preserve">Азу из говядины </t>
  </si>
  <si>
    <t>изюм</t>
  </si>
  <si>
    <t>сухарь пан.</t>
  </si>
  <si>
    <t>сухофр/изюм</t>
  </si>
  <si>
    <t>98 /21</t>
  </si>
  <si>
    <t>Свекольник</t>
  </si>
  <si>
    <t xml:space="preserve"> со сметаной</t>
  </si>
  <si>
    <t>масса пассер лука 5,5 г.</t>
  </si>
  <si>
    <t>м/ растительное</t>
  </si>
  <si>
    <t>масса 2% р-ра лим/кислоты 3,75 г.</t>
  </si>
  <si>
    <t xml:space="preserve">         фишболы </t>
  </si>
  <si>
    <t>масса пассер томат 2 г.</t>
  </si>
  <si>
    <t>филе птиц</t>
  </si>
  <si>
    <t>сок фруктовый</t>
  </si>
  <si>
    <t>Плоды свежие (банан)</t>
  </si>
  <si>
    <t>банан</t>
  </si>
  <si>
    <t>Зелень св.</t>
  </si>
  <si>
    <t>масса п / ф 120  гр.</t>
  </si>
  <si>
    <t>242/22</t>
  </si>
  <si>
    <t>печень гов</t>
  </si>
  <si>
    <t xml:space="preserve"> с макаронами</t>
  </si>
  <si>
    <t>вермишель</t>
  </si>
  <si>
    <t>315/22</t>
  </si>
  <si>
    <t>Овощи запечённые</t>
  </si>
  <si>
    <t>Соль</t>
  </si>
  <si>
    <t>Вода</t>
  </si>
  <si>
    <t>морковь  св.</t>
  </si>
  <si>
    <t xml:space="preserve"> лук репчатый</t>
  </si>
  <si>
    <t>картофель св.</t>
  </si>
  <si>
    <t>Плов с изюмом и /овощи</t>
  </si>
  <si>
    <t>консервированные отварные</t>
  </si>
  <si>
    <t>крупа рис</t>
  </si>
  <si>
    <t>Котлеты нежные</t>
  </si>
  <si>
    <t>капуста б/к св.</t>
  </si>
  <si>
    <t>Щи "Новгородские"</t>
  </si>
  <si>
    <t>287 /22</t>
  </si>
  <si>
    <t>0,1675 шт.</t>
  </si>
  <si>
    <t>0,1475 шт.</t>
  </si>
  <si>
    <t>0,325шт.</t>
  </si>
  <si>
    <t>532/22</t>
  </si>
  <si>
    <t>Зразы с  яйцом</t>
  </si>
  <si>
    <t>Зразы с яйцом</t>
  </si>
  <si>
    <t>дата</t>
  </si>
  <si>
    <t>93/ 22</t>
  </si>
  <si>
    <t>Свекла с яблоком*</t>
  </si>
  <si>
    <t>Свекла св.</t>
  </si>
  <si>
    <t>Яблоки</t>
  </si>
  <si>
    <t>Масло растительное</t>
  </si>
  <si>
    <t xml:space="preserve">                   Свекла с яблоком*</t>
  </si>
  <si>
    <t xml:space="preserve">Масса свеклы отварн.  64,7 гр: </t>
  </si>
  <si>
    <t xml:space="preserve">            Голубцы с соусом</t>
  </si>
  <si>
    <t>Сок  фруктовый (абрикосовый)</t>
  </si>
  <si>
    <t>Голубцы с соусом</t>
  </si>
  <si>
    <t>масса пассер лука 5,28 гр.</t>
  </si>
  <si>
    <t>СОУС :</t>
  </si>
  <si>
    <t>масса припущен. Капусты 50,4 гр.</t>
  </si>
  <si>
    <t>масса п / ф 100,8 гр.</t>
  </si>
  <si>
    <t>масса отварного риса  10,68 гр.</t>
  </si>
  <si>
    <t>масса готов. голубцов 91,2 гр.</t>
  </si>
  <si>
    <t>Кефир  (м. д. ж. 2,5% )</t>
  </si>
  <si>
    <t>кефир</t>
  </si>
  <si>
    <t>149 / 17</t>
  </si>
  <si>
    <t xml:space="preserve">Котлеты картофельные </t>
  </si>
  <si>
    <t>0,11 шт.</t>
  </si>
  <si>
    <t xml:space="preserve">сухарь панирован. </t>
  </si>
  <si>
    <t xml:space="preserve">соль </t>
  </si>
  <si>
    <t>Биточек рисовый с моркрвью /  и соус молочный</t>
  </si>
  <si>
    <t>193 / 17</t>
  </si>
  <si>
    <t>Биточек рисовый с морковью</t>
  </si>
  <si>
    <t>и соус шоколадный</t>
  </si>
  <si>
    <t>масса п/ф 114 гр.</t>
  </si>
  <si>
    <t>масса готовой каши 93,42 г.</t>
  </si>
  <si>
    <r>
      <rPr>
        <sz val="7"/>
        <rFont val="Arial Cyr"/>
        <charset val="204"/>
      </rPr>
      <t>СОУС:</t>
    </r>
    <r>
      <rPr>
        <sz val="8"/>
        <rFont val="Arial Cyr"/>
        <family val="2"/>
        <charset val="204"/>
      </rPr>
      <t xml:space="preserve"> </t>
    </r>
  </si>
  <si>
    <t>масса пассер. Морк. 15,58 г.</t>
  </si>
  <si>
    <t>молоко сгущ</t>
  </si>
  <si>
    <t>0,05 шт.</t>
  </si>
  <si>
    <t>Кисель абрикосовый</t>
  </si>
  <si>
    <t>784/22</t>
  </si>
  <si>
    <t>478/22</t>
  </si>
  <si>
    <t>повидло абрикосовое</t>
  </si>
  <si>
    <t>м/растительное для смаз. Противня</t>
  </si>
  <si>
    <t xml:space="preserve">Крахмал </t>
  </si>
  <si>
    <t>яйца  шт./ гр.</t>
  </si>
  <si>
    <t>Сухарь панированный</t>
  </si>
  <si>
    <t xml:space="preserve">            Рыба запечённая с яйцом</t>
  </si>
  <si>
    <t>301 / 21</t>
  </si>
  <si>
    <t>Рыба, запечённая с яйцом</t>
  </si>
  <si>
    <t>ТТК /3/17</t>
  </si>
  <si>
    <t>Бутерброд с сыром   (сыр</t>
  </si>
  <si>
    <t>сыр костромской</t>
  </si>
  <si>
    <t>хлеб пш.)</t>
  </si>
  <si>
    <t>(печенье) ***</t>
  </si>
  <si>
    <t xml:space="preserve">                Зразы картофельные </t>
  </si>
  <si>
    <t>Кефир</t>
  </si>
  <si>
    <t>150/17</t>
  </si>
  <si>
    <t xml:space="preserve">Зразы картофельные </t>
  </si>
  <si>
    <t>0,005шт.</t>
  </si>
  <si>
    <t>масса фарша 24 гр.</t>
  </si>
  <si>
    <t>картофель отварн. протёртый  108 гр.</t>
  </si>
  <si>
    <t>сухари пан</t>
  </si>
  <si>
    <t>лук репч.</t>
  </si>
  <si>
    <t xml:space="preserve">морковь </t>
  </si>
  <si>
    <t>масса п / ф 136 гр. г.</t>
  </si>
  <si>
    <t xml:space="preserve">котлеты морковные с творогом </t>
  </si>
  <si>
    <t>яйца шт/гр</t>
  </si>
  <si>
    <t>152/17</t>
  </si>
  <si>
    <t>Котлеты морковные</t>
  </si>
  <si>
    <t xml:space="preserve">с творогом </t>
  </si>
  <si>
    <t>масса п/ф 144 гр.</t>
  </si>
  <si>
    <t>Котлеты рубленные из птицы с соусом молочным</t>
  </si>
  <si>
    <t>614/22</t>
  </si>
  <si>
    <t>Котлеты рубленные из</t>
  </si>
  <si>
    <t xml:space="preserve">Молоко </t>
  </si>
  <si>
    <t>птицы с соусом молочным</t>
  </si>
  <si>
    <t>Хлеб пш.</t>
  </si>
  <si>
    <t>М/ сливочное</t>
  </si>
  <si>
    <t>Мука пш.</t>
  </si>
  <si>
    <t>шиповник сушёные</t>
  </si>
  <si>
    <t>масса котлетной массы 99,6 г.</t>
  </si>
  <si>
    <t>Масса соуса 48 гр.</t>
  </si>
  <si>
    <r>
      <t xml:space="preserve">Рулет с макаронами  и / </t>
    </r>
    <r>
      <rPr>
        <b/>
        <sz val="8.5"/>
        <rFont val="Arial Cyr"/>
        <charset val="204"/>
      </rPr>
      <t>соус сметанный с томатом</t>
    </r>
  </si>
  <si>
    <t>276/17</t>
  </si>
  <si>
    <t xml:space="preserve">Рулет с макаронами и / </t>
  </si>
  <si>
    <t>масса п/ф 126,44 гр.</t>
  </si>
  <si>
    <t>соус сметанный с томатом</t>
  </si>
  <si>
    <t>котлетная масса 64,18 г.</t>
  </si>
  <si>
    <t>СОУС:  вода</t>
  </si>
  <si>
    <r>
      <rPr>
        <sz val="7"/>
        <color rgb="FF000000"/>
        <rFont val="Calibri"/>
        <family val="2"/>
        <charset val="204"/>
      </rPr>
      <t>ФАРШ:</t>
    </r>
    <r>
      <rPr>
        <sz val="8"/>
        <color rgb="FF000000"/>
        <rFont val="Calibri"/>
        <family val="2"/>
        <charset val="204"/>
      </rPr>
      <t xml:space="preserve"> макароны</t>
    </r>
  </si>
  <si>
    <t>масса фарша из макарон 58,64 г.</t>
  </si>
  <si>
    <t>0,138шт.</t>
  </si>
  <si>
    <t>сухари панир.</t>
  </si>
  <si>
    <t xml:space="preserve">корица </t>
  </si>
  <si>
    <t>Шарлотка с яблоками</t>
  </si>
  <si>
    <t>Хлеб пш. Батон</t>
  </si>
  <si>
    <t>0,2125 шт.</t>
  </si>
  <si>
    <t>масса пасер. Лука 26,46гр.</t>
  </si>
  <si>
    <t>0,3675 шт.</t>
  </si>
  <si>
    <t>Чай   с лимоном</t>
  </si>
  <si>
    <t>масса п/ф 154 гр.</t>
  </si>
  <si>
    <t xml:space="preserve"> с творогом </t>
  </si>
  <si>
    <t xml:space="preserve">Котлеты картофельные с творогом </t>
  </si>
  <si>
    <t xml:space="preserve"> и /соус абрикосовый</t>
  </si>
  <si>
    <t>687/22</t>
  </si>
  <si>
    <t>СУХОФРУКТЫ курога</t>
  </si>
  <si>
    <t>Шарлотка с яблоком  и  / соус абрикосовый</t>
  </si>
  <si>
    <t>0,152 шт.</t>
  </si>
  <si>
    <t xml:space="preserve">   Биточки из печени </t>
  </si>
  <si>
    <t>соус: вода</t>
  </si>
  <si>
    <t>масса отварной печени 29,41 гр.</t>
  </si>
  <si>
    <t>масса готовой каши 54,724 гр.</t>
  </si>
  <si>
    <t>327 / 17</t>
  </si>
  <si>
    <t xml:space="preserve"> Голубцы с мясом и рисом и / соус сметанный</t>
  </si>
  <si>
    <t xml:space="preserve"> / Соус сметанный </t>
  </si>
  <si>
    <t>330/17</t>
  </si>
  <si>
    <t>масса  капусты отварн. 50  гр.</t>
  </si>
  <si>
    <t>масса отварного риса  23,157 гр.</t>
  </si>
  <si>
    <t>масса пассер лука с масл 1,5 гр.</t>
  </si>
  <si>
    <t>масса готов. голубцов 90 гр.</t>
  </si>
  <si>
    <t>СОУС: соль</t>
  </si>
  <si>
    <t xml:space="preserve">Чай с молоком </t>
  </si>
  <si>
    <t>Биточки из печени и /соус</t>
  </si>
  <si>
    <t>328/17</t>
  </si>
  <si>
    <t>молочный</t>
  </si>
  <si>
    <t>л/лист</t>
  </si>
  <si>
    <t>масса пассер моркови 33,51 г.</t>
  </si>
  <si>
    <t>масса фарша 50 гр.  п/ ф  100 гр.</t>
  </si>
  <si>
    <t>отварные (сложный гарнир)</t>
  </si>
  <si>
    <t>овощи консервированные</t>
  </si>
  <si>
    <t>О С Е Н Ь</t>
  </si>
  <si>
    <t>Кофейный напиток  с молоком</t>
  </si>
  <si>
    <t xml:space="preserve">338 / 17 </t>
  </si>
  <si>
    <t>Картофель по- деревенски с сыром</t>
  </si>
  <si>
    <t>Говядина тушёная с капустой</t>
  </si>
  <si>
    <t>Сок  фруктовый (персиковый)</t>
  </si>
  <si>
    <t>Кисломолочный напиток (кефир м.д.ж. 2,5%)</t>
  </si>
  <si>
    <t>Пудинг из творога, запечённый</t>
  </si>
  <si>
    <t xml:space="preserve"> ПЕРИОД:     О С Е Н Ь</t>
  </si>
  <si>
    <t>О С Е Н Ь        2024 - ___ г.г.</t>
  </si>
  <si>
    <t>В2</t>
  </si>
  <si>
    <t>Чай с  лимоном</t>
  </si>
  <si>
    <t>О С Е Н Ь      2024 - ___ г.г.</t>
  </si>
  <si>
    <t xml:space="preserve">1 - я   неделя   </t>
  </si>
  <si>
    <t>Омлет натуральный и /овощи</t>
  </si>
  <si>
    <r>
      <t xml:space="preserve">консервированные отварные </t>
    </r>
    <r>
      <rPr>
        <sz val="7"/>
        <color rgb="FF000000"/>
        <rFont val="Calibri"/>
        <family val="2"/>
        <charset val="204"/>
      </rPr>
      <t>(сложный гарнир)</t>
    </r>
  </si>
  <si>
    <t>Бутерброд с сыром (сыр твердых сортов</t>
  </si>
  <si>
    <t xml:space="preserve">                                  хлеб пшеничный)</t>
  </si>
  <si>
    <t>Каша рисовая молочная жидкая</t>
  </si>
  <si>
    <t>Картофель запечённый в сметанном соусе</t>
  </si>
  <si>
    <t>Котлеты морковные с творогом</t>
  </si>
  <si>
    <t>10 - й   день</t>
  </si>
  <si>
    <t>9 - й   день</t>
  </si>
  <si>
    <t>8 - й   день</t>
  </si>
  <si>
    <t>7 - й   день</t>
  </si>
  <si>
    <t>6 - й   день</t>
  </si>
  <si>
    <t>5 - й   день</t>
  </si>
  <si>
    <t>11 - й   день</t>
  </si>
  <si>
    <t>Кондитерские изделия (мармелад)***</t>
  </si>
  <si>
    <t>12 - й   день</t>
  </si>
  <si>
    <t xml:space="preserve">        2 - я неделя</t>
  </si>
  <si>
    <t xml:space="preserve"> Возрастная категория:  12  лет  и старше</t>
  </si>
  <si>
    <r>
      <t xml:space="preserve">Кисломолочный напиток (Кефир  </t>
    </r>
    <r>
      <rPr>
        <sz val="7"/>
        <rFont val="Arial Cyr"/>
        <charset val="204"/>
      </rPr>
      <t>м.д.ж. 2,5%</t>
    </r>
    <r>
      <rPr>
        <sz val="8"/>
        <rFont val="Arial Cyr"/>
        <family val="2"/>
        <charset val="204"/>
      </rPr>
      <t>)</t>
    </r>
  </si>
  <si>
    <t>масса п / ф 124,1 гр.</t>
  </si>
  <si>
    <t>масса пассер. лука 10 гр.</t>
  </si>
  <si>
    <t>194/17</t>
  </si>
  <si>
    <t>Суп  картофельный</t>
  </si>
  <si>
    <t>Суп  картофельный с макаронами</t>
  </si>
  <si>
    <t>Голубцы с мясом и рисом и /соус</t>
  </si>
  <si>
    <t>287/17</t>
  </si>
  <si>
    <t>Возрастная категория 12 лет  и  старше             О С Е Н Ь</t>
  </si>
  <si>
    <t>меню   12 - тидневка        О С Е Н Ь   2024 г.</t>
  </si>
  <si>
    <t>сыр тверд. сорт</t>
  </si>
  <si>
    <t>масса п/ф 128,7 гр.</t>
  </si>
  <si>
    <t>Масса готового соуса 28,8 г.</t>
  </si>
  <si>
    <t>Оладьи и / соус</t>
  </si>
  <si>
    <t>465 /21</t>
  </si>
  <si>
    <t>465/21</t>
  </si>
  <si>
    <t>кондитер. Мармелад</t>
  </si>
  <si>
    <t>мармелад</t>
  </si>
  <si>
    <t>Сок  абрикосовый</t>
  </si>
  <si>
    <t>Сок персиковый)</t>
  </si>
  <si>
    <t>масса  п / ф  81 гр.</t>
  </si>
  <si>
    <t xml:space="preserve"> с молоком**</t>
  </si>
  <si>
    <t>Плоды свежие (банан)**</t>
  </si>
  <si>
    <t>54-20з/22</t>
  </si>
  <si>
    <t>Горошек зелёный</t>
  </si>
  <si>
    <t>консервированный</t>
  </si>
  <si>
    <t>Плоды свежие (яблоко) **</t>
  </si>
  <si>
    <t>масса отварных макарон 171,428 г.</t>
  </si>
  <si>
    <t>и / овощи консервированные</t>
  </si>
  <si>
    <t>отварные</t>
  </si>
  <si>
    <t xml:space="preserve">        Печень по-строгановски</t>
  </si>
  <si>
    <t>Фрукты свежие (яблоко) **</t>
  </si>
  <si>
    <r>
      <t xml:space="preserve">  *  </t>
    </r>
    <r>
      <rPr>
        <sz val="11"/>
        <color rgb="FF000000"/>
        <rFont val="Calibri"/>
        <family val="2"/>
        <charset val="204"/>
      </rPr>
      <t xml:space="preserve">Овощи свежие, отварные или солёные в нарезке, консервированные  </t>
    </r>
    <r>
      <rPr>
        <sz val="10"/>
        <color rgb="FF000000"/>
        <rFont val="Calibri"/>
        <family val="2"/>
        <charset val="204"/>
      </rPr>
      <t xml:space="preserve">    допускается выдача иных овощей;</t>
    </r>
  </si>
  <si>
    <t xml:space="preserve">     Компот из смеси сухофруктов</t>
  </si>
  <si>
    <t xml:space="preserve">птица филе бедро </t>
  </si>
  <si>
    <t xml:space="preserve">кондитерка </t>
  </si>
  <si>
    <t>огурец с капустой</t>
  </si>
  <si>
    <t>52 /22</t>
  </si>
  <si>
    <t>0,065 шт.</t>
  </si>
  <si>
    <t>консервирован. отварные</t>
  </si>
  <si>
    <t>масса пасер. лук. 5 г.</t>
  </si>
  <si>
    <t>масса прип. Морк. 24 гр.</t>
  </si>
  <si>
    <t xml:space="preserve">СОУС; </t>
  </si>
  <si>
    <r>
      <t>Пудинг из творога, запечённый  и /</t>
    </r>
    <r>
      <rPr>
        <b/>
        <sz val="8"/>
        <rFont val="Arial Cyr"/>
        <charset val="204"/>
      </rPr>
      <t>соус абрикосовый</t>
    </r>
  </si>
  <si>
    <t>Макароны отварные и / овощи</t>
  </si>
  <si>
    <r>
      <t xml:space="preserve">консервированные отварные </t>
    </r>
    <r>
      <rPr>
        <sz val="7"/>
        <rFont val="Arial Cyr"/>
        <charset val="204"/>
      </rPr>
      <t>(сложный гарнир)</t>
    </r>
  </si>
  <si>
    <t>256/21</t>
  </si>
  <si>
    <t>Макароны отварные и/овощи</t>
  </si>
  <si>
    <t>Каша вязкая (гречневая)</t>
  </si>
  <si>
    <t>Котлета рыбная (минтай)</t>
  </si>
  <si>
    <t>108-109/17</t>
  </si>
  <si>
    <r>
      <t>Котлета особая</t>
    </r>
    <r>
      <rPr>
        <b/>
        <sz val="8"/>
        <rFont val="Arial Cyr"/>
        <charset val="204"/>
      </rPr>
      <t xml:space="preserve"> (мясная)</t>
    </r>
  </si>
  <si>
    <t>клёцки готовые 73 гр.</t>
  </si>
  <si>
    <t>(со сметаной )</t>
  </si>
  <si>
    <t>( со сметаной)</t>
  </si>
  <si>
    <t xml:space="preserve">Щи "Новгородские" </t>
  </si>
  <si>
    <t>Щи "Новгородские" (со сметаной)</t>
  </si>
  <si>
    <t>масса овощей с соусом  175,93 г.</t>
  </si>
  <si>
    <r>
      <t xml:space="preserve">  *  </t>
    </r>
    <r>
      <rPr>
        <sz val="11"/>
        <color rgb="FF000000"/>
        <rFont val="Calibri"/>
        <family val="2"/>
        <charset val="204"/>
      </rPr>
      <t xml:space="preserve">Печень по строгановски при непереносимости печени,  </t>
    </r>
    <r>
      <rPr>
        <sz val="10"/>
        <color rgb="FF000000"/>
        <rFont val="Calibri"/>
        <family val="2"/>
        <charset val="204"/>
      </rPr>
      <t>допускается замена на филе по- строгановски;</t>
    </r>
  </si>
  <si>
    <t xml:space="preserve">  **  Фрукты,  допускается выдача иных фруктов, соус абрикосовый допускается замена и  выдача джема;</t>
  </si>
  <si>
    <t>соус шоколадный  допускается замена и выдача какао с молоком   сгущённым ;</t>
  </si>
  <si>
    <t xml:space="preserve">  *** Кондитерские или булочные  изделия, допускается выдача иных кондитерских или булочных  изделий.      </t>
  </si>
  <si>
    <t>закуски</t>
  </si>
  <si>
    <t>завтрак</t>
  </si>
  <si>
    <t>обед</t>
  </si>
  <si>
    <t>Горошек зелёный*</t>
  </si>
  <si>
    <t>(капуста квашеная)*</t>
  </si>
  <si>
    <t>Огурец в нарезке *</t>
  </si>
  <si>
    <t>Икра свекольная*</t>
  </si>
  <si>
    <t>Огурец с капустой*</t>
  </si>
  <si>
    <t>377 /17</t>
  </si>
  <si>
    <t>Чай с лимоном</t>
  </si>
  <si>
    <t>лимон св.</t>
  </si>
  <si>
    <t>специи (зелень сушёная)</t>
  </si>
  <si>
    <t xml:space="preserve">Омлет с сыром   и </t>
  </si>
  <si>
    <t>маслом  сливочным</t>
  </si>
  <si>
    <t xml:space="preserve">         Кофейный напиток с молоком</t>
  </si>
  <si>
    <t>3,0034 шт.</t>
  </si>
  <si>
    <t>сыр твёрдый</t>
  </si>
  <si>
    <t>масса омлетн. смеси 243,78 г.</t>
  </si>
  <si>
    <t>масса омлета готового 213,85 г.</t>
  </si>
  <si>
    <t>масса омлета с маслом 220 г.</t>
  </si>
  <si>
    <t>масса готового мяса 69 гр.</t>
  </si>
  <si>
    <t>масса готовой капуст. 62,356 гр.</t>
  </si>
  <si>
    <t>масса соуса с овощ. 131 гр.</t>
  </si>
  <si>
    <t>Котлеты  школьные</t>
  </si>
  <si>
    <t>385 / 17</t>
  </si>
  <si>
    <t>масса полуфабриката 125 гр.</t>
  </si>
  <si>
    <t>Плоды свежие (банан) **</t>
  </si>
  <si>
    <t>масса ошпаренной моркови 72,5 гр.</t>
  </si>
  <si>
    <t>437/22</t>
  </si>
  <si>
    <t>и / соус  абрикосовый</t>
  </si>
  <si>
    <t>0,141 шт.</t>
  </si>
  <si>
    <t>0,125 шт.</t>
  </si>
  <si>
    <t>Огурец с капустой</t>
  </si>
  <si>
    <t>Макароны с овощами</t>
  </si>
  <si>
    <t>Оладьи из печени</t>
  </si>
  <si>
    <t>масса отварн. Макарон 157,14 г.</t>
  </si>
  <si>
    <t>масса полуфабриката 139,2 г.</t>
  </si>
  <si>
    <t>масса готовых. Овощей 22,86 г.</t>
  </si>
  <si>
    <t>Помидор в нарезке</t>
  </si>
  <si>
    <t>205/17</t>
  </si>
  <si>
    <t>485/22</t>
  </si>
  <si>
    <t>181 / 17</t>
  </si>
  <si>
    <t xml:space="preserve">Каша рисовая молочная </t>
  </si>
  <si>
    <t>жидкая</t>
  </si>
  <si>
    <t>Чай с сахаром</t>
  </si>
  <si>
    <t>Чай с  сахаром</t>
  </si>
  <si>
    <t>мука</t>
  </si>
  <si>
    <t>масса  п / ф 204 гр.</t>
  </si>
  <si>
    <t xml:space="preserve">Суп картофельный </t>
  </si>
  <si>
    <t>588/22</t>
  </si>
  <si>
    <t>Курица по тайски</t>
  </si>
  <si>
    <t>говяж. Печень</t>
  </si>
  <si>
    <t>масса готовой птицы 66,3 гр.</t>
  </si>
  <si>
    <t>масса отварной печени 13,5 гр.</t>
  </si>
  <si>
    <t>масса риса с овощами  133,7 гр.</t>
  </si>
  <si>
    <t>Каша вязкая (гречневая )</t>
  </si>
  <si>
    <r>
      <t>Котлета особая</t>
    </r>
    <r>
      <rPr>
        <sz val="8"/>
        <rFont val="Arial Cyr"/>
        <charset val="204"/>
      </rPr>
      <t xml:space="preserve"> (мясная)</t>
    </r>
  </si>
  <si>
    <t>54-31з/22</t>
  </si>
  <si>
    <t xml:space="preserve">Капуста с </t>
  </si>
  <si>
    <t>54-32з/22</t>
  </si>
  <si>
    <t>481/21</t>
  </si>
  <si>
    <t>Кисель   витаминный</t>
  </si>
  <si>
    <t>Капуста с морковью в нарезке</t>
  </si>
  <si>
    <t>Кисель витаминный</t>
  </si>
  <si>
    <t>шиповник сушёный</t>
  </si>
  <si>
    <t>чай  с сахаром</t>
  </si>
  <si>
    <t>784 /22</t>
  </si>
  <si>
    <t>Кисель   из кураги</t>
  </si>
  <si>
    <t>масса пассер. Лука 8,3 гр.</t>
  </si>
  <si>
    <t>масса п / ф 99,28 гр.</t>
  </si>
  <si>
    <t>капуста б/коч.</t>
  </si>
  <si>
    <t>Запеканка капустная</t>
  </si>
  <si>
    <t>162/17</t>
  </si>
  <si>
    <t>Соус  томатный с овощами</t>
  </si>
  <si>
    <t>420/21</t>
  </si>
  <si>
    <t>Соус томатный с овощами</t>
  </si>
  <si>
    <t>масса пассер. Морк. 0,7 гр.</t>
  </si>
  <si>
    <t>масса пассер. Лука 0,4 гр.</t>
  </si>
  <si>
    <t>сухари</t>
  </si>
  <si>
    <t>масса п /ф 212,4 гр.</t>
  </si>
  <si>
    <t xml:space="preserve">                Кофейный напиток с молоком</t>
  </si>
  <si>
    <t>масса припущен. Кап. 179,65</t>
  </si>
  <si>
    <t>шоколадный**</t>
  </si>
  <si>
    <t>какао-порошок</t>
  </si>
  <si>
    <t>масса омлетн. Смеси 160 гр.</t>
  </si>
  <si>
    <t>Рассольник ленинградский со сметаной</t>
  </si>
  <si>
    <t>Омлет с сыром   и маслом сливочным</t>
  </si>
  <si>
    <t>Суп из овощей со сметаной</t>
  </si>
  <si>
    <t>53/21</t>
  </si>
  <si>
    <t>масса отварной печени 18,9 гр.</t>
  </si>
  <si>
    <t>80 /20</t>
  </si>
  <si>
    <t>Котлеты нежные с соусом</t>
  </si>
  <si>
    <t xml:space="preserve"> томатным с овощами</t>
  </si>
  <si>
    <t xml:space="preserve">Оладьи  и / </t>
  </si>
  <si>
    <t>52/22</t>
  </si>
  <si>
    <t>Щи из свежей капусты со сметаной</t>
  </si>
  <si>
    <t>Суп картофельный с макаронами</t>
  </si>
  <si>
    <t>470/ 21</t>
  </si>
  <si>
    <t>Капуста с морковью в нарезке*</t>
  </si>
  <si>
    <t>54-31-32з/22</t>
  </si>
  <si>
    <t>459 / 21</t>
  </si>
  <si>
    <t>457 / 21</t>
  </si>
  <si>
    <t>460 / 21</t>
  </si>
  <si>
    <t>Чай с молоком</t>
  </si>
  <si>
    <t>Рассольник ленинградский</t>
  </si>
  <si>
    <t xml:space="preserve">Кукуруза </t>
  </si>
  <si>
    <t>деревенски с сыром</t>
  </si>
  <si>
    <t xml:space="preserve">Картофель по- </t>
  </si>
  <si>
    <t>401/17</t>
  </si>
  <si>
    <t>шоколадный</t>
  </si>
  <si>
    <t>соус шоколадный</t>
  </si>
  <si>
    <r>
      <t xml:space="preserve">Оладьи и </t>
    </r>
    <r>
      <rPr>
        <b/>
        <sz val="8"/>
        <rFont val="Arial Cyr"/>
        <charset val="204"/>
      </rPr>
      <t>соус  шоколад.</t>
    </r>
  </si>
  <si>
    <t>масса готового отвар шипов. 150 г.</t>
  </si>
  <si>
    <t>836 / 22</t>
  </si>
  <si>
    <t>836  22</t>
  </si>
  <si>
    <r>
      <rPr>
        <sz val="7"/>
        <rFont val="Arial Cyr"/>
        <charset val="204"/>
      </rPr>
      <t>СОУС</t>
    </r>
    <r>
      <rPr>
        <sz val="8"/>
        <rFont val="Arial Cyr"/>
        <family val="2"/>
        <charset val="204"/>
      </rPr>
      <t>; молоко</t>
    </r>
  </si>
  <si>
    <t>дрожжи</t>
  </si>
  <si>
    <t>масса полуфабриката 267 гр.</t>
  </si>
  <si>
    <t>Булочные изделия собственного производства , допускается замена и выдача иных  булочных</t>
  </si>
  <si>
    <t>изделий промышленного производства целыми или в нарезку в зависемости от выхода 1 порции гр.</t>
  </si>
  <si>
    <t>З А В Т Р А К И   И  О Б Е Д Ы ПОЛДНИКИ</t>
  </si>
  <si>
    <t>ЭКСПЕРТНОЕ ЗАКЛЮЧЕНИЕ ОТ 14.08.2024Г. №3396/28</t>
  </si>
  <si>
    <t xml:space="preserve">Горошек зелёный </t>
  </si>
  <si>
    <t>Кондитерские изделия (мармелад)</t>
  </si>
  <si>
    <t xml:space="preserve">Морковь по-корейски </t>
  </si>
  <si>
    <t>Огурец в нарезке</t>
  </si>
  <si>
    <t>Фрукты свежие (яблоки)</t>
  </si>
  <si>
    <t xml:space="preserve">Хлеб пш. (батон ) </t>
  </si>
  <si>
    <t>Кондитерское изделие (печенье)</t>
  </si>
  <si>
    <t xml:space="preserve">Печень по-строгановски </t>
  </si>
  <si>
    <t xml:space="preserve">Икра свекольная </t>
  </si>
  <si>
    <t>Фрукты свежие (банан)</t>
  </si>
  <si>
    <t xml:space="preserve">соус шоколадный </t>
  </si>
  <si>
    <t xml:space="preserve">(порциями (капуста квашеная)) </t>
  </si>
  <si>
    <t>Хлеб пш. (батон)</t>
  </si>
  <si>
    <t>Кондитерские изделия (печенье)</t>
  </si>
  <si>
    <t xml:space="preserve">Морковь с яблоком </t>
  </si>
  <si>
    <t xml:space="preserve"> (мармелад)</t>
  </si>
  <si>
    <t xml:space="preserve">(печенье) </t>
  </si>
  <si>
    <t xml:space="preserve">Плоды свежие (яблоко) </t>
  </si>
  <si>
    <t>Печень по-строгановски</t>
  </si>
  <si>
    <t xml:space="preserve"> (яблоко)</t>
  </si>
  <si>
    <t xml:space="preserve">Плоды свежие (банан) </t>
  </si>
  <si>
    <t xml:space="preserve">Помидор в нарезке </t>
  </si>
  <si>
    <t xml:space="preserve"> (печенье)</t>
  </si>
  <si>
    <t>морковью в нарезке</t>
  </si>
  <si>
    <t>(мармелад )</t>
  </si>
</sst>
</file>

<file path=xl/styles.xml><?xml version="1.0" encoding="utf-8"?>
<styleSheet xmlns="http://schemas.openxmlformats.org/spreadsheetml/2006/main">
  <numFmts count="9">
    <numFmt numFmtId="164" formatCode="#,##0.00_р_."/>
    <numFmt numFmtId="165" formatCode="0.0"/>
    <numFmt numFmtId="166" formatCode="0.000"/>
    <numFmt numFmtId="167" formatCode="0.0000"/>
    <numFmt numFmtId="168" formatCode="0.00000"/>
    <numFmt numFmtId="169" formatCode="0.000000"/>
    <numFmt numFmtId="170" formatCode="#,##0.0_р_."/>
    <numFmt numFmtId="171" formatCode="0.000000000"/>
    <numFmt numFmtId="172" formatCode="0.0000000"/>
  </numFmts>
  <fonts count="235">
    <font>
      <sz val="11"/>
      <color rgb="FF000000"/>
      <name val="Calibri"/>
      <family val="2"/>
      <charset val="204"/>
    </font>
    <font>
      <sz val="10"/>
      <name val="Arial Cyr"/>
      <family val="2"/>
      <charset val="204"/>
    </font>
    <font>
      <sz val="8"/>
      <name val="Arial Cyr"/>
      <family val="2"/>
      <charset val="204"/>
    </font>
    <font>
      <sz val="11"/>
      <name val="Arial Cyr"/>
      <family val="2"/>
      <charset val="204"/>
    </font>
    <font>
      <b/>
      <sz val="11"/>
      <name val="Arial Cyr"/>
      <family val="2"/>
      <charset val="204"/>
    </font>
    <font>
      <b/>
      <sz val="10"/>
      <name val="Arial Cyr"/>
      <family val="2"/>
      <charset val="204"/>
    </font>
    <font>
      <sz val="12"/>
      <color rgb="FF000000"/>
      <name val="Calibri"/>
      <family val="2"/>
      <charset val="204"/>
    </font>
    <font>
      <sz val="9"/>
      <name val="Arial Cyr"/>
      <family val="2"/>
      <charset val="204"/>
    </font>
    <font>
      <b/>
      <sz val="9"/>
      <name val="Arial Cyr"/>
      <family val="2"/>
      <charset val="204"/>
    </font>
    <font>
      <b/>
      <sz val="8"/>
      <name val="Arial Cyr"/>
      <family val="2"/>
      <charset val="1"/>
    </font>
    <font>
      <b/>
      <sz val="8"/>
      <name val="Arial Cyr"/>
      <family val="2"/>
      <charset val="204"/>
    </font>
    <font>
      <sz val="12"/>
      <name val="Arial Cyr"/>
      <family val="2"/>
      <charset val="204"/>
    </font>
    <font>
      <b/>
      <sz val="11"/>
      <name val="Arial Cyr"/>
      <family val="2"/>
      <charset val="1"/>
    </font>
    <font>
      <b/>
      <sz val="16"/>
      <color rgb="FF000000"/>
      <name val="Calibri"/>
      <family val="2"/>
      <charset val="204"/>
    </font>
    <font>
      <sz val="7"/>
      <name val="Arial Cyr"/>
      <family val="2"/>
      <charset val="204"/>
    </font>
    <font>
      <b/>
      <sz val="10"/>
      <name val="Times New Roman"/>
      <family val="1"/>
      <charset val="204"/>
    </font>
    <font>
      <sz val="7"/>
      <color rgb="FF000000"/>
      <name val="Calibri"/>
      <family val="2"/>
      <charset val="204"/>
    </font>
    <font>
      <sz val="7"/>
      <name val="Times New Roman"/>
      <family val="1"/>
      <charset val="204"/>
    </font>
    <font>
      <sz val="8"/>
      <name val="Times New Roman"/>
      <family val="1"/>
      <charset val="204"/>
    </font>
    <font>
      <b/>
      <sz val="9"/>
      <color rgb="FF002060"/>
      <name val="Times New Roman"/>
      <family val="1"/>
      <charset val="204"/>
    </font>
    <font>
      <b/>
      <sz val="11"/>
      <name val="Times New Roman"/>
      <family val="1"/>
      <charset val="204"/>
    </font>
    <font>
      <sz val="8"/>
      <color rgb="FF000000"/>
      <name val="Calibri"/>
      <family val="2"/>
      <charset val="204"/>
    </font>
    <font>
      <b/>
      <sz val="12"/>
      <name val="Arial Cyr"/>
      <family val="2"/>
      <charset val="1"/>
    </font>
    <font>
      <sz val="11"/>
      <color rgb="FFFF0000"/>
      <name val="Calibri"/>
      <family val="2"/>
      <charset val="204"/>
    </font>
    <font>
      <b/>
      <sz val="12"/>
      <color rgb="FF000000"/>
      <name val="Times New Roman"/>
      <family val="1"/>
      <charset val="204"/>
    </font>
    <font>
      <b/>
      <sz val="12"/>
      <color rgb="FFC00000"/>
      <name val="Arial Cyr"/>
      <family val="2"/>
      <charset val="204"/>
    </font>
    <font>
      <b/>
      <sz val="11"/>
      <color rgb="FFC00000"/>
      <name val="Arial Cyr"/>
      <family val="2"/>
      <charset val="204"/>
    </font>
    <font>
      <b/>
      <sz val="8"/>
      <color rgb="FFC00000"/>
      <name val="Arial Cyr"/>
      <family val="2"/>
      <charset val="204"/>
    </font>
    <font>
      <b/>
      <sz val="11"/>
      <color rgb="FFC00000"/>
      <name val="Calibri"/>
      <family val="2"/>
      <charset val="204"/>
    </font>
    <font>
      <sz val="10"/>
      <color rgb="FFC00000"/>
      <name val="Arial Cyr"/>
      <family val="2"/>
      <charset val="204"/>
    </font>
    <font>
      <b/>
      <sz val="9"/>
      <color rgb="FF990066"/>
      <name val="Arial Cyr"/>
      <family val="2"/>
      <charset val="204"/>
    </font>
    <font>
      <b/>
      <sz val="12"/>
      <name val="Arial Cyr"/>
      <family val="2"/>
      <charset val="204"/>
    </font>
    <font>
      <sz val="9"/>
      <color rgb="FF000000"/>
      <name val="Calibri"/>
      <family val="2"/>
      <charset val="204"/>
    </font>
    <font>
      <b/>
      <sz val="7"/>
      <name val="Arial Cyr"/>
      <family val="2"/>
      <charset val="204"/>
    </font>
    <font>
      <sz val="1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8"/>
      <name val="Times New Roman"/>
      <family val="1"/>
      <charset val="204"/>
    </font>
    <font>
      <sz val="1"/>
      <name val="Times New Roman"/>
      <family val="1"/>
      <charset val="204"/>
    </font>
    <font>
      <b/>
      <sz val="8"/>
      <color rgb="FF002060"/>
      <name val="Times New Roman"/>
      <family val="1"/>
      <charset val="204"/>
    </font>
    <font>
      <sz val="11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rgb="FF000000"/>
      <name val="Arial Cyr"/>
      <family val="2"/>
      <charset val="204"/>
    </font>
    <font>
      <b/>
      <sz val="11"/>
      <color rgb="FFFF0000"/>
      <name val="Calibri"/>
      <family val="2"/>
      <charset val="204"/>
    </font>
    <font>
      <sz val="8"/>
      <name val="Cambria"/>
      <family val="1"/>
      <charset val="204"/>
    </font>
    <font>
      <b/>
      <sz val="10"/>
      <color rgb="FF000000"/>
      <name val="Calibri"/>
      <family val="2"/>
      <charset val="204"/>
    </font>
    <font>
      <b/>
      <sz val="11"/>
      <color rgb="FF000000"/>
      <name val="Calibri"/>
      <family val="2"/>
      <charset val="204"/>
    </font>
    <font>
      <b/>
      <sz val="8"/>
      <color rgb="FF000000"/>
      <name val="Calibri"/>
      <family val="2"/>
      <charset val="204"/>
    </font>
    <font>
      <sz val="6"/>
      <name val="Cambria"/>
      <family val="1"/>
      <charset val="204"/>
    </font>
    <font>
      <b/>
      <sz val="9"/>
      <color rgb="FF000000"/>
      <name val="Calibri"/>
      <family val="2"/>
      <charset val="204"/>
    </font>
    <font>
      <sz val="8"/>
      <color rgb="FF000000"/>
      <name val="Cambria"/>
      <family val="1"/>
      <charset val="204"/>
    </font>
    <font>
      <sz val="11"/>
      <color rgb="FF000000"/>
      <name val="Cambria"/>
      <family val="1"/>
      <charset val="204"/>
    </font>
    <font>
      <sz val="8"/>
      <name val="Calibri"/>
      <family val="2"/>
      <charset val="204"/>
    </font>
    <font>
      <sz val="10"/>
      <color rgb="FF000000"/>
      <name val="Calibri"/>
      <family val="2"/>
      <charset val="204"/>
    </font>
    <font>
      <sz val="6"/>
      <name val="Arial Cyr"/>
      <family val="2"/>
      <charset val="204"/>
    </font>
    <font>
      <sz val="7"/>
      <name val="Cambria"/>
      <family val="1"/>
      <charset val="204"/>
    </font>
    <font>
      <b/>
      <sz val="12"/>
      <color rgb="FF000000"/>
      <name val="Calibri"/>
      <family val="2"/>
      <charset val="204"/>
    </font>
    <font>
      <sz val="9"/>
      <name val="Cambria"/>
      <family val="1"/>
      <charset val="204"/>
    </font>
    <font>
      <b/>
      <sz val="8"/>
      <color rgb="FFFF0000"/>
      <name val="Times New Roman"/>
      <family val="1"/>
      <charset val="204"/>
    </font>
    <font>
      <b/>
      <sz val="9"/>
      <name val="Arial Cyr"/>
      <charset val="204"/>
    </font>
    <font>
      <sz val="11"/>
      <color rgb="FF000000"/>
      <name val="Calibri"/>
      <family val="2"/>
      <charset val="204"/>
    </font>
    <font>
      <sz val="11"/>
      <color theme="5" tint="-0.499984740745262"/>
      <name val="Calibri"/>
      <family val="2"/>
      <charset val="204"/>
    </font>
    <font>
      <sz val="9"/>
      <color theme="5" tint="-0.499984740745262"/>
      <name val="Calibri"/>
      <family val="2"/>
      <charset val="204"/>
    </font>
    <font>
      <sz val="9"/>
      <name val="Calibri"/>
      <family val="2"/>
      <charset val="204"/>
    </font>
    <font>
      <b/>
      <sz val="8"/>
      <name val="Arial Cyr"/>
      <charset val="204"/>
    </font>
    <font>
      <b/>
      <sz val="10"/>
      <name val="Arial Cyr"/>
      <charset val="204"/>
    </font>
    <font>
      <b/>
      <sz val="12"/>
      <name val="Arial Cyr"/>
      <charset val="204"/>
    </font>
    <font>
      <b/>
      <sz val="11"/>
      <name val="Arial Cyr"/>
      <charset val="204"/>
    </font>
    <font>
      <sz val="8"/>
      <color theme="1"/>
      <name val="Arial Cyr"/>
      <family val="2"/>
      <charset val="204"/>
    </font>
    <font>
      <sz val="7"/>
      <name val="Arial Cyr"/>
      <charset val="204"/>
    </font>
    <font>
      <sz val="7"/>
      <name val="Calibri"/>
      <family val="2"/>
      <charset val="204"/>
    </font>
    <font>
      <sz val="9"/>
      <name val="Arial Cyr"/>
      <charset val="204"/>
    </font>
    <font>
      <sz val="8"/>
      <name val="Arial Cyr"/>
      <charset val="204"/>
    </font>
    <font>
      <b/>
      <sz val="8"/>
      <color rgb="FFC00000"/>
      <name val="Cambria"/>
      <family val="1"/>
      <charset val="204"/>
    </font>
    <font>
      <b/>
      <sz val="8"/>
      <color rgb="FFC00000"/>
      <name val="Calibri"/>
      <family val="2"/>
      <charset val="204"/>
    </font>
    <font>
      <b/>
      <sz val="9"/>
      <color rgb="FFC00000"/>
      <name val="Arial Cyr"/>
      <family val="2"/>
      <charset val="204"/>
    </font>
    <font>
      <b/>
      <sz val="9"/>
      <color rgb="FFC00000"/>
      <name val="Calibri"/>
      <family val="2"/>
      <charset val="204"/>
    </font>
    <font>
      <b/>
      <sz val="9"/>
      <color rgb="FFC00000"/>
      <name val="Cambria"/>
      <family val="1"/>
      <charset val="204"/>
    </font>
    <font>
      <b/>
      <sz val="8"/>
      <color rgb="FFC00000"/>
      <name val="Arial Cyr"/>
      <charset val="204"/>
    </font>
    <font>
      <b/>
      <sz val="7"/>
      <color rgb="FFC00000"/>
      <name val="Arial Cyr"/>
      <charset val="204"/>
    </font>
    <font>
      <b/>
      <sz val="7"/>
      <color rgb="FFC00000"/>
      <name val="Arial Cyr"/>
      <family val="2"/>
      <charset val="204"/>
    </font>
    <font>
      <b/>
      <sz val="7"/>
      <color rgb="FFC00000"/>
      <name val="Cambria"/>
      <family val="1"/>
      <charset val="204"/>
    </font>
    <font>
      <sz val="11"/>
      <name val="Calibri"/>
      <family val="2"/>
      <charset val="204"/>
    </font>
    <font>
      <b/>
      <sz val="9"/>
      <name val="Times New Roman"/>
      <family val="1"/>
      <charset val="204"/>
    </font>
    <font>
      <b/>
      <sz val="7.5"/>
      <color rgb="FF002060"/>
      <name val="Times New Roman"/>
      <family val="1"/>
      <charset val="204"/>
    </font>
    <font>
      <sz val="12"/>
      <color rgb="FFFF0000"/>
      <name val="Arial Cyr"/>
      <charset val="204"/>
    </font>
    <font>
      <sz val="7"/>
      <color rgb="FFC00000"/>
      <name val="Times New Roman"/>
      <family val="1"/>
      <charset val="204"/>
    </font>
    <font>
      <sz val="10"/>
      <color rgb="FFFF0000"/>
      <name val="Calibri"/>
      <family val="2"/>
      <charset val="204"/>
    </font>
    <font>
      <sz val="10"/>
      <name val="Calibri"/>
      <family val="2"/>
      <charset val="204"/>
    </font>
    <font>
      <sz val="7"/>
      <color theme="1"/>
      <name val="Arial Cyr"/>
      <family val="2"/>
      <charset val="204"/>
    </font>
    <font>
      <b/>
      <sz val="7"/>
      <color rgb="FF002060"/>
      <name val="Times New Roman"/>
      <family val="1"/>
      <charset val="204"/>
    </font>
    <font>
      <sz val="9"/>
      <color rgb="FFC00000"/>
      <name val="Calibri"/>
      <family val="2"/>
      <charset val="204"/>
    </font>
    <font>
      <sz val="7"/>
      <color rgb="FF000000"/>
      <name val="Arial Cyr"/>
      <family val="2"/>
      <charset val="204"/>
    </font>
    <font>
      <sz val="10"/>
      <color rgb="FFFF0000"/>
      <name val="Arial Cyr"/>
      <family val="2"/>
      <charset val="204"/>
    </font>
    <font>
      <sz val="12"/>
      <color rgb="FFC00000"/>
      <name val="Arial Cyr"/>
      <family val="2"/>
      <charset val="204"/>
    </font>
    <font>
      <sz val="7"/>
      <color theme="1"/>
      <name val="Calibri"/>
      <family val="2"/>
      <charset val="204"/>
    </font>
    <font>
      <b/>
      <sz val="7"/>
      <name val="Times New Roman"/>
      <family val="1"/>
      <charset val="204"/>
    </font>
    <font>
      <b/>
      <sz val="10"/>
      <color theme="1"/>
      <name val="Arial Cyr"/>
      <family val="2"/>
      <charset val="204"/>
    </font>
    <font>
      <b/>
      <sz val="11"/>
      <color theme="1"/>
      <name val="Calibri"/>
      <family val="2"/>
      <charset val="204"/>
    </font>
    <font>
      <b/>
      <sz val="12"/>
      <color rgb="FFFF0000"/>
      <name val="Calibri"/>
      <family val="2"/>
      <charset val="204"/>
    </font>
    <font>
      <sz val="8"/>
      <color rgb="FFC00000"/>
      <name val="Calibri"/>
      <family val="2"/>
      <charset val="204"/>
    </font>
    <font>
      <b/>
      <sz val="12"/>
      <name val="Calibri"/>
      <family val="2"/>
      <charset val="204"/>
    </font>
    <font>
      <i/>
      <sz val="7"/>
      <name val="Arial Cyr"/>
      <family val="2"/>
      <charset val="204"/>
    </font>
    <font>
      <sz val="9"/>
      <name val="Times New Roman"/>
      <family val="1"/>
      <charset val="204"/>
    </font>
    <font>
      <b/>
      <sz val="11"/>
      <name val="Calibri"/>
      <family val="2"/>
      <charset val="204"/>
    </font>
    <font>
      <b/>
      <sz val="12"/>
      <color rgb="FF002060"/>
      <name val="Calibri"/>
      <family val="2"/>
      <charset val="204"/>
    </font>
    <font>
      <b/>
      <sz val="7"/>
      <name val="Arial Cyr"/>
      <charset val="204"/>
    </font>
    <font>
      <sz val="11"/>
      <color rgb="FFC00000"/>
      <name val="Calibri"/>
      <family val="2"/>
      <charset val="204"/>
    </font>
    <font>
      <b/>
      <sz val="10"/>
      <color rgb="FFC00000"/>
      <name val="Arial Cyr"/>
      <family val="2"/>
      <charset val="204"/>
    </font>
    <font>
      <sz val="11"/>
      <color theme="7" tint="-0.499984740745262"/>
      <name val="Calibri"/>
      <family val="2"/>
      <charset val="204"/>
    </font>
    <font>
      <sz val="10.5"/>
      <color rgb="FF000000"/>
      <name val="Calibri"/>
      <family val="2"/>
      <charset val="204"/>
    </font>
    <font>
      <b/>
      <sz val="7"/>
      <color rgb="FF000000"/>
      <name val="Calibri"/>
      <family val="2"/>
      <charset val="204"/>
    </font>
    <font>
      <b/>
      <sz val="12"/>
      <color theme="1"/>
      <name val="Calibri"/>
      <family val="2"/>
      <charset val="204"/>
    </font>
    <font>
      <b/>
      <sz val="10"/>
      <name val="Calibri"/>
      <family val="2"/>
      <charset val="204"/>
    </font>
    <font>
      <b/>
      <sz val="11"/>
      <color theme="5" tint="-0.499984740745262"/>
      <name val="Calibri"/>
      <family val="2"/>
      <charset val="204"/>
    </font>
    <font>
      <b/>
      <sz val="11"/>
      <color theme="7" tint="-0.499984740745262"/>
      <name val="Calibri"/>
      <family val="2"/>
      <charset val="204"/>
    </font>
    <font>
      <sz val="6"/>
      <color rgb="FF000000"/>
      <name val="Calibri"/>
      <family val="2"/>
      <charset val="204"/>
    </font>
    <font>
      <b/>
      <sz val="6"/>
      <name val="Arial Cyr"/>
      <family val="2"/>
      <charset val="204"/>
    </font>
    <font>
      <b/>
      <sz val="7"/>
      <color rgb="FF002060"/>
      <name val="Calibri"/>
      <family val="2"/>
      <charset val="204"/>
    </font>
    <font>
      <b/>
      <sz val="11"/>
      <color rgb="FF002060"/>
      <name val="Times New Roman"/>
      <family val="1"/>
      <charset val="204"/>
    </font>
    <font>
      <b/>
      <sz val="9"/>
      <color rgb="FFFF0000"/>
      <name val="Arial Cyr"/>
      <charset val="204"/>
    </font>
    <font>
      <b/>
      <i/>
      <sz val="7"/>
      <name val="Arial Cyr"/>
      <charset val="204"/>
    </font>
    <font>
      <b/>
      <i/>
      <sz val="11"/>
      <color rgb="FF000000"/>
      <name val="Calibri"/>
      <family val="2"/>
      <charset val="204"/>
    </font>
    <font>
      <b/>
      <sz val="10"/>
      <color rgb="FFC00000"/>
      <name val="Calibri"/>
      <family val="2"/>
      <charset val="204"/>
    </font>
    <font>
      <b/>
      <sz val="9"/>
      <name val="Calibri"/>
      <family val="2"/>
      <charset val="204"/>
    </font>
    <font>
      <b/>
      <sz val="8"/>
      <name val="Calibri"/>
      <family val="2"/>
      <charset val="204"/>
    </font>
    <font>
      <b/>
      <sz val="10"/>
      <color rgb="FF002060"/>
      <name val="Calibri"/>
      <family val="2"/>
      <charset val="204"/>
    </font>
    <font>
      <b/>
      <sz val="14"/>
      <color rgb="FF000000"/>
      <name val="Calibri"/>
      <family val="2"/>
      <charset val="204"/>
    </font>
    <font>
      <sz val="10"/>
      <color rgb="FF000000"/>
      <name val="Liberation Sans"/>
      <family val="2"/>
      <charset val="204"/>
    </font>
    <font>
      <b/>
      <sz val="10"/>
      <color rgb="FF000000"/>
      <name val="Liberation Sans"/>
      <family val="2"/>
      <charset val="204"/>
    </font>
    <font>
      <b/>
      <sz val="10"/>
      <color rgb="FFFFFFFF"/>
      <name val="Liberation Sans"/>
      <family val="2"/>
      <charset val="204"/>
    </font>
    <font>
      <sz val="10"/>
      <color rgb="FFCC0000"/>
      <name val="Liberation Sans"/>
      <family val="2"/>
      <charset val="204"/>
    </font>
    <font>
      <i/>
      <sz val="10"/>
      <color rgb="FF808080"/>
      <name val="Liberation Sans"/>
      <family val="2"/>
      <charset val="204"/>
    </font>
    <font>
      <sz val="10"/>
      <color rgb="FF006600"/>
      <name val="Liberation Sans"/>
      <family val="2"/>
      <charset val="204"/>
    </font>
    <font>
      <b/>
      <sz val="24"/>
      <color rgb="FF000000"/>
      <name val="Liberation Sans"/>
      <family val="2"/>
      <charset val="204"/>
    </font>
    <font>
      <b/>
      <sz val="18"/>
      <color rgb="FF000000"/>
      <name val="Liberation Sans"/>
      <family val="2"/>
      <charset val="204"/>
    </font>
    <font>
      <b/>
      <sz val="12"/>
      <color rgb="FF000000"/>
      <name val="Liberation Sans"/>
      <family val="2"/>
      <charset val="204"/>
    </font>
    <font>
      <u/>
      <sz val="10"/>
      <color rgb="FF0000EE"/>
      <name val="Liberation Sans"/>
      <family val="2"/>
      <charset val="204"/>
    </font>
    <font>
      <sz val="10"/>
      <color rgb="FF996600"/>
      <name val="Liberation Sans"/>
      <family val="2"/>
      <charset val="204"/>
    </font>
    <font>
      <sz val="10"/>
      <color rgb="FF333333"/>
      <name val="Liberation Sans"/>
      <family val="2"/>
      <charset val="204"/>
    </font>
    <font>
      <b/>
      <i/>
      <u/>
      <sz val="10"/>
      <color rgb="FF000000"/>
      <name val="Liberation Sans"/>
      <family val="2"/>
      <charset val="204"/>
    </font>
    <font>
      <b/>
      <sz val="10"/>
      <color rgb="FF000000"/>
      <name val="Times New Roman"/>
      <family val="1"/>
      <charset val="204"/>
    </font>
    <font>
      <b/>
      <sz val="7"/>
      <color rgb="FFC00000"/>
      <name val="Times New Roman"/>
      <family val="1"/>
      <charset val="204"/>
    </font>
    <font>
      <sz val="10"/>
      <name val="Arial Cyr"/>
      <charset val="204"/>
    </font>
    <font>
      <sz val="8"/>
      <color theme="1"/>
      <name val="Calibri"/>
      <family val="2"/>
      <scheme val="minor"/>
    </font>
    <font>
      <sz val="8"/>
      <color rgb="FFC00000"/>
      <name val="Arial Cyr"/>
      <family val="2"/>
      <charset val="204"/>
    </font>
    <font>
      <sz val="6.5"/>
      <name val="Arial Cyr"/>
      <family val="2"/>
      <charset val="204"/>
    </font>
    <font>
      <b/>
      <sz val="6"/>
      <color rgb="FF000000"/>
      <name val="Calibri"/>
      <family val="2"/>
      <charset val="204"/>
    </font>
    <font>
      <sz val="9"/>
      <color theme="1"/>
      <name val="Calibri"/>
      <family val="2"/>
      <charset val="204"/>
      <scheme val="minor"/>
    </font>
    <font>
      <sz val="6.5"/>
      <name val="Arial Cyr"/>
      <charset val="204"/>
    </font>
    <font>
      <b/>
      <i/>
      <sz val="6"/>
      <name val="Arial Cyr"/>
      <charset val="204"/>
    </font>
    <font>
      <b/>
      <sz val="10"/>
      <color theme="1"/>
      <name val="Calibri"/>
      <family val="2"/>
      <charset val="204"/>
      <scheme val="minor"/>
    </font>
    <font>
      <b/>
      <sz val="6.5"/>
      <name val="Arial Cyr"/>
      <family val="2"/>
      <charset val="204"/>
    </font>
    <font>
      <sz val="8"/>
      <color rgb="FFC00000"/>
      <name val="Cambria"/>
      <family val="1"/>
      <charset val="204"/>
    </font>
    <font>
      <b/>
      <sz val="10"/>
      <color rgb="FFFF0000"/>
      <name val="Calibri"/>
      <family val="2"/>
      <charset val="204"/>
    </font>
    <font>
      <b/>
      <sz val="10"/>
      <name val="Cambria"/>
      <family val="1"/>
      <charset val="204"/>
    </font>
    <font>
      <b/>
      <sz val="10"/>
      <color rgb="FFC00000"/>
      <name val="Cambria"/>
      <family val="1"/>
      <charset val="204"/>
    </font>
    <font>
      <b/>
      <sz val="6"/>
      <name val="Arial Cyr"/>
      <charset val="204"/>
    </font>
    <font>
      <b/>
      <i/>
      <sz val="8"/>
      <color rgb="FF000000"/>
      <name val="Calibri"/>
      <family val="2"/>
      <charset val="204"/>
    </font>
    <font>
      <i/>
      <sz val="7"/>
      <color rgb="FF000000"/>
      <name val="Calibri"/>
      <family val="2"/>
      <charset val="204"/>
    </font>
    <font>
      <b/>
      <i/>
      <sz val="7"/>
      <color rgb="FF000000"/>
      <name val="Calibri"/>
      <family val="2"/>
      <charset val="204"/>
    </font>
    <font>
      <i/>
      <sz val="9"/>
      <name val="Arial Cyr"/>
      <family val="2"/>
      <charset val="204"/>
    </font>
    <font>
      <b/>
      <i/>
      <sz val="9"/>
      <name val="Arial Cyr"/>
      <charset val="204"/>
    </font>
    <font>
      <i/>
      <sz val="11"/>
      <color rgb="FF000000"/>
      <name val="Calibri"/>
      <family val="2"/>
      <charset val="204"/>
    </font>
    <font>
      <b/>
      <i/>
      <sz val="11"/>
      <color rgb="FFC00000"/>
      <name val="Calibri"/>
      <family val="2"/>
      <charset val="204"/>
    </font>
    <font>
      <b/>
      <i/>
      <sz val="11"/>
      <color theme="5" tint="-0.499984740745262"/>
      <name val="Calibri"/>
      <family val="2"/>
      <charset val="204"/>
    </font>
    <font>
      <i/>
      <sz val="11"/>
      <color theme="5" tint="-0.499984740745262"/>
      <name val="Calibri"/>
      <family val="2"/>
      <charset val="204"/>
    </font>
    <font>
      <sz val="7"/>
      <color theme="1"/>
      <name val="Times New Roman"/>
      <family val="1"/>
      <charset val="204"/>
    </font>
    <font>
      <b/>
      <i/>
      <sz val="6.5"/>
      <name val="Arial Cyr"/>
      <charset val="204"/>
    </font>
    <font>
      <b/>
      <sz val="8"/>
      <color rgb="FF0070C0"/>
      <name val="Arial Cyr"/>
      <charset val="204"/>
    </font>
    <font>
      <b/>
      <sz val="10"/>
      <color rgb="FFC00000"/>
      <name val="Arial Cyr"/>
      <charset val="204"/>
    </font>
    <font>
      <b/>
      <sz val="8.5"/>
      <name val="Arial Cyr"/>
      <charset val="204"/>
    </font>
    <font>
      <b/>
      <sz val="8"/>
      <color theme="1"/>
      <name val="Calibri"/>
      <family val="2"/>
      <charset val="204"/>
    </font>
    <font>
      <sz val="8.5"/>
      <color theme="1"/>
      <name val="Calibri"/>
      <family val="2"/>
      <charset val="204"/>
    </font>
    <font>
      <i/>
      <sz val="7"/>
      <color rgb="FF000000"/>
      <name val="Arial Cyr"/>
      <charset val="204"/>
    </font>
    <font>
      <b/>
      <sz val="7"/>
      <color rgb="FF002060"/>
      <name val="Arial Cyr"/>
      <family val="2"/>
      <charset val="204"/>
    </font>
    <font>
      <b/>
      <i/>
      <sz val="10"/>
      <name val="Arial Cyr"/>
      <charset val="204"/>
    </font>
    <font>
      <b/>
      <sz val="11"/>
      <color rgb="FFC00000"/>
      <name val="Arial Cyr"/>
      <charset val="204"/>
    </font>
    <font>
      <b/>
      <sz val="8"/>
      <color rgb="FF0070C0"/>
      <name val="Arial Cyr"/>
      <family val="2"/>
      <charset val="204"/>
    </font>
    <font>
      <sz val="7"/>
      <color rgb="FF0070C0"/>
      <name val="Arial Cyr"/>
      <family val="2"/>
      <charset val="204"/>
    </font>
    <font>
      <b/>
      <sz val="10"/>
      <color rgb="FF0070C0"/>
      <name val="Calibri"/>
      <family val="2"/>
      <charset val="204"/>
    </font>
    <font>
      <sz val="8"/>
      <color rgb="FF0070C0"/>
      <name val="Calibri"/>
      <family val="2"/>
      <charset val="204"/>
    </font>
    <font>
      <sz val="7"/>
      <name val="Calibri"/>
      <family val="2"/>
      <charset val="204"/>
      <scheme val="minor"/>
    </font>
    <font>
      <sz val="7"/>
      <color rgb="FF000000"/>
      <name val="Calibri"/>
      <family val="2"/>
      <charset val="204"/>
      <scheme val="minor"/>
    </font>
    <font>
      <sz val="6"/>
      <color rgb="FF000000"/>
      <name val="Calibri"/>
      <family val="2"/>
      <charset val="204"/>
      <scheme val="minor"/>
    </font>
    <font>
      <b/>
      <sz val="7"/>
      <name val="Calibri"/>
      <family val="2"/>
      <charset val="204"/>
      <scheme val="minor"/>
    </font>
    <font>
      <b/>
      <sz val="7"/>
      <color rgb="FF002060"/>
      <name val="Calibri"/>
      <family val="2"/>
      <charset val="204"/>
      <scheme val="minor"/>
    </font>
    <font>
      <b/>
      <sz val="6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6.5"/>
      <color rgb="FF000000"/>
      <name val="Calibri"/>
      <family val="2"/>
      <charset val="204"/>
      <scheme val="minor"/>
    </font>
    <font>
      <b/>
      <sz val="7"/>
      <color rgb="FF000000"/>
      <name val="Calibri"/>
      <family val="2"/>
      <charset val="204"/>
      <scheme val="minor"/>
    </font>
    <font>
      <b/>
      <sz val="7"/>
      <name val="Cambria"/>
      <family val="1"/>
      <charset val="204"/>
    </font>
    <font>
      <sz val="8"/>
      <color rgb="FF000000"/>
      <name val="Arial"/>
      <family val="2"/>
      <charset val="204"/>
    </font>
    <font>
      <sz val="7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b/>
      <sz val="14"/>
      <name val="Calibri"/>
      <family val="2"/>
      <charset val="204"/>
    </font>
    <font>
      <sz val="5"/>
      <name val="Arial Cyr"/>
      <family val="2"/>
      <charset val="204"/>
    </font>
    <font>
      <b/>
      <i/>
      <sz val="8"/>
      <name val="Arial Cyr"/>
      <charset val="204"/>
    </font>
    <font>
      <sz val="8"/>
      <color theme="1"/>
      <name val="Calibri"/>
      <family val="2"/>
      <charset val="204"/>
    </font>
    <font>
      <b/>
      <sz val="7"/>
      <name val="Arial Narrow"/>
      <family val="2"/>
      <charset val="204"/>
    </font>
    <font>
      <sz val="8.5"/>
      <color rgb="FF000000"/>
      <name val="Calibri"/>
      <family val="2"/>
      <charset val="204"/>
    </font>
    <font>
      <b/>
      <sz val="10"/>
      <color theme="1"/>
      <name val="Calibri"/>
      <family val="2"/>
      <charset val="204"/>
    </font>
    <font>
      <sz val="8.5"/>
      <name val="Arial Cyr"/>
      <family val="2"/>
      <charset val="204"/>
    </font>
    <font>
      <sz val="8"/>
      <name val="Arial Narrow"/>
      <family val="2"/>
      <charset val="204"/>
    </font>
    <font>
      <b/>
      <sz val="12"/>
      <name val="Cambria"/>
      <family val="1"/>
      <charset val="204"/>
    </font>
    <font>
      <b/>
      <sz val="8.5"/>
      <color rgb="FF000000"/>
      <name val="Calibri"/>
      <family val="2"/>
      <charset val="204"/>
    </font>
    <font>
      <b/>
      <i/>
      <sz val="7"/>
      <name val="Calibri"/>
      <family val="2"/>
      <charset val="204"/>
    </font>
    <font>
      <sz val="10"/>
      <color rgb="FFC00000"/>
      <name val="Calibri"/>
      <family val="2"/>
      <charset val="204"/>
    </font>
    <font>
      <b/>
      <i/>
      <sz val="6.5"/>
      <name val="Calibri"/>
      <family val="2"/>
      <charset val="204"/>
    </font>
    <font>
      <b/>
      <sz val="7"/>
      <name val="Calibri"/>
      <family val="2"/>
      <charset val="204"/>
    </font>
    <font>
      <sz val="11"/>
      <color rgb="FF0070C0"/>
      <name val="Calibri"/>
      <family val="2"/>
      <charset val="204"/>
    </font>
    <font>
      <b/>
      <sz val="8"/>
      <name val="Cambria"/>
      <family val="1"/>
      <charset val="204"/>
    </font>
    <font>
      <b/>
      <i/>
      <sz val="7"/>
      <name val="Cambria"/>
      <family val="1"/>
      <charset val="204"/>
    </font>
    <font>
      <sz val="9"/>
      <name val="Arial"/>
      <family val="2"/>
      <charset val="204"/>
    </font>
    <font>
      <sz val="8"/>
      <name val="Arial"/>
      <family val="2"/>
      <charset val="204"/>
    </font>
    <font>
      <sz val="11"/>
      <color rgb="FF000000"/>
      <name val="Arial"/>
      <family val="2"/>
      <charset val="204"/>
    </font>
    <font>
      <sz val="7"/>
      <name val="Arial"/>
      <family val="2"/>
      <charset val="204"/>
    </font>
    <font>
      <sz val="8"/>
      <color rgb="FFFF0000"/>
      <name val="Calibri"/>
      <family val="2"/>
      <charset val="204"/>
    </font>
    <font>
      <sz val="10"/>
      <name val="Arial"/>
      <family val="2"/>
      <charset val="204"/>
    </font>
    <font>
      <sz val="10"/>
      <color rgb="FF000000"/>
      <name val="Arial"/>
      <family val="2"/>
      <charset val="204"/>
    </font>
    <font>
      <sz val="1"/>
      <name val="Arial Cyr"/>
      <family val="2"/>
      <charset val="204"/>
    </font>
    <font>
      <sz val="1"/>
      <name val="Calibri"/>
      <family val="2"/>
      <charset val="204"/>
      <scheme val="minor"/>
    </font>
    <font>
      <sz val="1"/>
      <color rgb="FF000000"/>
      <name val="Calibri"/>
      <family val="2"/>
      <charset val="204"/>
    </font>
    <font>
      <b/>
      <sz val="9"/>
      <color rgb="FF000000"/>
      <name val="Arial"/>
      <family val="2"/>
      <charset val="204"/>
    </font>
    <font>
      <sz val="7"/>
      <color rgb="FF002060"/>
      <name val="Calibri"/>
      <family val="2"/>
      <charset val="204"/>
    </font>
    <font>
      <sz val="7"/>
      <color rgb="FF002060"/>
      <name val="Arial Cyr"/>
      <family val="2"/>
      <charset val="204"/>
    </font>
    <font>
      <sz val="7"/>
      <color theme="1"/>
      <name val="Calibri"/>
      <family val="2"/>
      <charset val="204"/>
      <scheme val="minor"/>
    </font>
    <font>
      <b/>
      <sz val="7"/>
      <color rgb="FFC00000"/>
      <name val="Calibri"/>
      <family val="2"/>
      <charset val="204"/>
    </font>
    <font>
      <b/>
      <sz val="6.5"/>
      <name val="Arial Cyr"/>
      <charset val="204"/>
    </font>
    <font>
      <b/>
      <sz val="10"/>
      <color rgb="FF000000"/>
      <name val="Arial"/>
      <family val="2"/>
      <charset val="204"/>
    </font>
    <font>
      <sz val="8"/>
      <name val="Calibri"/>
      <family val="2"/>
      <charset val="204"/>
      <scheme val="minor"/>
    </font>
    <font>
      <b/>
      <sz val="8"/>
      <color rgb="FFC00000"/>
      <name val="Calibri"/>
      <family val="2"/>
      <charset val="204"/>
      <scheme val="minor"/>
    </font>
    <font>
      <i/>
      <sz val="10"/>
      <color rgb="FF000000"/>
      <name val="Calibri"/>
      <family val="2"/>
      <charset val="204"/>
    </font>
    <font>
      <sz val="4.5"/>
      <name val="Arial Cyr"/>
      <family val="2"/>
      <charset val="204"/>
    </font>
    <font>
      <b/>
      <sz val="10"/>
      <name val="Arial"/>
      <family val="2"/>
      <charset val="204"/>
    </font>
    <font>
      <sz val="10"/>
      <color rgb="FF002060"/>
      <name val="Calibri"/>
      <family val="2"/>
      <charset val="204"/>
    </font>
  </fonts>
  <fills count="38">
    <fill>
      <patternFill patternType="none"/>
    </fill>
    <fill>
      <patternFill patternType="gray125"/>
    </fill>
    <fill>
      <patternFill patternType="solid">
        <fgColor rgb="FFFFFFFF"/>
        <bgColor rgb="FFEBF1DE"/>
      </patternFill>
    </fill>
    <fill>
      <patternFill patternType="solid">
        <fgColor rgb="FF92D050"/>
        <bgColor rgb="FFC3D69B"/>
      </patternFill>
    </fill>
    <fill>
      <patternFill patternType="solid">
        <fgColor rgb="FFC3D69B"/>
        <bgColor rgb="FFBDD7EE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rgb="FFEBF1DE"/>
      </patternFill>
    </fill>
    <fill>
      <patternFill patternType="solid">
        <fgColor theme="7" tint="0.79998168889431442"/>
        <bgColor rgb="FFE6B9B8"/>
      </patternFill>
    </fill>
    <fill>
      <patternFill patternType="solid">
        <fgColor theme="9" tint="0.79998168889431442"/>
        <bgColor rgb="FFC3D69B"/>
      </patternFill>
    </fill>
    <fill>
      <patternFill patternType="solid">
        <fgColor theme="5" tint="0.79998168889431442"/>
        <bgColor rgb="FFE6B9B8"/>
      </patternFill>
    </fill>
    <fill>
      <patternFill patternType="solid">
        <fgColor theme="3" tint="0.79998168889431442"/>
        <bgColor rgb="FFFDEADA"/>
      </patternFill>
    </fill>
    <fill>
      <patternFill patternType="solid">
        <fgColor theme="3" tint="0.79998168889431442"/>
        <bgColor rgb="FFFAC09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rgb="FFFFD966"/>
      </patternFill>
    </fill>
    <fill>
      <patternFill patternType="solid">
        <fgColor theme="7" tint="0.79998168889431442"/>
        <bgColor rgb="FFFF9900"/>
      </patternFill>
    </fill>
    <fill>
      <patternFill patternType="solid">
        <fgColor theme="6" tint="0.79998168889431442"/>
        <bgColor rgb="FFFDEADA"/>
      </patternFill>
    </fill>
    <fill>
      <patternFill patternType="solid">
        <fgColor theme="6" tint="0.79998168889431442"/>
        <bgColor rgb="FFFAC090"/>
      </patternFill>
    </fill>
    <fill>
      <patternFill patternType="solid">
        <fgColor theme="6" tint="0.79998168889431442"/>
        <bgColor rgb="FFE6B9B8"/>
      </patternFill>
    </fill>
    <fill>
      <patternFill patternType="solid">
        <fgColor theme="7" tint="0.79998168889431442"/>
        <bgColor rgb="FFEBF1DE"/>
      </patternFill>
    </fill>
    <fill>
      <patternFill patternType="solid">
        <fgColor theme="7" tint="0.79998168889431442"/>
        <bgColor rgb="FFFAC090"/>
      </patternFill>
    </fill>
    <fill>
      <patternFill patternType="solid">
        <fgColor theme="7" tint="0.79998168889431442"/>
        <bgColor rgb="FFFDEADA"/>
      </patternFill>
    </fill>
    <fill>
      <patternFill patternType="solid">
        <fgColor theme="7" tint="0.79998168889431442"/>
        <bgColor rgb="FFC3D69B"/>
      </patternFill>
    </fill>
    <fill>
      <patternFill patternType="solid">
        <fgColor theme="9" tint="0.79998168889431442"/>
        <bgColor rgb="FFBDD7EE"/>
      </patternFill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  <fill>
      <patternFill patternType="solid">
        <fgColor theme="9" tint="0.59999389629810485"/>
        <bgColor rgb="FFC3D69B"/>
      </patternFill>
    </fill>
    <fill>
      <patternFill patternType="solid">
        <fgColor theme="9" tint="0.59999389629810485"/>
        <bgColor indexed="64"/>
      </patternFill>
    </fill>
  </fills>
  <borders count="8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thin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indexed="64"/>
      </top>
      <bottom/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thin">
        <color auto="1"/>
      </right>
      <top/>
      <bottom style="medium">
        <color auto="1"/>
      </bottom>
      <diagonal/>
    </border>
  </borders>
  <cellStyleXfs count="21">
    <xf numFmtId="0" fontId="0" fillId="0" borderId="0"/>
    <xf numFmtId="9" fontId="59" fillId="0" borderId="0" applyFont="0" applyFill="0" applyBorder="0" applyAlignment="0" applyProtection="0"/>
    <xf numFmtId="0" fontId="127" fillId="0" borderId="0"/>
    <xf numFmtId="0" fontId="128" fillId="0" borderId="0" applyNumberFormat="0" applyBorder="0" applyProtection="0"/>
    <xf numFmtId="0" fontId="129" fillId="29" borderId="0" applyNumberFormat="0" applyBorder="0" applyProtection="0"/>
    <xf numFmtId="0" fontId="129" fillId="30" borderId="0" applyNumberFormat="0" applyBorder="0" applyProtection="0"/>
    <xf numFmtId="0" fontId="128" fillId="31" borderId="0" applyNumberFormat="0" applyBorder="0" applyProtection="0"/>
    <xf numFmtId="0" fontId="130" fillId="32" borderId="0" applyNumberFormat="0" applyBorder="0" applyProtection="0"/>
    <xf numFmtId="0" fontId="129" fillId="33" borderId="0" applyNumberFormat="0" applyBorder="0" applyProtection="0"/>
    <xf numFmtId="0" fontId="131" fillId="0" borderId="0" applyNumberFormat="0" applyBorder="0" applyProtection="0"/>
    <xf numFmtId="0" fontId="132" fillId="34" borderId="0" applyNumberFormat="0" applyBorder="0" applyProtection="0"/>
    <xf numFmtId="0" fontId="133" fillId="0" borderId="0" applyNumberFormat="0" applyBorder="0" applyProtection="0"/>
    <xf numFmtId="0" fontId="134" fillId="0" borderId="0" applyNumberFormat="0" applyBorder="0" applyProtection="0"/>
    <xf numFmtId="0" fontId="135" fillId="0" borderId="0" applyNumberFormat="0" applyBorder="0" applyProtection="0"/>
    <xf numFmtId="0" fontId="136" fillId="0" borderId="0" applyNumberFormat="0" applyBorder="0" applyProtection="0"/>
    <xf numFmtId="0" fontId="137" fillId="35" borderId="0" applyNumberFormat="0" applyBorder="0" applyProtection="0"/>
    <xf numFmtId="0" fontId="138" fillId="35" borderId="81" applyNumberFormat="0" applyProtection="0"/>
    <xf numFmtId="0" fontId="139" fillId="0" borderId="0" applyNumberFormat="0" applyBorder="0" applyProtection="0"/>
    <xf numFmtId="0" fontId="127" fillId="0" borderId="0" applyNumberFormat="0" applyFont="0" applyBorder="0" applyProtection="0"/>
    <xf numFmtId="0" fontId="127" fillId="0" borderId="0" applyNumberFormat="0" applyFont="0" applyBorder="0" applyProtection="0"/>
    <xf numFmtId="0" fontId="130" fillId="0" borderId="0" applyNumberFormat="0" applyBorder="0" applyProtection="0"/>
  </cellStyleXfs>
  <cellXfs count="3738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/>
    <xf numFmtId="0" fontId="1" fillId="0" borderId="0" xfId="0" applyFont="1" applyBorder="1"/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0" xfId="0" applyAlignment="1">
      <alignment horizontal="center"/>
    </xf>
    <xf numFmtId="0" fontId="2" fillId="0" borderId="0" xfId="0" applyFont="1" applyBorder="1"/>
    <xf numFmtId="0" fontId="3" fillId="0" borderId="0" xfId="0" applyFont="1" applyBorder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Border="1"/>
    <xf numFmtId="0" fontId="3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0" fontId="2" fillId="0" borderId="0" xfId="0" applyFont="1" applyBorder="1" applyAlignment="1">
      <alignment horizontal="center"/>
    </xf>
    <xf numFmtId="0" fontId="6" fillId="0" borderId="0" xfId="0" applyFont="1" applyBorder="1"/>
    <xf numFmtId="0" fontId="0" fillId="0" borderId="1" xfId="0" applyBorder="1"/>
    <xf numFmtId="0" fontId="5" fillId="0" borderId="0" xfId="0" applyFont="1" applyBorder="1"/>
    <xf numFmtId="0" fontId="7" fillId="0" borderId="0" xfId="0" applyFont="1" applyBorder="1"/>
    <xf numFmtId="0" fontId="7" fillId="0" borderId="0" xfId="0" applyFont="1" applyBorder="1" applyAlignment="1">
      <alignment horizontal="left"/>
    </xf>
    <xf numFmtId="0" fontId="9" fillId="0" borderId="0" xfId="0" applyFont="1" applyBorder="1"/>
    <xf numFmtId="0" fontId="10" fillId="0" borderId="0" xfId="0" applyFont="1" applyBorder="1"/>
    <xf numFmtId="0" fontId="2" fillId="0" borderId="0" xfId="0" applyFont="1" applyBorder="1" applyAlignment="1">
      <alignment horizontal="right"/>
    </xf>
    <xf numFmtId="0" fontId="8" fillId="0" borderId="0" xfId="0" applyFont="1" applyBorder="1" applyAlignment="1">
      <alignment horizontal="center"/>
    </xf>
    <xf numFmtId="0" fontId="8" fillId="0" borderId="0" xfId="0" applyFont="1"/>
    <xf numFmtId="0" fontId="7" fillId="0" borderId="0" xfId="0" applyFont="1"/>
    <xf numFmtId="0" fontId="8" fillId="0" borderId="0" xfId="0" applyFont="1" applyBorder="1"/>
    <xf numFmtId="0" fontId="11" fillId="0" borderId="0" xfId="0" applyFont="1"/>
    <xf numFmtId="0" fontId="11" fillId="0" borderId="0" xfId="0" applyFont="1" applyBorder="1"/>
    <xf numFmtId="0" fontId="12" fillId="0" borderId="0" xfId="0" applyFont="1" applyBorder="1"/>
    <xf numFmtId="0" fontId="7" fillId="0" borderId="0" xfId="0" applyFont="1" applyBorder="1" applyAlignment="1">
      <alignment horizontal="center"/>
    </xf>
    <xf numFmtId="0" fontId="13" fillId="0" borderId="0" xfId="0" applyFont="1" applyAlignment="1">
      <alignment horizontal="left"/>
    </xf>
    <xf numFmtId="9" fontId="7" fillId="0" borderId="0" xfId="0" applyNumberFormat="1" applyFont="1" applyAlignment="1">
      <alignment horizontal="center"/>
    </xf>
    <xf numFmtId="0" fontId="14" fillId="0" borderId="2" xfId="0" applyFont="1" applyBorder="1" applyAlignment="1">
      <alignment horizontal="left"/>
    </xf>
    <xf numFmtId="0" fontId="7" fillId="0" borderId="3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14" fillId="0" borderId="9" xfId="0" applyFont="1" applyBorder="1" applyAlignment="1">
      <alignment horizontal="left"/>
    </xf>
    <xf numFmtId="0" fontId="0" fillId="0" borderId="10" xfId="0" applyBorder="1"/>
    <xf numFmtId="164" fontId="14" fillId="0" borderId="0" xfId="0" applyNumberFormat="1" applyFont="1" applyBorder="1" applyAlignment="1">
      <alignment horizontal="left"/>
    </xf>
    <xf numFmtId="0" fontId="0" fillId="0" borderId="3" xfId="0" applyBorder="1" applyAlignment="1">
      <alignment horizontal="left"/>
    </xf>
    <xf numFmtId="0" fontId="14" fillId="0" borderId="0" xfId="0" applyFont="1" applyBorder="1" applyAlignment="1">
      <alignment horizontal="left"/>
    </xf>
    <xf numFmtId="164" fontId="14" fillId="0" borderId="0" xfId="0" applyNumberFormat="1" applyFont="1" applyBorder="1" applyAlignment="1">
      <alignment horizontal="center"/>
    </xf>
    <xf numFmtId="0" fontId="8" fillId="0" borderId="3" xfId="0" applyFont="1" applyBorder="1" applyAlignment="1">
      <alignment horizontal="right"/>
    </xf>
    <xf numFmtId="0" fontId="2" fillId="0" borderId="3" xfId="0" applyFont="1" applyBorder="1" applyAlignment="1">
      <alignment horizontal="left"/>
    </xf>
    <xf numFmtId="0" fontId="2" fillId="0" borderId="24" xfId="0" applyFont="1" applyBorder="1" applyAlignment="1">
      <alignment horizontal="left"/>
    </xf>
    <xf numFmtId="0" fontId="0" fillId="0" borderId="15" xfId="0" applyBorder="1"/>
    <xf numFmtId="0" fontId="22" fillId="0" borderId="0" xfId="0" applyFont="1" applyBorder="1"/>
    <xf numFmtId="0" fontId="0" fillId="0" borderId="0" xfId="0" applyBorder="1" applyAlignment="1">
      <alignment horizontal="right"/>
    </xf>
    <xf numFmtId="0" fontId="28" fillId="0" borderId="0" xfId="0" applyFont="1" applyAlignment="1">
      <alignment horizontal="center"/>
    </xf>
    <xf numFmtId="0" fontId="3" fillId="0" borderId="0" xfId="0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/>
    <xf numFmtId="0" fontId="21" fillId="0" borderId="0" xfId="0" applyFont="1" applyBorder="1" applyAlignment="1">
      <alignment horizontal="left"/>
    </xf>
    <xf numFmtId="0" fontId="21" fillId="0" borderId="0" xfId="0" applyFont="1" applyBorder="1"/>
    <xf numFmtId="0" fontId="3" fillId="0" borderId="0" xfId="0" applyFont="1" applyBorder="1" applyAlignment="1">
      <alignment horizontal="center"/>
    </xf>
    <xf numFmtId="0" fontId="0" fillId="0" borderId="28" xfId="0" applyBorder="1"/>
    <xf numFmtId="0" fontId="7" fillId="0" borderId="3" xfId="0" applyFont="1" applyBorder="1"/>
    <xf numFmtId="0" fontId="7" fillId="0" borderId="10" xfId="0" applyFont="1" applyBorder="1"/>
    <xf numFmtId="0" fontId="0" fillId="0" borderId="18" xfId="0" applyBorder="1"/>
    <xf numFmtId="49" fontId="14" fillId="0" borderId="0" xfId="0" applyNumberFormat="1" applyFont="1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30" xfId="0" applyBorder="1"/>
    <xf numFmtId="0" fontId="34" fillId="0" borderId="3" xfId="0" applyFont="1" applyBorder="1" applyAlignment="1">
      <alignment horizontal="left"/>
    </xf>
    <xf numFmtId="0" fontId="0" fillId="0" borderId="22" xfId="0" applyBorder="1"/>
    <xf numFmtId="0" fontId="21" fillId="0" borderId="0" xfId="0" applyFont="1"/>
    <xf numFmtId="0" fontId="32" fillId="0" borderId="0" xfId="0" applyFont="1"/>
    <xf numFmtId="0" fontId="16" fillId="0" borderId="0" xfId="0" applyFont="1"/>
    <xf numFmtId="0" fontId="4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7" fillId="0" borderId="3" xfId="0" applyFont="1" applyBorder="1" applyAlignment="1">
      <alignment horizontal="left"/>
    </xf>
    <xf numFmtId="0" fontId="0" fillId="0" borderId="3" xfId="0" applyBorder="1"/>
    <xf numFmtId="0" fontId="7" fillId="0" borderId="23" xfId="0" applyFont="1" applyBorder="1"/>
    <xf numFmtId="0" fontId="7" fillId="0" borderId="23" xfId="0" applyFont="1" applyBorder="1" applyAlignment="1">
      <alignment horizontal="center"/>
    </xf>
    <xf numFmtId="0" fontId="0" fillId="0" borderId="24" xfId="0" applyBorder="1"/>
    <xf numFmtId="0" fontId="7" fillId="0" borderId="10" xfId="0" applyFont="1" applyBorder="1" applyAlignment="1">
      <alignment horizontal="left"/>
    </xf>
    <xf numFmtId="0" fontId="0" fillId="0" borderId="13" xfId="0" applyBorder="1"/>
    <xf numFmtId="0" fontId="0" fillId="0" borderId="0" xfId="0" applyAlignment="1">
      <alignment horizontal="right"/>
    </xf>
    <xf numFmtId="0" fontId="9" fillId="0" borderId="0" xfId="0" applyFont="1"/>
    <xf numFmtId="0" fontId="2" fillId="0" borderId="0" xfId="0" applyFont="1"/>
    <xf numFmtId="0" fontId="1" fillId="0" borderId="0" xfId="0" applyFont="1" applyAlignment="1">
      <alignment horizontal="right"/>
    </xf>
    <xf numFmtId="9" fontId="0" fillId="0" borderId="0" xfId="0" applyNumberFormat="1"/>
    <xf numFmtId="0" fontId="2" fillId="0" borderId="17" xfId="0" applyFont="1" applyBorder="1"/>
    <xf numFmtId="0" fontId="2" fillId="0" borderId="17" xfId="0" applyFont="1" applyBorder="1" applyAlignment="1">
      <alignment horizontal="left"/>
    </xf>
    <xf numFmtId="0" fontId="46" fillId="0" borderId="0" xfId="0" applyFont="1" applyBorder="1"/>
    <xf numFmtId="0" fontId="0" fillId="0" borderId="17" xfId="0" applyBorder="1"/>
    <xf numFmtId="0" fontId="0" fillId="0" borderId="23" xfId="0" applyBorder="1"/>
    <xf numFmtId="0" fontId="43" fillId="0" borderId="0" xfId="0" applyFont="1" applyBorder="1"/>
    <xf numFmtId="0" fontId="45" fillId="0" borderId="0" xfId="0" applyFont="1" applyBorder="1"/>
    <xf numFmtId="0" fontId="0" fillId="0" borderId="2" xfId="0" applyBorder="1"/>
    <xf numFmtId="0" fontId="52" fillId="0" borderId="0" xfId="0" applyFont="1" applyBorder="1"/>
    <xf numFmtId="0" fontId="16" fillId="0" borderId="0" xfId="0" applyFont="1" applyBorder="1"/>
    <xf numFmtId="0" fontId="0" fillId="0" borderId="0" xfId="0" applyFill="1"/>
    <xf numFmtId="2" fontId="10" fillId="0" borderId="20" xfId="0" applyNumberFormat="1" applyFont="1" applyBorder="1" applyAlignment="1">
      <alignment horizontal="center"/>
    </xf>
    <xf numFmtId="2" fontId="17" fillId="0" borderId="0" xfId="0" applyNumberFormat="1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2" fontId="18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45" fillId="0" borderId="0" xfId="0" applyFont="1"/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/>
    <xf numFmtId="0" fontId="0" fillId="0" borderId="24" xfId="0" applyFill="1" applyBorder="1"/>
    <xf numFmtId="0" fontId="0" fillId="0" borderId="22" xfId="0" applyFill="1" applyBorder="1"/>
    <xf numFmtId="0" fontId="21" fillId="0" borderId="0" xfId="0" applyFont="1" applyFill="1" applyBorder="1"/>
    <xf numFmtId="0" fontId="21" fillId="0" borderId="0" xfId="0" applyFont="1" applyFill="1" applyBorder="1" applyAlignment="1">
      <alignment horizontal="left"/>
    </xf>
    <xf numFmtId="0" fontId="0" fillId="0" borderId="0" xfId="0" applyFill="1" applyBorder="1"/>
    <xf numFmtId="0" fontId="43" fillId="0" borderId="0" xfId="0" applyFont="1" applyFill="1" applyBorder="1"/>
    <xf numFmtId="0" fontId="43" fillId="0" borderId="0" xfId="0" applyFont="1" applyFill="1" applyBorder="1" applyAlignment="1">
      <alignment horizontal="left"/>
    </xf>
    <xf numFmtId="165" fontId="14" fillId="0" borderId="0" xfId="0" applyNumberFormat="1" applyFont="1" applyFill="1" applyBorder="1" applyAlignment="1">
      <alignment horizontal="left"/>
    </xf>
    <xf numFmtId="0" fontId="56" fillId="0" borderId="0" xfId="0" applyFont="1" applyFill="1" applyBorder="1" applyAlignment="1">
      <alignment horizontal="left"/>
    </xf>
    <xf numFmtId="0" fontId="32" fillId="0" borderId="0" xfId="0" applyFont="1" applyFill="1" applyBorder="1"/>
    <xf numFmtId="0" fontId="0" fillId="0" borderId="3" xfId="0" applyFill="1" applyBorder="1"/>
    <xf numFmtId="0" fontId="32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right"/>
    </xf>
    <xf numFmtId="0" fontId="14" fillId="0" borderId="0" xfId="0" applyFont="1" applyFill="1" applyBorder="1" applyAlignment="1">
      <alignment horizontal="left"/>
    </xf>
    <xf numFmtId="0" fontId="14" fillId="0" borderId="0" xfId="0" applyFont="1" applyFill="1" applyBorder="1" applyAlignment="1">
      <alignment horizontal="center"/>
    </xf>
    <xf numFmtId="0" fontId="14" fillId="0" borderId="0" xfId="0" applyFont="1" applyFill="1" applyBorder="1"/>
    <xf numFmtId="0" fontId="14" fillId="0" borderId="0" xfId="0" applyFont="1" applyFill="1" applyBorder="1" applyAlignment="1"/>
    <xf numFmtId="164" fontId="14" fillId="0" borderId="0" xfId="0" applyNumberFormat="1" applyFont="1" applyFill="1" applyBorder="1" applyAlignment="1">
      <alignment horizontal="left"/>
    </xf>
    <xf numFmtId="0" fontId="22" fillId="0" borderId="0" xfId="0" applyFont="1" applyFill="1" applyBorder="1"/>
    <xf numFmtId="0" fontId="0" fillId="0" borderId="0" xfId="0" applyFill="1" applyBorder="1" applyAlignment="1">
      <alignment horizontal="left"/>
    </xf>
    <xf numFmtId="0" fontId="31" fillId="0" borderId="0" xfId="0" applyFont="1" applyFill="1" applyBorder="1" applyAlignment="1">
      <alignment vertical="center"/>
    </xf>
    <xf numFmtId="0" fontId="31" fillId="0" borderId="0" xfId="0" applyFont="1" applyFill="1" applyBorder="1"/>
    <xf numFmtId="0" fontId="16" fillId="0" borderId="0" xfId="0" applyFont="1" applyFill="1" applyBorder="1" applyAlignment="1">
      <alignment horizontal="left"/>
    </xf>
    <xf numFmtId="0" fontId="16" fillId="0" borderId="0" xfId="0" applyFont="1" applyFill="1" applyBorder="1"/>
    <xf numFmtId="0" fontId="7" fillId="0" borderId="0" xfId="0" applyFont="1" applyFill="1" applyBorder="1"/>
    <xf numFmtId="0" fontId="10" fillId="0" borderId="0" xfId="0" applyFont="1" applyFill="1" applyBorder="1"/>
    <xf numFmtId="165" fontId="2" fillId="0" borderId="0" xfId="0" applyNumberFormat="1" applyFont="1" applyFill="1" applyBorder="1" applyAlignment="1">
      <alignment horizontal="center"/>
    </xf>
    <xf numFmtId="0" fontId="2" fillId="0" borderId="19" xfId="0" applyFont="1" applyFill="1" applyBorder="1"/>
    <xf numFmtId="0" fontId="73" fillId="0" borderId="0" xfId="0" applyFont="1" applyFill="1" applyBorder="1" applyAlignment="1">
      <alignment horizontal="left"/>
    </xf>
    <xf numFmtId="0" fontId="66" fillId="0" borderId="0" xfId="0" applyFont="1"/>
    <xf numFmtId="0" fontId="3" fillId="0" borderId="0" xfId="0" applyFont="1" applyFill="1" applyBorder="1" applyAlignment="1">
      <alignment horizontal="left"/>
    </xf>
    <xf numFmtId="165" fontId="0" fillId="0" borderId="0" xfId="0" applyNumberFormat="1" applyFill="1" applyBorder="1"/>
    <xf numFmtId="0" fontId="75" fillId="0" borderId="0" xfId="0" applyFont="1" applyBorder="1"/>
    <xf numFmtId="0" fontId="77" fillId="0" borderId="0" xfId="0" applyFont="1" applyFill="1" applyBorder="1" applyAlignment="1">
      <alignment horizontal="left"/>
    </xf>
    <xf numFmtId="0" fontId="74" fillId="0" borderId="0" xfId="0" applyFont="1" applyFill="1" applyBorder="1" applyAlignment="1">
      <alignment horizontal="left"/>
    </xf>
    <xf numFmtId="0" fontId="5" fillId="0" borderId="0" xfId="0" applyFont="1" applyFill="1" applyBorder="1"/>
    <xf numFmtId="0" fontId="75" fillId="0" borderId="0" xfId="0" applyFont="1" applyFill="1" applyBorder="1" applyAlignment="1">
      <alignment horizontal="left"/>
    </xf>
    <xf numFmtId="0" fontId="72" fillId="0" borderId="0" xfId="0" applyFont="1" applyFill="1" applyBorder="1" applyAlignment="1">
      <alignment horizontal="left"/>
    </xf>
    <xf numFmtId="0" fontId="27" fillId="0" borderId="0" xfId="0" applyFont="1" applyBorder="1" applyAlignment="1">
      <alignment horizontal="left"/>
    </xf>
    <xf numFmtId="0" fontId="27" fillId="0" borderId="0" xfId="0" applyFont="1" applyFill="1" applyBorder="1" applyAlignment="1">
      <alignment horizontal="left"/>
    </xf>
    <xf numFmtId="0" fontId="73" fillId="0" borderId="0" xfId="0" applyFont="1" applyBorder="1" applyAlignment="1">
      <alignment horizontal="left"/>
    </xf>
    <xf numFmtId="0" fontId="44" fillId="0" borderId="0" xfId="0" applyFont="1" applyFill="1" applyBorder="1"/>
    <xf numFmtId="2" fontId="33" fillId="0" borderId="19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165" fontId="29" fillId="0" borderId="0" xfId="0" applyNumberFormat="1" applyFont="1"/>
    <xf numFmtId="164" fontId="14" fillId="0" borderId="0" xfId="0" applyNumberFormat="1" applyFont="1" applyFill="1" applyBorder="1" applyAlignment="1">
      <alignment horizontal="center"/>
    </xf>
    <xf numFmtId="2" fontId="16" fillId="0" borderId="0" xfId="0" applyNumberFormat="1" applyFont="1" applyFill="1" applyBorder="1" applyAlignment="1">
      <alignment horizontal="center"/>
    </xf>
    <xf numFmtId="166" fontId="2" fillId="0" borderId="0" xfId="0" applyNumberFormat="1" applyFont="1" applyFill="1" applyBorder="1" applyAlignment="1">
      <alignment horizontal="center"/>
    </xf>
    <xf numFmtId="2" fontId="10" fillId="0" borderId="19" xfId="0" applyNumberFormat="1" applyFont="1" applyBorder="1" applyAlignment="1">
      <alignment horizontal="center"/>
    </xf>
    <xf numFmtId="0" fontId="32" fillId="0" borderId="0" xfId="0" applyFont="1" applyAlignment="1">
      <alignment horizontal="center"/>
    </xf>
    <xf numFmtId="2" fontId="2" fillId="0" borderId="0" xfId="0" applyNumberFormat="1" applyFont="1" applyFill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12" fillId="0" borderId="0" xfId="0" applyFont="1" applyFill="1" applyBorder="1"/>
    <xf numFmtId="0" fontId="0" fillId="0" borderId="0" xfId="0" applyFill="1" applyBorder="1" applyAlignment="1">
      <alignment horizontal="center"/>
    </xf>
    <xf numFmtId="0" fontId="1" fillId="0" borderId="0" xfId="0" applyFont="1" applyFill="1" applyBorder="1"/>
    <xf numFmtId="0" fontId="45" fillId="0" borderId="0" xfId="0" applyFont="1" applyBorder="1" applyAlignment="1">
      <alignment horizontal="left"/>
    </xf>
    <xf numFmtId="0" fontId="46" fillId="0" borderId="38" xfId="0" applyFont="1" applyFill="1" applyBorder="1"/>
    <xf numFmtId="0" fontId="48" fillId="0" borderId="0" xfId="0" applyFont="1" applyFill="1" applyBorder="1" applyAlignment="1"/>
    <xf numFmtId="0" fontId="14" fillId="0" borderId="45" xfId="0" applyFont="1" applyFill="1" applyBorder="1" applyAlignment="1">
      <alignment horizontal="left"/>
    </xf>
    <xf numFmtId="0" fontId="45" fillId="0" borderId="3" xfId="0" applyFont="1" applyBorder="1" applyAlignment="1">
      <alignment horizontal="center"/>
    </xf>
    <xf numFmtId="0" fontId="45" fillId="0" borderId="4" xfId="0" applyFont="1" applyBorder="1" applyAlignment="1">
      <alignment horizontal="center"/>
    </xf>
    <xf numFmtId="0" fontId="2" fillId="0" borderId="46" xfId="0" applyFont="1" applyFill="1" applyBorder="1" applyAlignment="1">
      <alignment horizontal="center"/>
    </xf>
    <xf numFmtId="0" fontId="2" fillId="0" borderId="49" xfId="0" applyFont="1" applyFill="1" applyBorder="1"/>
    <xf numFmtId="0" fontId="0" fillId="0" borderId="48" xfId="0" applyBorder="1"/>
    <xf numFmtId="0" fontId="45" fillId="0" borderId="0" xfId="0" applyFont="1" applyBorder="1" applyAlignment="1">
      <alignment horizontal="center"/>
    </xf>
    <xf numFmtId="0" fontId="8" fillId="0" borderId="0" xfId="0" applyFont="1" applyAlignment="1">
      <alignment horizontal="left"/>
    </xf>
    <xf numFmtId="0" fontId="2" fillId="0" borderId="2" xfId="0" applyFont="1" applyBorder="1" applyAlignment="1">
      <alignment horizontal="center"/>
    </xf>
    <xf numFmtId="49" fontId="14" fillId="0" borderId="0" xfId="0" applyNumberFormat="1" applyFont="1" applyFill="1" applyBorder="1" applyAlignment="1">
      <alignment horizontal="left"/>
    </xf>
    <xf numFmtId="0" fontId="45" fillId="0" borderId="0" xfId="0" applyFont="1" applyFill="1" applyBorder="1" applyAlignment="1">
      <alignment horizontal="center"/>
    </xf>
    <xf numFmtId="166" fontId="86" fillId="0" borderId="0" xfId="0" applyNumberFormat="1" applyFont="1" applyFill="1" applyBorder="1" applyAlignment="1">
      <alignment horizontal="left"/>
    </xf>
    <xf numFmtId="0" fontId="16" fillId="0" borderId="0" xfId="0" applyFont="1" applyFill="1" applyBorder="1" applyAlignment="1">
      <alignment horizontal="center"/>
    </xf>
    <xf numFmtId="2" fontId="17" fillId="0" borderId="0" xfId="0" applyNumberFormat="1" applyFont="1" applyFill="1" applyBorder="1" applyAlignment="1">
      <alignment horizontal="center"/>
    </xf>
    <xf numFmtId="0" fontId="45" fillId="0" borderId="0" xfId="0" applyFont="1" applyFill="1" applyBorder="1" applyAlignment="1">
      <alignment horizontal="center" vertical="center"/>
    </xf>
    <xf numFmtId="166" fontId="0" fillId="0" borderId="0" xfId="0" applyNumberFormat="1" applyFill="1" applyBorder="1"/>
    <xf numFmtId="0" fontId="8" fillId="0" borderId="0" xfId="0" applyFont="1" applyFill="1" applyBorder="1"/>
    <xf numFmtId="0" fontId="2" fillId="0" borderId="0" xfId="0" applyFont="1" applyFill="1" applyBorder="1" applyAlignment="1">
      <alignment horizontal="right"/>
    </xf>
    <xf numFmtId="0" fontId="51" fillId="0" borderId="0" xfId="0" applyFont="1" applyFill="1" applyBorder="1" applyAlignment="1">
      <alignment horizontal="left"/>
    </xf>
    <xf numFmtId="0" fontId="11" fillId="0" borderId="0" xfId="0" applyFont="1" applyFill="1" applyBorder="1"/>
    <xf numFmtId="0" fontId="0" fillId="0" borderId="33" xfId="0" applyBorder="1"/>
    <xf numFmtId="0" fontId="2" fillId="0" borderId="54" xfId="0" applyFont="1" applyFill="1" applyBorder="1"/>
    <xf numFmtId="0" fontId="21" fillId="0" borderId="54" xfId="0" applyFont="1" applyFill="1" applyBorder="1"/>
    <xf numFmtId="0" fontId="2" fillId="0" borderId="56" xfId="0" applyFont="1" applyBorder="1"/>
    <xf numFmtId="0" fontId="14" fillId="0" borderId="59" xfId="0" applyFont="1" applyFill="1" applyBorder="1" applyAlignment="1">
      <alignment horizontal="left"/>
    </xf>
    <xf numFmtId="0" fontId="52" fillId="0" borderId="0" xfId="0" applyFont="1" applyFill="1" applyBorder="1"/>
    <xf numFmtId="2" fontId="0" fillId="0" borderId="0" xfId="0" applyNumberFormat="1" applyFill="1" applyBorder="1" applyAlignment="1">
      <alignment horizontal="left"/>
    </xf>
    <xf numFmtId="0" fontId="51" fillId="0" borderId="0" xfId="0" applyFont="1" applyFill="1" applyBorder="1"/>
    <xf numFmtId="0" fontId="81" fillId="0" borderId="0" xfId="0" applyFont="1" applyFill="1" applyBorder="1"/>
    <xf numFmtId="0" fontId="46" fillId="0" borderId="0" xfId="0" applyFont="1" applyFill="1" applyBorder="1"/>
    <xf numFmtId="0" fontId="75" fillId="0" borderId="0" xfId="0" applyFont="1" applyFill="1" applyBorder="1"/>
    <xf numFmtId="0" fontId="76" fillId="0" borderId="0" xfId="0" applyFont="1" applyFill="1" applyBorder="1" applyAlignment="1">
      <alignment horizontal="left"/>
    </xf>
    <xf numFmtId="0" fontId="0" fillId="0" borderId="0" xfId="0" applyFont="1" applyFill="1" applyBorder="1"/>
    <xf numFmtId="0" fontId="81" fillId="0" borderId="0" xfId="0" applyFont="1" applyFill="1" applyBorder="1" applyAlignment="1">
      <alignment horizontal="right"/>
    </xf>
    <xf numFmtId="0" fontId="5" fillId="0" borderId="0" xfId="0" applyFont="1" applyFill="1" applyBorder="1" applyAlignment="1">
      <alignment horizontal="left"/>
    </xf>
    <xf numFmtId="0" fontId="45" fillId="0" borderId="0" xfId="0" applyFont="1" applyFill="1" applyBorder="1"/>
    <xf numFmtId="0" fontId="0" fillId="0" borderId="0" xfId="0" applyFont="1" applyFill="1" applyBorder="1" applyAlignment="1">
      <alignment horizontal="left"/>
    </xf>
    <xf numFmtId="0" fontId="64" fillId="0" borderId="0" xfId="0" applyFont="1" applyFill="1" applyBorder="1"/>
    <xf numFmtId="0" fontId="63" fillId="0" borderId="0" xfId="0" applyFont="1" applyFill="1" applyBorder="1"/>
    <xf numFmtId="0" fontId="7" fillId="0" borderId="0" xfId="0" applyFont="1" applyFill="1" applyBorder="1" applyAlignment="1">
      <alignment horizontal="left"/>
    </xf>
    <xf numFmtId="0" fontId="44" fillId="0" borderId="0" xfId="0" applyFont="1" applyFill="1" applyBorder="1" applyAlignment="1">
      <alignment horizontal="left"/>
    </xf>
    <xf numFmtId="2" fontId="21" fillId="0" borderId="0" xfId="0" applyNumberFormat="1" applyFont="1" applyFill="1" applyBorder="1" applyAlignment="1">
      <alignment horizontal="left"/>
    </xf>
    <xf numFmtId="2" fontId="73" fillId="0" borderId="0" xfId="0" applyNumberFormat="1" applyFont="1" applyFill="1" applyBorder="1" applyAlignment="1">
      <alignment horizontal="left"/>
    </xf>
    <xf numFmtId="0" fontId="8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56" fillId="0" borderId="0" xfId="0" applyFont="1" applyFill="1" applyBorder="1"/>
    <xf numFmtId="2" fontId="0" fillId="0" borderId="0" xfId="0" applyNumberFormat="1" applyFill="1" applyBorder="1"/>
    <xf numFmtId="1" fontId="0" fillId="0" borderId="0" xfId="0" applyNumberFormat="1" applyFill="1" applyBorder="1"/>
    <xf numFmtId="0" fontId="21" fillId="0" borderId="0" xfId="0" applyFont="1" applyFill="1" applyBorder="1" applyAlignment="1"/>
    <xf numFmtId="0" fontId="46" fillId="0" borderId="0" xfId="0" applyFont="1" applyFill="1" applyBorder="1" applyAlignment="1">
      <alignment horizontal="left"/>
    </xf>
    <xf numFmtId="0" fontId="48" fillId="0" borderId="0" xfId="0" applyFont="1" applyFill="1" applyBorder="1"/>
    <xf numFmtId="0" fontId="62" fillId="0" borderId="0" xfId="0" applyFont="1" applyFill="1" applyBorder="1" applyAlignment="1">
      <alignment horizontal="left"/>
    </xf>
    <xf numFmtId="0" fontId="45" fillId="0" borderId="0" xfId="0" applyFont="1" applyFill="1" applyBorder="1" applyAlignment="1">
      <alignment horizontal="left"/>
    </xf>
    <xf numFmtId="167" fontId="14" fillId="0" borderId="0" xfId="0" applyNumberFormat="1" applyFont="1" applyFill="1" applyBorder="1" applyAlignment="1">
      <alignment horizontal="left"/>
    </xf>
    <xf numFmtId="165" fontId="21" fillId="0" borderId="0" xfId="0" applyNumberFormat="1" applyFont="1" applyFill="1" applyBorder="1" applyAlignment="1">
      <alignment horizontal="left"/>
    </xf>
    <xf numFmtId="0" fontId="47" fillId="0" borderId="0" xfId="0" applyFont="1" applyFill="1" applyBorder="1" applyAlignment="1">
      <alignment horizontal="left"/>
    </xf>
    <xf numFmtId="0" fontId="14" fillId="0" borderId="54" xfId="0" applyFont="1" applyBorder="1" applyAlignment="1">
      <alignment horizontal="center"/>
    </xf>
    <xf numFmtId="0" fontId="52" fillId="0" borderId="0" xfId="0" applyFont="1" applyFill="1" applyBorder="1" applyAlignment="1">
      <alignment horizontal="left"/>
    </xf>
    <xf numFmtId="1" fontId="34" fillId="0" borderId="54" xfId="0" applyNumberFormat="1" applyFont="1" applyBorder="1" applyAlignment="1">
      <alignment horizontal="center"/>
    </xf>
    <xf numFmtId="0" fontId="16" fillId="0" borderId="0" xfId="0" applyFont="1" applyBorder="1" applyAlignment="1">
      <alignment horizontal="left"/>
    </xf>
    <xf numFmtId="166" fontId="14" fillId="0" borderId="0" xfId="0" applyNumberFormat="1" applyFont="1" applyBorder="1" applyAlignment="1">
      <alignment horizontal="center"/>
    </xf>
    <xf numFmtId="165" fontId="14" fillId="0" borderId="0" xfId="0" applyNumberFormat="1" applyFont="1" applyFill="1" applyBorder="1" applyAlignment="1">
      <alignment horizontal="center"/>
    </xf>
    <xf numFmtId="0" fontId="53" fillId="0" borderId="0" xfId="0" applyFont="1" applyFill="1" applyBorder="1" applyAlignment="1">
      <alignment horizontal="center"/>
    </xf>
    <xf numFmtId="0" fontId="0" fillId="0" borderId="68" xfId="0" applyBorder="1" applyAlignment="1">
      <alignment horizontal="center"/>
    </xf>
    <xf numFmtId="0" fontId="0" fillId="0" borderId="18" xfId="0" applyFill="1" applyBorder="1"/>
    <xf numFmtId="0" fontId="2" fillId="0" borderId="68" xfId="0" applyFont="1" applyFill="1" applyBorder="1" applyAlignment="1">
      <alignment horizontal="left"/>
    </xf>
    <xf numFmtId="0" fontId="21" fillId="0" borderId="68" xfId="0" applyFont="1" applyFill="1" applyBorder="1" applyAlignment="1">
      <alignment horizontal="left"/>
    </xf>
    <xf numFmtId="0" fontId="27" fillId="0" borderId="70" xfId="0" applyFont="1" applyFill="1" applyBorder="1" applyAlignment="1">
      <alignment horizontal="left"/>
    </xf>
    <xf numFmtId="0" fontId="0" fillId="0" borderId="74" xfId="0" applyBorder="1"/>
    <xf numFmtId="0" fontId="7" fillId="0" borderId="68" xfId="0" applyFont="1" applyBorder="1"/>
    <xf numFmtId="0" fontId="2" fillId="0" borderId="62" xfId="0" applyFont="1" applyFill="1" applyBorder="1" applyAlignment="1">
      <alignment horizontal="center"/>
    </xf>
    <xf numFmtId="0" fontId="2" fillId="0" borderId="68" xfId="0" applyFont="1" applyBorder="1"/>
    <xf numFmtId="0" fontId="0" fillId="0" borderId="17" xfId="0" applyFill="1" applyBorder="1"/>
    <xf numFmtId="2" fontId="33" fillId="0" borderId="20" xfId="0" applyNumberFormat="1" applyFont="1" applyBorder="1" applyAlignment="1">
      <alignment horizontal="center" vertical="center"/>
    </xf>
    <xf numFmtId="2" fontId="10" fillId="0" borderId="21" xfId="0" applyNumberFormat="1" applyFont="1" applyBorder="1" applyAlignment="1">
      <alignment horizontal="center"/>
    </xf>
    <xf numFmtId="0" fontId="14" fillId="0" borderId="45" xfId="0" applyFont="1" applyBorder="1" applyAlignment="1">
      <alignment horizontal="left"/>
    </xf>
    <xf numFmtId="0" fontId="14" fillId="0" borderId="59" xfId="0" applyFont="1" applyBorder="1" applyAlignment="1">
      <alignment horizontal="left"/>
    </xf>
    <xf numFmtId="0" fontId="2" fillId="0" borderId="68" xfId="0" applyFont="1" applyBorder="1" applyAlignment="1">
      <alignment horizontal="left"/>
    </xf>
    <xf numFmtId="0" fontId="2" fillId="0" borderId="54" xfId="0" applyFont="1" applyBorder="1"/>
    <xf numFmtId="0" fontId="2" fillId="0" borderId="71" xfId="0" applyFont="1" applyFill="1" applyBorder="1"/>
    <xf numFmtId="0" fontId="2" fillId="0" borderId="72" xfId="0" applyFont="1" applyFill="1" applyBorder="1" applyAlignment="1">
      <alignment horizontal="left"/>
    </xf>
    <xf numFmtId="0" fontId="2" fillId="0" borderId="61" xfId="0" applyFont="1" applyBorder="1"/>
    <xf numFmtId="0" fontId="32" fillId="0" borderId="68" xfId="0" applyFont="1" applyBorder="1" applyAlignment="1">
      <alignment horizontal="left"/>
    </xf>
    <xf numFmtId="0" fontId="2" fillId="0" borderId="68" xfId="0" applyFont="1" applyFill="1" applyBorder="1"/>
    <xf numFmtId="0" fontId="0" fillId="0" borderId="17" xfId="0" applyFont="1" applyBorder="1" applyAlignment="1"/>
    <xf numFmtId="0" fontId="2" fillId="0" borderId="2" xfId="0" applyFont="1" applyBorder="1" applyAlignment="1">
      <alignment horizontal="left"/>
    </xf>
    <xf numFmtId="0" fontId="2" fillId="0" borderId="9" xfId="0" applyFont="1" applyBorder="1" applyAlignment="1">
      <alignment horizontal="left"/>
    </xf>
    <xf numFmtId="0" fontId="2" fillId="0" borderId="55" xfId="0" applyFont="1" applyBorder="1"/>
    <xf numFmtId="0" fontId="28" fillId="0" borderId="0" xfId="0" applyFont="1" applyFill="1" applyBorder="1"/>
    <xf numFmtId="0" fontId="2" fillId="0" borderId="72" xfId="0" applyFont="1" applyBorder="1"/>
    <xf numFmtId="0" fontId="2" fillId="0" borderId="62" xfId="0" applyFont="1" applyBorder="1" applyAlignment="1">
      <alignment horizontal="center"/>
    </xf>
    <xf numFmtId="0" fontId="21" fillId="0" borderId="62" xfId="0" applyFont="1" applyFill="1" applyBorder="1" applyAlignment="1">
      <alignment horizontal="center"/>
    </xf>
    <xf numFmtId="0" fontId="2" fillId="0" borderId="46" xfId="0" applyFont="1" applyBorder="1" applyAlignment="1">
      <alignment horizontal="center"/>
    </xf>
    <xf numFmtId="0" fontId="21" fillId="0" borderId="62" xfId="0" applyFont="1" applyBorder="1" applyAlignment="1">
      <alignment horizontal="center"/>
    </xf>
    <xf numFmtId="0" fontId="32" fillId="0" borderId="68" xfId="0" applyFont="1" applyFill="1" applyBorder="1" applyAlignment="1">
      <alignment horizontal="left"/>
    </xf>
    <xf numFmtId="0" fontId="14" fillId="0" borderId="23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0" fontId="41" fillId="0" borderId="0" xfId="0" applyFont="1" applyFill="1" applyBorder="1" applyAlignment="1">
      <alignment horizontal="left"/>
    </xf>
    <xf numFmtId="2" fontId="2" fillId="0" borderId="0" xfId="0" applyNumberFormat="1" applyFont="1" applyFill="1" applyBorder="1" applyAlignment="1">
      <alignment horizontal="left"/>
    </xf>
    <xf numFmtId="2" fontId="27" fillId="0" borderId="0" xfId="0" applyNumberFormat="1" applyFont="1" applyFill="1" applyBorder="1" applyAlignment="1">
      <alignment horizontal="left"/>
    </xf>
    <xf numFmtId="0" fontId="48" fillId="0" borderId="0" xfId="0" applyFont="1" applyFill="1" applyBorder="1" applyAlignment="1">
      <alignment horizontal="left"/>
    </xf>
    <xf numFmtId="0" fontId="62" fillId="0" borderId="0" xfId="0" applyFont="1" applyFill="1" applyBorder="1"/>
    <xf numFmtId="0" fontId="78" fillId="0" borderId="0" xfId="0" applyFont="1" applyFill="1" applyBorder="1" applyAlignment="1">
      <alignment horizontal="left"/>
    </xf>
    <xf numFmtId="0" fontId="2" fillId="0" borderId="72" xfId="0" applyFont="1" applyFill="1" applyBorder="1"/>
    <xf numFmtId="0" fontId="0" fillId="0" borderId="69" xfId="0" applyBorder="1"/>
    <xf numFmtId="0" fontId="2" fillId="0" borderId="24" xfId="0" applyFont="1" applyBorder="1" applyAlignment="1">
      <alignment horizontal="center"/>
    </xf>
    <xf numFmtId="0" fontId="2" fillId="0" borderId="23" xfId="0" applyFont="1" applyBorder="1" applyAlignment="1">
      <alignment horizontal="left"/>
    </xf>
    <xf numFmtId="0" fontId="4" fillId="0" borderId="0" xfId="0" applyFont="1" applyFill="1" applyBorder="1"/>
    <xf numFmtId="165" fontId="2" fillId="0" borderId="0" xfId="0" applyNumberFormat="1" applyFont="1" applyFill="1" applyBorder="1" applyAlignment="1">
      <alignment horizontal="left"/>
    </xf>
    <xf numFmtId="0" fontId="66" fillId="0" borderId="0" xfId="0" applyFont="1" applyFill="1" applyBorder="1"/>
    <xf numFmtId="0" fontId="0" fillId="0" borderId="0" xfId="0" applyFont="1" applyFill="1" applyBorder="1" applyAlignment="1"/>
    <xf numFmtId="0" fontId="9" fillId="0" borderId="0" xfId="0" applyFont="1" applyFill="1" applyBorder="1"/>
    <xf numFmtId="0" fontId="23" fillId="0" borderId="0" xfId="0" applyFont="1" applyFill="1" applyBorder="1"/>
    <xf numFmtId="0" fontId="58" fillId="0" borderId="0" xfId="0" applyFont="1" applyFill="1" applyBorder="1"/>
    <xf numFmtId="0" fontId="73" fillId="0" borderId="0" xfId="0" applyFont="1" applyFill="1" applyBorder="1"/>
    <xf numFmtId="165" fontId="79" fillId="0" borderId="0" xfId="0" applyNumberFormat="1" applyFont="1" applyFill="1" applyBorder="1" applyAlignment="1">
      <alignment horizontal="left"/>
    </xf>
    <xf numFmtId="9" fontId="0" fillId="0" borderId="0" xfId="0" applyNumberFormat="1" applyFill="1" applyBorder="1"/>
    <xf numFmtId="0" fontId="33" fillId="0" borderId="0" xfId="0" applyFont="1" applyFill="1" applyBorder="1" applyAlignment="1">
      <alignment horizontal="center"/>
    </xf>
    <xf numFmtId="2" fontId="14" fillId="0" borderId="0" xfId="0" applyNumberFormat="1" applyFont="1" applyFill="1" applyBorder="1" applyAlignment="1">
      <alignment horizontal="left"/>
    </xf>
    <xf numFmtId="2" fontId="78" fillId="0" borderId="0" xfId="0" applyNumberFormat="1" applyFont="1" applyFill="1" applyBorder="1" applyAlignment="1">
      <alignment horizontal="left"/>
    </xf>
    <xf numFmtId="167" fontId="79" fillId="0" borderId="0" xfId="0" applyNumberFormat="1" applyFont="1" applyFill="1" applyBorder="1" applyAlignment="1">
      <alignment horizontal="left"/>
    </xf>
    <xf numFmtId="0" fontId="55" fillId="0" borderId="0" xfId="0" applyFont="1" applyFill="1" applyBorder="1"/>
    <xf numFmtId="0" fontId="1" fillId="0" borderId="0" xfId="0" applyFont="1" applyFill="1" applyBorder="1" applyAlignment="1">
      <alignment horizontal="right"/>
    </xf>
    <xf numFmtId="0" fontId="65" fillId="0" borderId="0" xfId="0" applyFont="1" applyFill="1" applyBorder="1"/>
    <xf numFmtId="0" fontId="67" fillId="0" borderId="0" xfId="0" applyFont="1" applyFill="1" applyBorder="1"/>
    <xf numFmtId="0" fontId="54" fillId="0" borderId="0" xfId="0" applyFont="1" applyFill="1" applyBorder="1" applyAlignment="1">
      <alignment horizontal="left"/>
    </xf>
    <xf numFmtId="0" fontId="80" fillId="0" borderId="0" xfId="0" applyFont="1" applyFill="1" applyBorder="1" applyAlignment="1">
      <alignment horizontal="left"/>
    </xf>
    <xf numFmtId="2" fontId="16" fillId="0" borderId="0" xfId="0" applyNumberFormat="1" applyFont="1" applyFill="1" applyBorder="1" applyAlignment="1">
      <alignment horizontal="left"/>
    </xf>
    <xf numFmtId="0" fontId="16" fillId="0" borderId="48" xfId="0" applyFont="1" applyBorder="1"/>
    <xf numFmtId="0" fontId="5" fillId="0" borderId="0" xfId="0" applyFo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52" fillId="0" borderId="0" xfId="0" applyFont="1" applyAlignment="1">
      <alignment horizontal="center"/>
    </xf>
    <xf numFmtId="2" fontId="52" fillId="0" borderId="0" xfId="0" applyNumberFormat="1" applyFont="1" applyAlignment="1">
      <alignment horizontal="center"/>
    </xf>
    <xf numFmtId="0" fontId="14" fillId="0" borderId="0" xfId="0" applyFont="1" applyAlignment="1">
      <alignment horizontal="left"/>
    </xf>
    <xf numFmtId="165" fontId="1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64" fillId="0" borderId="0" xfId="0" applyFont="1"/>
    <xf numFmtId="0" fontId="53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14" fillId="0" borderId="0" xfId="0" applyFont="1"/>
    <xf numFmtId="0" fontId="21" fillId="0" borderId="0" xfId="0" applyFont="1" applyAlignment="1">
      <alignment horizontal="left"/>
    </xf>
    <xf numFmtId="49" fontId="14" fillId="0" borderId="0" xfId="0" applyNumberFormat="1" applyFont="1" applyAlignment="1">
      <alignment horizontal="left"/>
    </xf>
    <xf numFmtId="16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2" fontId="11" fillId="0" borderId="0" xfId="0" applyNumberFormat="1" applyFont="1"/>
    <xf numFmtId="0" fontId="65" fillId="0" borderId="0" xfId="0" applyFont="1"/>
    <xf numFmtId="2" fontId="14" fillId="0" borderId="0" xfId="0" applyNumberFormat="1" applyFont="1" applyAlignment="1">
      <alignment horizontal="center"/>
    </xf>
    <xf numFmtId="0" fontId="22" fillId="0" borderId="0" xfId="0" applyFont="1"/>
    <xf numFmtId="0" fontId="25" fillId="0" borderId="0" xfId="0" applyFont="1" applyAlignment="1">
      <alignment horizontal="center"/>
    </xf>
    <xf numFmtId="0" fontId="25" fillId="0" borderId="0" xfId="0" applyFont="1"/>
    <xf numFmtId="0" fontId="26" fillId="0" borderId="0" xfId="0" applyFont="1"/>
    <xf numFmtId="0" fontId="27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2" fontId="17" fillId="0" borderId="0" xfId="0" applyNumberFormat="1" applyFont="1" applyAlignment="1">
      <alignment horizontal="center"/>
    </xf>
    <xf numFmtId="166" fontId="30" fillId="0" borderId="0" xfId="0" applyNumberFormat="1" applyFont="1"/>
    <xf numFmtId="165" fontId="30" fillId="0" borderId="0" xfId="0" applyNumberFormat="1" applyFont="1"/>
    <xf numFmtId="2" fontId="30" fillId="0" borderId="0" xfId="0" applyNumberFormat="1" applyFont="1"/>
    <xf numFmtId="0" fontId="32" fillId="0" borderId="0" xfId="0" applyFont="1" applyAlignment="1">
      <alignment horizontal="left"/>
    </xf>
    <xf numFmtId="164" fontId="14" fillId="0" borderId="0" xfId="0" applyNumberFormat="1" applyFont="1" applyAlignment="1">
      <alignment horizontal="left"/>
    </xf>
    <xf numFmtId="0" fontId="2" fillId="0" borderId="49" xfId="0" applyFont="1" applyBorder="1"/>
    <xf numFmtId="0" fontId="14" fillId="0" borderId="68" xfId="0" applyFont="1" applyBorder="1" applyAlignment="1">
      <alignment horizontal="center"/>
    </xf>
    <xf numFmtId="0" fontId="32" fillId="0" borderId="0" xfId="0" applyFont="1" applyBorder="1" applyAlignment="1">
      <alignment horizontal="left"/>
    </xf>
    <xf numFmtId="0" fontId="2" fillId="0" borderId="70" xfId="0" applyFont="1" applyBorder="1" applyAlignment="1">
      <alignment horizontal="center"/>
    </xf>
    <xf numFmtId="0" fontId="51" fillId="0" borderId="0" xfId="0" applyFont="1" applyBorder="1" applyAlignment="1">
      <alignment horizontal="left"/>
    </xf>
    <xf numFmtId="0" fontId="2" fillId="0" borderId="70" xfId="0" applyFont="1" applyFill="1" applyBorder="1" applyAlignment="1">
      <alignment horizontal="center"/>
    </xf>
    <xf numFmtId="2" fontId="14" fillId="0" borderId="68" xfId="0" applyNumberFormat="1" applyFont="1" applyBorder="1" applyAlignment="1">
      <alignment horizontal="center"/>
    </xf>
    <xf numFmtId="2" fontId="14" fillId="0" borderId="72" xfId="0" applyNumberFormat="1" applyFont="1" applyBorder="1" applyAlignment="1">
      <alignment horizontal="center"/>
    </xf>
    <xf numFmtId="0" fontId="14" fillId="0" borderId="72" xfId="0" applyFont="1" applyBorder="1" applyAlignment="1">
      <alignment horizontal="center"/>
    </xf>
    <xf numFmtId="0" fontId="2" fillId="0" borderId="0" xfId="0" applyFont="1" applyFill="1" applyBorder="1" applyAlignment="1">
      <alignment vertical="center"/>
    </xf>
    <xf numFmtId="0" fontId="69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75" fillId="0" borderId="0" xfId="0" applyFont="1" applyBorder="1" applyAlignment="1">
      <alignment horizontal="left"/>
    </xf>
    <xf numFmtId="0" fontId="8" fillId="0" borderId="15" xfId="0" applyFont="1" applyBorder="1"/>
    <xf numFmtId="0" fontId="32" fillId="0" borderId="72" xfId="0" applyFont="1" applyBorder="1" applyAlignment="1">
      <alignment horizontal="left"/>
    </xf>
    <xf numFmtId="0" fontId="16" fillId="0" borderId="45" xfId="0" applyFont="1" applyBorder="1" applyAlignment="1">
      <alignment horizontal="left"/>
    </xf>
    <xf numFmtId="0" fontId="45" fillId="0" borderId="3" xfId="0" applyFont="1" applyFill="1" applyBorder="1" applyAlignment="1">
      <alignment horizontal="center"/>
    </xf>
    <xf numFmtId="0" fontId="16" fillId="0" borderId="17" xfId="0" applyFont="1" applyBorder="1"/>
    <xf numFmtId="0" fontId="48" fillId="0" borderId="0" xfId="0" applyFont="1" applyBorder="1"/>
    <xf numFmtId="0" fontId="72" fillId="0" borderId="0" xfId="0" applyFont="1" applyBorder="1" applyAlignment="1">
      <alignment horizontal="left"/>
    </xf>
    <xf numFmtId="0" fontId="64" fillId="0" borderId="0" xfId="0" applyFont="1" applyBorder="1"/>
    <xf numFmtId="0" fontId="77" fillId="0" borderId="0" xfId="0" applyFont="1" applyBorder="1" applyAlignment="1">
      <alignment horizontal="left"/>
    </xf>
    <xf numFmtId="0" fontId="76" fillId="0" borderId="0" xfId="0" applyFont="1" applyBorder="1" applyAlignment="1">
      <alignment horizontal="left"/>
    </xf>
    <xf numFmtId="0" fontId="32" fillId="0" borderId="46" xfId="0" applyFont="1" applyBorder="1" applyAlignment="1">
      <alignment horizontal="center"/>
    </xf>
    <xf numFmtId="0" fontId="14" fillId="0" borderId="2" xfId="0" applyFont="1" applyFill="1" applyBorder="1" applyAlignment="1">
      <alignment horizontal="left"/>
    </xf>
    <xf numFmtId="0" fontId="2" fillId="0" borderId="17" xfId="0" applyFont="1" applyFill="1" applyBorder="1"/>
    <xf numFmtId="0" fontId="14" fillId="0" borderId="23" xfId="0" applyFont="1" applyFill="1" applyBorder="1" applyAlignment="1">
      <alignment horizontal="left"/>
    </xf>
    <xf numFmtId="0" fontId="2" fillId="0" borderId="63" xfId="0" applyFont="1" applyBorder="1" applyAlignment="1">
      <alignment horizontal="center"/>
    </xf>
    <xf numFmtId="0" fontId="2" fillId="0" borderId="47" xfId="0" applyFont="1" applyBorder="1" applyAlignment="1">
      <alignment horizontal="center"/>
    </xf>
    <xf numFmtId="2" fontId="0" fillId="0" borderId="0" xfId="0" applyNumberFormat="1"/>
    <xf numFmtId="0" fontId="21" fillId="0" borderId="46" xfId="0" applyFont="1" applyBorder="1" applyAlignment="1">
      <alignment horizontal="center"/>
    </xf>
    <xf numFmtId="166" fontId="16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" fontId="38" fillId="0" borderId="0" xfId="0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horizontal="right"/>
    </xf>
    <xf numFmtId="165" fontId="10" fillId="0" borderId="0" xfId="0" applyNumberFormat="1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0" fontId="19" fillId="0" borderId="0" xfId="0" applyFont="1" applyFill="1" applyBorder="1" applyAlignment="1">
      <alignment horizontal="right"/>
    </xf>
    <xf numFmtId="165" fontId="38" fillId="0" borderId="0" xfId="0" applyNumberFormat="1" applyFont="1" applyFill="1" applyBorder="1" applyAlignment="1">
      <alignment horizontal="center"/>
    </xf>
    <xf numFmtId="2" fontId="38" fillId="0" borderId="0" xfId="0" applyNumberFormat="1" applyFont="1" applyFill="1" applyBorder="1" applyAlignment="1">
      <alignment horizontal="center"/>
    </xf>
    <xf numFmtId="2" fontId="83" fillId="0" borderId="0" xfId="0" applyNumberFormat="1" applyFont="1" applyFill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68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32" fillId="0" borderId="49" xfId="0" applyFont="1" applyBorder="1" applyAlignment="1">
      <alignment horizontal="left"/>
    </xf>
    <xf numFmtId="0" fontId="16" fillId="0" borderId="0" xfId="0" applyFont="1" applyFill="1" applyBorder="1" applyAlignment="1"/>
    <xf numFmtId="0" fontId="14" fillId="0" borderId="33" xfId="0" applyFont="1" applyBorder="1" applyAlignment="1">
      <alignment horizontal="center"/>
    </xf>
    <xf numFmtId="0" fontId="21" fillId="0" borderId="70" xfId="0" applyFont="1" applyBorder="1" applyAlignment="1">
      <alignment horizontal="center"/>
    </xf>
    <xf numFmtId="0" fontId="32" fillId="0" borderId="0" xfId="0" applyFont="1" applyFill="1" applyBorder="1" applyAlignment="1"/>
    <xf numFmtId="0" fontId="42" fillId="0" borderId="0" xfId="0" applyFont="1" applyFill="1" applyBorder="1"/>
    <xf numFmtId="165" fontId="45" fillId="0" borderId="0" xfId="0" applyNumberFormat="1" applyFont="1" applyFill="1" applyBorder="1" applyAlignment="1">
      <alignment horizontal="center"/>
    </xf>
    <xf numFmtId="0" fontId="75" fillId="0" borderId="0" xfId="0" applyFont="1" applyFill="1" applyBorder="1" applyAlignment="1">
      <alignment horizontal="center"/>
    </xf>
    <xf numFmtId="0" fontId="90" fillId="0" borderId="0" xfId="0" applyFont="1" applyFill="1" applyBorder="1"/>
    <xf numFmtId="2" fontId="45" fillId="0" borderId="0" xfId="0" applyNumberFormat="1" applyFont="1" applyFill="1" applyBorder="1" applyAlignment="1">
      <alignment horizontal="center"/>
    </xf>
    <xf numFmtId="0" fontId="92" fillId="0" borderId="0" xfId="0" applyFont="1" applyFill="1" applyBorder="1"/>
    <xf numFmtId="0" fontId="93" fillId="0" borderId="0" xfId="0" applyFont="1" applyFill="1" applyBorder="1"/>
    <xf numFmtId="2" fontId="75" fillId="0" borderId="0" xfId="0" applyNumberFormat="1" applyFont="1" applyFill="1" applyBorder="1" applyAlignment="1">
      <alignment horizontal="center"/>
    </xf>
    <xf numFmtId="49" fontId="14" fillId="0" borderId="0" xfId="0" applyNumberFormat="1" applyFont="1" applyFill="1" applyBorder="1" applyAlignment="1"/>
    <xf numFmtId="166" fontId="45" fillId="0" borderId="0" xfId="0" applyNumberFormat="1" applyFont="1" applyFill="1" applyBorder="1" applyAlignment="1">
      <alignment horizontal="center"/>
    </xf>
    <xf numFmtId="1" fontId="21" fillId="0" borderId="0" xfId="0" applyNumberFormat="1" applyFont="1" applyFill="1" applyBorder="1" applyAlignment="1">
      <alignment horizontal="left"/>
    </xf>
    <xf numFmtId="0" fontId="49" fillId="0" borderId="0" xfId="0" applyFont="1" applyFill="1" applyBorder="1"/>
    <xf numFmtId="168" fontId="47" fillId="0" borderId="0" xfId="0" applyNumberFormat="1" applyFont="1" applyFill="1" applyBorder="1"/>
    <xf numFmtId="0" fontId="50" fillId="0" borderId="0" xfId="0" applyFont="1" applyFill="1" applyBorder="1"/>
    <xf numFmtId="165" fontId="16" fillId="0" borderId="0" xfId="0" applyNumberFormat="1" applyFont="1" applyFill="1" applyBorder="1"/>
    <xf numFmtId="165" fontId="11" fillId="0" borderId="0" xfId="0" applyNumberFormat="1" applyFont="1" applyFill="1" applyBorder="1"/>
    <xf numFmtId="0" fontId="66" fillId="0" borderId="0" xfId="0" applyFont="1" applyAlignment="1">
      <alignment horizontal="center"/>
    </xf>
    <xf numFmtId="9" fontId="0" fillId="0" borderId="0" xfId="0" applyNumberFormat="1" applyAlignment="1">
      <alignment horizontal="center"/>
    </xf>
    <xf numFmtId="0" fontId="16" fillId="0" borderId="54" xfId="0" applyFont="1" applyBorder="1"/>
    <xf numFmtId="0" fontId="2" fillId="0" borderId="64" xfId="0" applyFont="1" applyBorder="1"/>
    <xf numFmtId="2" fontId="32" fillId="0" borderId="0" xfId="0" applyNumberFormat="1" applyFont="1" applyFill="1"/>
    <xf numFmtId="0" fontId="16" fillId="0" borderId="45" xfId="0" applyFont="1" applyBorder="1"/>
    <xf numFmtId="168" fontId="78" fillId="0" borderId="0" xfId="0" applyNumberFormat="1" applyFont="1" applyFill="1" applyBorder="1" applyAlignment="1">
      <alignment horizontal="left"/>
    </xf>
    <xf numFmtId="169" fontId="21" fillId="0" borderId="0" xfId="0" applyNumberFormat="1" applyFont="1" applyFill="1"/>
    <xf numFmtId="0" fontId="2" fillId="0" borderId="27" xfId="0" applyFont="1" applyBorder="1"/>
    <xf numFmtId="0" fontId="0" fillId="0" borderId="45" xfId="0" applyBorder="1"/>
    <xf numFmtId="0" fontId="64" fillId="0" borderId="0" xfId="0" applyFont="1" applyAlignment="1">
      <alignment horizontal="left"/>
    </xf>
    <xf numFmtId="0" fontId="44" fillId="0" borderId="17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5" fillId="0" borderId="22" xfId="0" applyFont="1" applyBorder="1" applyAlignment="1">
      <alignment horizontal="center" vertical="center"/>
    </xf>
    <xf numFmtId="0" fontId="8" fillId="0" borderId="23" xfId="0" applyFont="1" applyBorder="1" applyAlignment="1">
      <alignment horizontal="center"/>
    </xf>
    <xf numFmtId="0" fontId="45" fillId="0" borderId="24" xfId="0" applyFont="1" applyBorder="1" applyAlignment="1">
      <alignment horizontal="center" vertical="center"/>
    </xf>
    <xf numFmtId="0" fontId="48" fillId="0" borderId="2" xfId="0" applyFont="1" applyBorder="1" applyAlignment="1">
      <alignment horizontal="center" vertical="center"/>
    </xf>
    <xf numFmtId="0" fontId="45" fillId="0" borderId="23" xfId="0" applyFont="1" applyBorder="1" applyAlignment="1">
      <alignment horizontal="center" vertical="center"/>
    </xf>
    <xf numFmtId="0" fontId="48" fillId="0" borderId="22" xfId="0" applyFont="1" applyBorder="1" applyAlignment="1">
      <alignment horizontal="center"/>
    </xf>
    <xf numFmtId="0" fontId="33" fillId="0" borderId="23" xfId="0" applyFont="1" applyBorder="1" applyAlignment="1">
      <alignment horizontal="center"/>
    </xf>
    <xf numFmtId="0" fontId="48" fillId="0" borderId="22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/>
    </xf>
    <xf numFmtId="0" fontId="10" fillId="0" borderId="9" xfId="0" applyFont="1" applyBorder="1" applyAlignment="1">
      <alignment horizontal="center" vertical="center"/>
    </xf>
    <xf numFmtId="0" fontId="8" fillId="0" borderId="9" xfId="0" applyFont="1" applyBorder="1" applyAlignment="1">
      <alignment horizontal="center"/>
    </xf>
    <xf numFmtId="0" fontId="33" fillId="0" borderId="30" xfId="0" applyFont="1" applyBorder="1" applyAlignment="1">
      <alignment horizontal="center"/>
    </xf>
    <xf numFmtId="0" fontId="33" fillId="0" borderId="9" xfId="0" applyFont="1" applyBorder="1" applyAlignment="1">
      <alignment horizontal="center"/>
    </xf>
    <xf numFmtId="0" fontId="45" fillId="0" borderId="29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20" xfId="0" applyFont="1" applyBorder="1" applyAlignment="1">
      <alignment horizontal="center"/>
    </xf>
    <xf numFmtId="2" fontId="17" fillId="0" borderId="7" xfId="0" applyNumberFormat="1" applyFont="1" applyBorder="1" applyAlignment="1">
      <alignment horizontal="center"/>
    </xf>
    <xf numFmtId="1" fontId="34" fillId="0" borderId="34" xfId="0" applyNumberFormat="1" applyFont="1" applyBorder="1" applyAlignment="1">
      <alignment horizontal="center"/>
    </xf>
    <xf numFmtId="0" fontId="16" fillId="0" borderId="2" xfId="0" applyFont="1" applyBorder="1" applyAlignment="1">
      <alignment horizontal="right"/>
    </xf>
    <xf numFmtId="0" fontId="45" fillId="0" borderId="23" xfId="0" applyFont="1" applyBorder="1" applyAlignment="1">
      <alignment horizontal="center"/>
    </xf>
    <xf numFmtId="0" fontId="2" fillId="0" borderId="79" xfId="0" applyFont="1" applyBorder="1" applyAlignment="1">
      <alignment horizontal="center"/>
    </xf>
    <xf numFmtId="2" fontId="34" fillId="0" borderId="23" xfId="0" applyNumberFormat="1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/>
    </xf>
    <xf numFmtId="0" fontId="2" fillId="0" borderId="58" xfId="0" applyFont="1" applyBorder="1"/>
    <xf numFmtId="1" fontId="34" fillId="0" borderId="58" xfId="0" applyNumberFormat="1" applyFont="1" applyBorder="1" applyAlignment="1">
      <alignment horizontal="center"/>
    </xf>
    <xf numFmtId="2" fontId="15" fillId="0" borderId="23" xfId="0" applyNumberFormat="1" applyFont="1" applyBorder="1" applyAlignment="1">
      <alignment horizontal="center" vertical="center" wrapText="1"/>
    </xf>
    <xf numFmtId="1" fontId="34" fillId="0" borderId="59" xfId="0" applyNumberFormat="1" applyFont="1" applyBorder="1" applyAlignment="1">
      <alignment horizontal="center"/>
    </xf>
    <xf numFmtId="0" fontId="2" fillId="0" borderId="78" xfId="0" applyFont="1" applyBorder="1"/>
    <xf numFmtId="0" fontId="8" fillId="0" borderId="23" xfId="0" applyFont="1" applyBorder="1" applyAlignment="1">
      <alignment horizontal="left"/>
    </xf>
    <xf numFmtId="2" fontId="33" fillId="0" borderId="17" xfId="0" applyNumberFormat="1" applyFont="1" applyBorder="1" applyAlignment="1">
      <alignment horizontal="center" vertical="center"/>
    </xf>
    <xf numFmtId="166" fontId="33" fillId="0" borderId="32" xfId="0" applyNumberFormat="1" applyFont="1" applyBorder="1" applyAlignment="1">
      <alignment horizontal="center" vertical="center"/>
    </xf>
    <xf numFmtId="2" fontId="10" fillId="0" borderId="3" xfId="0" applyNumberFormat="1" applyFont="1" applyBorder="1" applyAlignment="1">
      <alignment horizontal="center" vertical="center"/>
    </xf>
    <xf numFmtId="0" fontId="0" fillId="0" borderId="30" xfId="0" applyBorder="1" applyAlignment="1">
      <alignment horizontal="left"/>
    </xf>
    <xf numFmtId="0" fontId="0" fillId="0" borderId="40" xfId="0" applyBorder="1" applyAlignment="1">
      <alignment horizontal="left"/>
    </xf>
    <xf numFmtId="0" fontId="0" fillId="0" borderId="75" xfId="0" applyBorder="1" applyAlignment="1">
      <alignment horizontal="left"/>
    </xf>
    <xf numFmtId="0" fontId="0" fillId="0" borderId="42" xfId="0" applyBorder="1" applyAlignment="1">
      <alignment horizontal="left"/>
    </xf>
    <xf numFmtId="0" fontId="0" fillId="0" borderId="58" xfId="0" applyBorder="1" applyAlignment="1">
      <alignment horizontal="center"/>
    </xf>
    <xf numFmtId="2" fontId="33" fillId="0" borderId="34" xfId="0" applyNumberFormat="1" applyFont="1" applyBorder="1" applyAlignment="1">
      <alignment horizontal="center" vertical="center"/>
    </xf>
    <xf numFmtId="2" fontId="10" fillId="0" borderId="32" xfId="0" applyNumberFormat="1" applyFont="1" applyBorder="1" applyAlignment="1">
      <alignment horizontal="center" vertical="center"/>
    </xf>
    <xf numFmtId="0" fontId="0" fillId="0" borderId="13" xfId="0" applyBorder="1" applyAlignment="1">
      <alignment horizontal="left"/>
    </xf>
    <xf numFmtId="0" fontId="45" fillId="0" borderId="9" xfId="0" applyFont="1" applyBorder="1"/>
    <xf numFmtId="1" fontId="102" fillId="0" borderId="79" xfId="0" applyNumberFormat="1" applyFont="1" applyBorder="1" applyAlignment="1">
      <alignment horizontal="center"/>
    </xf>
    <xf numFmtId="1" fontId="102" fillId="0" borderId="58" xfId="0" applyNumberFormat="1" applyFont="1" applyBorder="1" applyAlignment="1">
      <alignment horizontal="center"/>
    </xf>
    <xf numFmtId="0" fontId="14" fillId="0" borderId="55" xfId="0" applyFont="1" applyBorder="1" applyAlignment="1">
      <alignment horizontal="center"/>
    </xf>
    <xf numFmtId="2" fontId="14" fillId="0" borderId="56" xfId="0" applyNumberFormat="1" applyFont="1" applyBorder="1" applyAlignment="1">
      <alignment horizontal="center"/>
    </xf>
    <xf numFmtId="0" fontId="14" fillId="0" borderId="56" xfId="0" applyFont="1" applyBorder="1" applyAlignment="1">
      <alignment horizontal="center"/>
    </xf>
    <xf numFmtId="1" fontId="34" fillId="0" borderId="2" xfId="0" applyNumberFormat="1" applyFont="1" applyBorder="1" applyAlignment="1">
      <alignment horizontal="center"/>
    </xf>
    <xf numFmtId="1" fontId="34" fillId="0" borderId="79" xfId="0" applyNumberFormat="1" applyFont="1" applyBorder="1" applyAlignment="1">
      <alignment horizontal="center"/>
    </xf>
    <xf numFmtId="0" fontId="0" fillId="0" borderId="43" xfId="0" applyBorder="1" applyAlignment="1">
      <alignment horizontal="left"/>
    </xf>
    <xf numFmtId="0" fontId="21" fillId="0" borderId="79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32" xfId="0" applyFont="1" applyBorder="1" applyAlignment="1">
      <alignment horizontal="center"/>
    </xf>
    <xf numFmtId="0" fontId="0" fillId="0" borderId="59" xfId="0" applyBorder="1" applyAlignment="1">
      <alignment horizontal="center"/>
    </xf>
    <xf numFmtId="1" fontId="52" fillId="0" borderId="79" xfId="0" applyNumberFormat="1" applyFont="1" applyBorder="1" applyAlignment="1">
      <alignment horizontal="center"/>
    </xf>
    <xf numFmtId="0" fontId="45" fillId="0" borderId="2" xfId="0" applyFont="1" applyBorder="1" applyAlignment="1">
      <alignment horizontal="center"/>
    </xf>
    <xf numFmtId="0" fontId="1" fillId="0" borderId="17" xfId="0" applyFont="1" applyBorder="1"/>
    <xf numFmtId="0" fontId="34" fillId="0" borderId="18" xfId="0" applyFont="1" applyBorder="1" applyAlignment="1">
      <alignment horizontal="right"/>
    </xf>
    <xf numFmtId="0" fontId="0" fillId="0" borderId="18" xfId="0" applyBorder="1" applyAlignment="1">
      <alignment horizontal="left"/>
    </xf>
    <xf numFmtId="0" fontId="34" fillId="0" borderId="24" xfId="0" applyFont="1" applyBorder="1" applyAlignment="1">
      <alignment horizontal="right"/>
    </xf>
    <xf numFmtId="0" fontId="48" fillId="0" borderId="18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/>
    </xf>
    <xf numFmtId="0" fontId="7" fillId="0" borderId="24" xfId="0" applyFont="1" applyBorder="1" applyAlignment="1">
      <alignment horizontal="center"/>
    </xf>
    <xf numFmtId="0" fontId="10" fillId="0" borderId="13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/>
    </xf>
    <xf numFmtId="0" fontId="53" fillId="0" borderId="0" xfId="0" applyFont="1" applyBorder="1" applyAlignment="1">
      <alignment horizontal="left"/>
    </xf>
    <xf numFmtId="166" fontId="30" fillId="0" borderId="0" xfId="0" applyNumberFormat="1" applyFont="1" applyBorder="1"/>
    <xf numFmtId="2" fontId="30" fillId="0" borderId="0" xfId="0" applyNumberFormat="1" applyFont="1" applyBorder="1"/>
    <xf numFmtId="0" fontId="52" fillId="0" borderId="58" xfId="0" applyFont="1" applyBorder="1" applyAlignment="1">
      <alignment horizontal="center"/>
    </xf>
    <xf numFmtId="0" fontId="2" fillId="0" borderId="13" xfId="0" applyFont="1" applyBorder="1"/>
    <xf numFmtId="0" fontId="7" fillId="0" borderId="25" xfId="0" applyFont="1" applyBorder="1"/>
    <xf numFmtId="0" fontId="7" fillId="0" borderId="75" xfId="0" applyFont="1" applyBorder="1"/>
    <xf numFmtId="0" fontId="2" fillId="0" borderId="23" xfId="0" applyFont="1" applyBorder="1" applyAlignment="1">
      <alignment horizontal="center"/>
    </xf>
    <xf numFmtId="0" fontId="7" fillId="0" borderId="75" xfId="0" applyFont="1" applyBorder="1" applyAlignment="1">
      <alignment horizontal="center"/>
    </xf>
    <xf numFmtId="0" fontId="0" fillId="0" borderId="29" xfId="0" applyBorder="1" applyAlignment="1">
      <alignment horizontal="center"/>
    </xf>
    <xf numFmtId="0" fontId="7" fillId="0" borderId="20" xfId="0" applyFont="1" applyBorder="1"/>
    <xf numFmtId="0" fontId="2" fillId="0" borderId="40" xfId="0" applyFont="1" applyBorder="1"/>
    <xf numFmtId="0" fontId="0" fillId="0" borderId="74" xfId="0" applyBorder="1" applyAlignment="1">
      <alignment horizontal="center"/>
    </xf>
    <xf numFmtId="0" fontId="7" fillId="0" borderId="56" xfId="0" applyFont="1" applyBorder="1"/>
    <xf numFmtId="0" fontId="55" fillId="0" borderId="0" xfId="0" applyFont="1" applyBorder="1"/>
    <xf numFmtId="0" fontId="71" fillId="0" borderId="0" xfId="0" applyFont="1" applyFill="1" applyBorder="1"/>
    <xf numFmtId="168" fontId="21" fillId="0" borderId="0" xfId="0" applyNumberFormat="1" applyFont="1" applyFill="1" applyBorder="1"/>
    <xf numFmtId="0" fontId="28" fillId="0" borderId="0" xfId="0" applyFont="1" applyFill="1" applyBorder="1" applyAlignment="1">
      <alignment horizontal="left"/>
    </xf>
    <xf numFmtId="0" fontId="97" fillId="0" borderId="0" xfId="0" applyFont="1" applyFill="1" applyBorder="1"/>
    <xf numFmtId="0" fontId="55" fillId="0" borderId="0" xfId="0" applyFont="1" applyFill="1" applyBorder="1" applyAlignment="1">
      <alignment horizontal="left"/>
    </xf>
    <xf numFmtId="166" fontId="27" fillId="0" borderId="0" xfId="0" applyNumberFormat="1" applyFont="1" applyFill="1" applyBorder="1" applyAlignment="1">
      <alignment horizontal="left"/>
    </xf>
    <xf numFmtId="2" fontId="79" fillId="0" borderId="0" xfId="0" applyNumberFormat="1" applyFont="1" applyFill="1" applyBorder="1" applyAlignment="1">
      <alignment horizontal="left"/>
    </xf>
    <xf numFmtId="0" fontId="8" fillId="0" borderId="0" xfId="0" applyFont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68" fillId="0" borderId="0" xfId="0" applyFont="1" applyFill="1" applyBorder="1"/>
    <xf numFmtId="0" fontId="8" fillId="0" borderId="0" xfId="0" applyFont="1" applyFill="1" applyBorder="1" applyAlignment="1">
      <alignment horizontal="left"/>
    </xf>
    <xf numFmtId="0" fontId="71" fillId="0" borderId="0" xfId="0" applyFont="1" applyFill="1" applyBorder="1" applyAlignment="1">
      <alignment horizontal="center"/>
    </xf>
    <xf numFmtId="165" fontId="91" fillId="0" borderId="0" xfId="0" applyNumberFormat="1" applyFont="1" applyFill="1" applyBorder="1" applyAlignment="1">
      <alignment horizontal="center"/>
    </xf>
    <xf numFmtId="2" fontId="91" fillId="0" borderId="0" xfId="0" applyNumberFormat="1" applyFont="1" applyFill="1" applyBorder="1" applyAlignment="1">
      <alignment horizontal="center"/>
    </xf>
    <xf numFmtId="166" fontId="14" fillId="0" borderId="0" xfId="0" applyNumberFormat="1" applyFont="1" applyFill="1" applyBorder="1" applyAlignment="1">
      <alignment horizontal="center"/>
    </xf>
    <xf numFmtId="165" fontId="62" fillId="0" borderId="0" xfId="0" applyNumberFormat="1" applyFont="1" applyFill="1" applyBorder="1" applyAlignment="1">
      <alignment horizontal="left"/>
    </xf>
    <xf numFmtId="2" fontId="62" fillId="0" borderId="0" xfId="0" applyNumberFormat="1" applyFont="1" applyFill="1" applyBorder="1" applyAlignment="1">
      <alignment horizontal="left"/>
    </xf>
    <xf numFmtId="1" fontId="62" fillId="0" borderId="0" xfId="0" applyNumberFormat="1" applyFont="1" applyFill="1" applyBorder="1" applyAlignment="1">
      <alignment horizontal="left"/>
    </xf>
    <xf numFmtId="0" fontId="81" fillId="0" borderId="0" xfId="0" applyFont="1" applyFill="1" applyBorder="1" applyAlignment="1">
      <alignment horizontal="left"/>
    </xf>
    <xf numFmtId="2" fontId="11" fillId="0" borderId="0" xfId="0" applyNumberFormat="1" applyFont="1" applyFill="1" applyBorder="1"/>
    <xf numFmtId="0" fontId="3" fillId="0" borderId="0" xfId="0" applyFont="1" applyFill="1" applyBorder="1"/>
    <xf numFmtId="0" fontId="24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right"/>
    </xf>
    <xf numFmtId="0" fontId="25" fillId="0" borderId="0" xfId="0" applyFont="1" applyFill="1" applyBorder="1" applyAlignment="1">
      <alignment horizontal="center"/>
    </xf>
    <xf numFmtId="0" fontId="25" fillId="0" borderId="0" xfId="0" applyFont="1" applyFill="1" applyBorder="1"/>
    <xf numFmtId="0" fontId="26" fillId="0" borderId="0" xfId="0" applyFont="1" applyFill="1" applyBorder="1"/>
    <xf numFmtId="0" fontId="27" fillId="0" borderId="0" xfId="0" applyFont="1" applyFill="1" applyBorder="1" applyAlignment="1">
      <alignment horizontal="center"/>
    </xf>
    <xf numFmtId="0" fontId="28" fillId="0" borderId="0" xfId="0" applyFont="1" applyFill="1" applyBorder="1" applyAlignment="1">
      <alignment horizontal="center"/>
    </xf>
    <xf numFmtId="0" fontId="84" fillId="0" borderId="0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/>
    </xf>
    <xf numFmtId="166" fontId="30" fillId="0" borderId="0" xfId="0" applyNumberFormat="1" applyFont="1" applyFill="1" applyBorder="1"/>
    <xf numFmtId="165" fontId="30" fillId="0" borderId="0" xfId="0" applyNumberFormat="1" applyFont="1" applyFill="1" applyBorder="1"/>
    <xf numFmtId="2" fontId="30" fillId="0" borderId="0" xfId="0" applyNumberFormat="1" applyFont="1" applyFill="1" applyBorder="1"/>
    <xf numFmtId="165" fontId="29" fillId="0" borderId="0" xfId="0" applyNumberFormat="1" applyFont="1" applyFill="1" applyBorder="1"/>
    <xf numFmtId="2" fontId="20" fillId="0" borderId="0" xfId="0" applyNumberFormat="1" applyFont="1" applyFill="1" applyBorder="1" applyAlignment="1">
      <alignment horizontal="left" vertical="center" wrapText="1"/>
    </xf>
    <xf numFmtId="0" fontId="94" fillId="0" borderId="0" xfId="0" applyFont="1" applyFill="1" applyBorder="1" applyAlignment="1">
      <alignment horizontal="center"/>
    </xf>
    <xf numFmtId="2" fontId="33" fillId="0" borderId="0" xfId="0" applyNumberFormat="1" applyFont="1" applyFill="1" applyBorder="1" applyAlignment="1">
      <alignment horizontal="center" vertical="center"/>
    </xf>
    <xf numFmtId="166" fontId="38" fillId="0" borderId="0" xfId="0" applyNumberFormat="1" applyFont="1" applyFill="1" applyBorder="1" applyAlignment="1">
      <alignment horizontal="center"/>
    </xf>
    <xf numFmtId="164" fontId="14" fillId="0" borderId="0" xfId="0" applyNumberFormat="1" applyFont="1" applyFill="1" applyBorder="1" applyAlignment="1"/>
    <xf numFmtId="166" fontId="74" fillId="0" borderId="0" xfId="0" applyNumberFormat="1" applyFont="1" applyFill="1" applyBorder="1"/>
    <xf numFmtId="2" fontId="74" fillId="0" borderId="0" xfId="0" applyNumberFormat="1" applyFont="1" applyFill="1" applyBorder="1"/>
    <xf numFmtId="166" fontId="29" fillId="0" borderId="0" xfId="0" applyNumberFormat="1" applyFont="1" applyFill="1" applyBorder="1"/>
    <xf numFmtId="0" fontId="10" fillId="0" borderId="0" xfId="0" applyFont="1" applyFill="1" applyBorder="1" applyAlignment="1">
      <alignment horizontal="left"/>
    </xf>
    <xf numFmtId="164" fontId="2" fillId="0" borderId="0" xfId="0" applyNumberFormat="1" applyFont="1" applyFill="1" applyBorder="1" applyAlignment="1">
      <alignment horizontal="center"/>
    </xf>
    <xf numFmtId="9" fontId="7" fillId="0" borderId="0" xfId="0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left"/>
    </xf>
    <xf numFmtId="1" fontId="2" fillId="0" borderId="0" xfId="0" applyNumberFormat="1" applyFont="1" applyFill="1" applyBorder="1" applyAlignment="1">
      <alignment horizontal="left"/>
    </xf>
    <xf numFmtId="165" fontId="16" fillId="0" borderId="0" xfId="0" applyNumberFormat="1" applyFont="1" applyFill="1" applyBorder="1" applyAlignment="1">
      <alignment horizontal="center"/>
    </xf>
    <xf numFmtId="2" fontId="85" fillId="0" borderId="0" xfId="0" applyNumberFormat="1" applyFont="1" applyFill="1" applyBorder="1" applyAlignment="1">
      <alignment horizontal="center"/>
    </xf>
    <xf numFmtId="1" fontId="10" fillId="0" borderId="0" xfId="0" applyNumberFormat="1" applyFont="1" applyFill="1" applyBorder="1" applyAlignment="1">
      <alignment horizontal="center"/>
    </xf>
    <xf numFmtId="2" fontId="29" fillId="0" borderId="0" xfId="0" applyNumberFormat="1" applyFont="1" applyFill="1" applyBorder="1"/>
    <xf numFmtId="0" fontId="35" fillId="0" borderId="0" xfId="0" applyFont="1" applyFill="1" applyBorder="1" applyAlignment="1">
      <alignment horizontal="center"/>
    </xf>
    <xf numFmtId="0" fontId="24" fillId="0" borderId="0" xfId="0" applyFont="1" applyFill="1" applyBorder="1"/>
    <xf numFmtId="2" fontId="57" fillId="0" borderId="0" xfId="0" applyNumberFormat="1" applyFont="1" applyFill="1" applyBorder="1" applyAlignment="1">
      <alignment horizontal="center"/>
    </xf>
    <xf numFmtId="2" fontId="69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right"/>
    </xf>
    <xf numFmtId="1" fontId="34" fillId="0" borderId="0" xfId="0" applyNumberFormat="1" applyFont="1" applyFill="1" applyBorder="1" applyAlignment="1">
      <alignment horizontal="center"/>
    </xf>
    <xf numFmtId="165" fontId="36" fillId="0" borderId="0" xfId="0" applyNumberFormat="1" applyFont="1" applyFill="1" applyBorder="1" applyAlignment="1">
      <alignment horizontal="center"/>
    </xf>
    <xf numFmtId="1" fontId="36" fillId="0" borderId="0" xfId="0" applyNumberFormat="1" applyFont="1" applyFill="1" applyBorder="1" applyAlignment="1">
      <alignment horizontal="center"/>
    </xf>
    <xf numFmtId="0" fontId="37" fillId="0" borderId="0" xfId="0" applyFont="1" applyFill="1" applyBorder="1" applyAlignment="1">
      <alignment horizontal="right"/>
    </xf>
    <xf numFmtId="166" fontId="89" fillId="0" borderId="0" xfId="0" applyNumberFormat="1" applyFont="1" applyFill="1" applyBorder="1" applyAlignment="1">
      <alignment horizontal="center"/>
    </xf>
    <xf numFmtId="2" fontId="36" fillId="0" borderId="0" xfId="0" applyNumberFormat="1" applyFont="1" applyFill="1" applyBorder="1" applyAlignment="1">
      <alignment horizontal="center"/>
    </xf>
    <xf numFmtId="166" fontId="95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167" fontId="14" fillId="0" borderId="0" xfId="0" applyNumberFormat="1" applyFont="1" applyFill="1" applyBorder="1" applyAlignment="1">
      <alignment horizontal="center"/>
    </xf>
    <xf numFmtId="49" fontId="2" fillId="0" borderId="0" xfId="0" applyNumberFormat="1" applyFont="1" applyFill="1" applyBorder="1" applyAlignment="1">
      <alignment horizontal="center"/>
    </xf>
    <xf numFmtId="49" fontId="7" fillId="0" borderId="0" xfId="0" applyNumberFormat="1" applyFont="1" applyFill="1" applyBorder="1" applyAlignment="1">
      <alignment horizontal="center"/>
    </xf>
    <xf numFmtId="0" fontId="52" fillId="0" borderId="0" xfId="0" applyFont="1" applyFill="1" applyBorder="1" applyAlignment="1">
      <alignment horizontal="center"/>
    </xf>
    <xf numFmtId="164" fontId="14" fillId="0" borderId="0" xfId="0" applyNumberFormat="1" applyFont="1" applyFill="1" applyBorder="1" applyAlignment="1">
      <alignment horizontal="right"/>
    </xf>
    <xf numFmtId="167" fontId="0" fillId="0" borderId="0" xfId="0" applyNumberFormat="1"/>
    <xf numFmtId="0" fontId="16" fillId="0" borderId="41" xfId="0" applyFont="1" applyBorder="1" applyAlignment="1">
      <alignment horizontal="center"/>
    </xf>
    <xf numFmtId="0" fontId="58" fillId="0" borderId="0" xfId="0" applyFont="1"/>
    <xf numFmtId="0" fontId="32" fillId="0" borderId="0" xfId="0" applyFont="1" applyBorder="1" applyAlignment="1">
      <alignment horizontal="center"/>
    </xf>
    <xf numFmtId="0" fontId="32" fillId="0" borderId="0" xfId="0" applyFont="1" applyBorder="1"/>
    <xf numFmtId="0" fontId="52" fillId="0" borderId="0" xfId="0" applyFont="1"/>
    <xf numFmtId="0" fontId="0" fillId="0" borderId="0" xfId="0" applyFont="1" applyBorder="1" applyAlignment="1">
      <alignment horizontal="left"/>
    </xf>
    <xf numFmtId="0" fontId="14" fillId="0" borderId="0" xfId="0" applyFont="1" applyBorder="1" applyAlignment="1">
      <alignment horizontal="right"/>
    </xf>
    <xf numFmtId="166" fontId="16" fillId="0" borderId="0" xfId="0" applyNumberFormat="1" applyFont="1" applyBorder="1" applyAlignment="1">
      <alignment horizontal="center"/>
    </xf>
    <xf numFmtId="9" fontId="34" fillId="0" borderId="0" xfId="0" applyNumberFormat="1" applyFont="1" applyBorder="1" applyAlignment="1">
      <alignment horizontal="center"/>
    </xf>
    <xf numFmtId="1" fontId="34" fillId="0" borderId="0" xfId="0" applyNumberFormat="1" applyFont="1" applyBorder="1" applyAlignment="1">
      <alignment horizontal="center"/>
    </xf>
    <xf numFmtId="2" fontId="20" fillId="0" borderId="0" xfId="0" applyNumberFormat="1" applyFont="1" applyBorder="1" applyAlignment="1">
      <alignment horizontal="left"/>
    </xf>
    <xf numFmtId="164" fontId="14" fillId="0" borderId="45" xfId="0" applyNumberFormat="1" applyFont="1" applyBorder="1" applyAlignment="1">
      <alignment horizontal="left"/>
    </xf>
    <xf numFmtId="0" fontId="2" fillId="0" borderId="41" xfId="0" applyFont="1" applyBorder="1"/>
    <xf numFmtId="0" fontId="45" fillId="0" borderId="32" xfId="0" applyFont="1" applyBorder="1" applyAlignment="1">
      <alignment horizontal="center"/>
    </xf>
    <xf numFmtId="0" fontId="8" fillId="0" borderId="17" xfId="0" applyFont="1" applyBorder="1"/>
    <xf numFmtId="2" fontId="34" fillId="0" borderId="0" xfId="0" applyNumberFormat="1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/>
    </xf>
    <xf numFmtId="2" fontId="15" fillId="0" borderId="0" xfId="0" applyNumberFormat="1" applyFont="1" applyBorder="1" applyAlignment="1">
      <alignment horizontal="center" vertical="center" wrapText="1"/>
    </xf>
    <xf numFmtId="166" fontId="17" fillId="0" borderId="7" xfId="0" applyNumberFormat="1" applyFont="1" applyBorder="1" applyAlignment="1">
      <alignment horizontal="center"/>
    </xf>
    <xf numFmtId="166" fontId="10" fillId="0" borderId="25" xfId="0" applyNumberFormat="1" applyFont="1" applyBorder="1" applyAlignment="1">
      <alignment horizontal="center" vertical="center"/>
    </xf>
    <xf numFmtId="166" fontId="10" fillId="0" borderId="31" xfId="0" applyNumberFormat="1" applyFont="1" applyBorder="1" applyAlignment="1">
      <alignment horizontal="center" vertical="center"/>
    </xf>
    <xf numFmtId="0" fontId="0" fillId="0" borderId="0" xfId="0" applyFill="1" applyAlignment="1">
      <alignment horizontal="left"/>
    </xf>
    <xf numFmtId="0" fontId="46" fillId="0" borderId="0" xfId="0" applyFont="1" applyBorder="1" applyAlignment="1">
      <alignment horizontal="left"/>
    </xf>
    <xf numFmtId="2" fontId="0" fillId="0" borderId="0" xfId="0" applyNumberFormat="1" applyBorder="1" applyAlignment="1">
      <alignment horizontal="left"/>
    </xf>
    <xf numFmtId="166" fontId="17" fillId="0" borderId="31" xfId="0" applyNumberFormat="1" applyFont="1" applyBorder="1" applyAlignment="1">
      <alignment horizontal="center"/>
    </xf>
    <xf numFmtId="0" fontId="48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right"/>
    </xf>
    <xf numFmtId="166" fontId="17" fillId="0" borderId="0" xfId="0" applyNumberFormat="1" applyFont="1" applyFill="1" applyBorder="1" applyAlignment="1">
      <alignment horizontal="center"/>
    </xf>
    <xf numFmtId="0" fontId="44" fillId="0" borderId="0" xfId="0" applyFont="1" applyBorder="1" applyAlignment="1">
      <alignment horizontal="left"/>
    </xf>
    <xf numFmtId="0" fontId="8" fillId="0" borderId="0" xfId="0" applyFont="1" applyBorder="1" applyAlignment="1">
      <alignment horizontal="right"/>
    </xf>
    <xf numFmtId="0" fontId="46" fillId="0" borderId="0" xfId="0" applyFont="1" applyBorder="1" applyAlignment="1">
      <alignment horizontal="center"/>
    </xf>
    <xf numFmtId="0" fontId="8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48" fillId="0" borderId="0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right"/>
    </xf>
    <xf numFmtId="2" fontId="34" fillId="0" borderId="0" xfId="0" applyNumberFormat="1" applyFont="1" applyFill="1" applyBorder="1" applyAlignment="1">
      <alignment horizontal="center" vertical="center" wrapText="1"/>
    </xf>
    <xf numFmtId="0" fontId="46" fillId="0" borderId="0" xfId="0" applyFont="1" applyFill="1" applyBorder="1" applyAlignment="1">
      <alignment horizontal="center"/>
    </xf>
    <xf numFmtId="2" fontId="46" fillId="0" borderId="0" xfId="0" applyNumberFormat="1" applyFont="1" applyFill="1" applyBorder="1" applyAlignment="1">
      <alignment horizontal="center"/>
    </xf>
    <xf numFmtId="0" fontId="8" fillId="0" borderId="17" xfId="0" applyFont="1" applyBorder="1" applyAlignment="1">
      <alignment horizontal="right"/>
    </xf>
    <xf numFmtId="0" fontId="100" fillId="0" borderId="0" xfId="0" applyFont="1" applyBorder="1"/>
    <xf numFmtId="166" fontId="17" fillId="0" borderId="52" xfId="0" applyNumberFormat="1" applyFont="1" applyBorder="1" applyAlignment="1">
      <alignment horizontal="center"/>
    </xf>
    <xf numFmtId="166" fontId="33" fillId="0" borderId="21" xfId="0" applyNumberFormat="1" applyFont="1" applyBorder="1" applyAlignment="1">
      <alignment horizontal="center" vertical="center"/>
    </xf>
    <xf numFmtId="166" fontId="10" fillId="0" borderId="21" xfId="0" applyNumberFormat="1" applyFont="1" applyBorder="1" applyAlignment="1">
      <alignment horizontal="center"/>
    </xf>
    <xf numFmtId="0" fontId="55" fillId="0" borderId="10" xfId="0" applyFont="1" applyBorder="1" applyAlignment="1">
      <alignment horizontal="left"/>
    </xf>
    <xf numFmtId="0" fontId="0" fillId="0" borderId="17" xfId="0" applyBorder="1" applyAlignment="1">
      <alignment horizontal="left"/>
    </xf>
    <xf numFmtId="0" fontId="0" fillId="0" borderId="37" xfId="0" applyBorder="1" applyAlignment="1">
      <alignment horizontal="left"/>
    </xf>
    <xf numFmtId="49" fontId="14" fillId="0" borderId="0" xfId="0" applyNumberFormat="1" applyFont="1" applyFill="1" applyBorder="1" applyAlignment="1">
      <alignment horizontal="right"/>
    </xf>
    <xf numFmtId="166" fontId="46" fillId="0" borderId="0" xfId="0" applyNumberFormat="1" applyFont="1" applyFill="1" applyBorder="1" applyAlignment="1">
      <alignment horizontal="center"/>
    </xf>
    <xf numFmtId="2" fontId="21" fillId="0" borderId="0" xfId="0" applyNumberFormat="1" applyFont="1" applyBorder="1" applyAlignment="1">
      <alignment horizontal="left"/>
    </xf>
    <xf numFmtId="2" fontId="73" fillId="0" borderId="0" xfId="0" applyNumberFormat="1" applyFont="1" applyBorder="1" applyAlignment="1">
      <alignment horizontal="left"/>
    </xf>
    <xf numFmtId="0" fontId="97" fillId="0" borderId="0" xfId="0" applyFont="1" applyBorder="1"/>
    <xf numFmtId="165" fontId="21" fillId="0" borderId="0" xfId="0" applyNumberFormat="1" applyFont="1" applyBorder="1" applyAlignment="1">
      <alignment horizontal="left"/>
    </xf>
    <xf numFmtId="0" fontId="2" fillId="0" borderId="2" xfId="0" applyFont="1" applyFill="1" applyBorder="1" applyAlignment="1">
      <alignment horizontal="left"/>
    </xf>
    <xf numFmtId="0" fontId="2" fillId="0" borderId="23" xfId="0" applyFont="1" applyFill="1" applyBorder="1" applyAlignment="1">
      <alignment horizontal="left"/>
    </xf>
    <xf numFmtId="0" fontId="67" fillId="0" borderId="0" xfId="0" applyFont="1" applyBorder="1"/>
    <xf numFmtId="164" fontId="14" fillId="0" borderId="79" xfId="0" applyNumberFormat="1" applyFont="1" applyBorder="1" applyAlignment="1">
      <alignment horizontal="right"/>
    </xf>
    <xf numFmtId="166" fontId="14" fillId="0" borderId="0" xfId="0" applyNumberFormat="1" applyFont="1" applyFill="1" applyBorder="1" applyAlignment="1">
      <alignment horizontal="left"/>
    </xf>
    <xf numFmtId="0" fontId="32" fillId="0" borderId="41" xfId="0" applyFont="1" applyBorder="1" applyAlignment="1">
      <alignment horizontal="left"/>
    </xf>
    <xf numFmtId="0" fontId="16" fillId="0" borderId="17" xfId="0" applyFont="1" applyFill="1" applyBorder="1"/>
    <xf numFmtId="0" fontId="58" fillId="0" borderId="0" xfId="0" applyFont="1" applyBorder="1" applyAlignment="1">
      <alignment horizontal="left"/>
    </xf>
    <xf numFmtId="0" fontId="70" fillId="0" borderId="0" xfId="0" applyFont="1" applyFill="1" applyBorder="1"/>
    <xf numFmtId="0" fontId="98" fillId="0" borderId="0" xfId="0" applyFont="1" applyFill="1" applyBorder="1"/>
    <xf numFmtId="167" fontId="0" fillId="0" borderId="0" xfId="0" applyNumberFormat="1" applyFill="1" applyBorder="1"/>
    <xf numFmtId="0" fontId="55" fillId="0" borderId="2" xfId="0" applyFont="1" applyBorder="1" applyAlignment="1">
      <alignment horizontal="left"/>
    </xf>
    <xf numFmtId="0" fontId="2" fillId="0" borderId="23" xfId="0" applyFont="1" applyBorder="1"/>
    <xf numFmtId="2" fontId="99" fillId="0" borderId="0" xfId="0" applyNumberFormat="1" applyFont="1" applyFill="1" applyBorder="1" applyAlignment="1">
      <alignment horizontal="center"/>
    </xf>
    <xf numFmtId="0" fontId="58" fillId="0" borderId="0" xfId="0" applyFont="1" applyFill="1" applyBorder="1" applyAlignment="1">
      <alignment horizontal="left"/>
    </xf>
    <xf numFmtId="0" fontId="7" fillId="0" borderId="71" xfId="0" applyFont="1" applyBorder="1"/>
    <xf numFmtId="0" fontId="61" fillId="0" borderId="0" xfId="0" applyFont="1" applyFill="1" applyBorder="1"/>
    <xf numFmtId="0" fontId="60" fillId="0" borderId="0" xfId="0" applyFont="1" applyFill="1" applyBorder="1"/>
    <xf numFmtId="9" fontId="0" fillId="0" borderId="0" xfId="1" applyFont="1" applyFill="1" applyBorder="1" applyAlignment="1">
      <alignment horizontal="center"/>
    </xf>
    <xf numFmtId="0" fontId="58" fillId="0" borderId="0" xfId="0" applyFont="1" applyFill="1" applyBorder="1" applyAlignment="1">
      <alignment horizontal="center"/>
    </xf>
    <xf numFmtId="0" fontId="41" fillId="0" borderId="0" xfId="0" applyFont="1" applyFill="1" applyBorder="1" applyAlignment="1">
      <alignment horizontal="center"/>
    </xf>
    <xf numFmtId="0" fontId="28" fillId="0" borderId="0" xfId="0" applyFont="1" applyFill="1" applyBorder="1" applyAlignment="1">
      <alignment horizontal="right"/>
    </xf>
    <xf numFmtId="1" fontId="0" fillId="0" borderId="0" xfId="0" applyNumberFormat="1" applyFill="1" applyBorder="1" applyAlignment="1">
      <alignment horizontal="center"/>
    </xf>
    <xf numFmtId="2" fontId="60" fillId="0" borderId="0" xfId="0" applyNumberFormat="1" applyFont="1" applyFill="1" applyBorder="1"/>
    <xf numFmtId="2" fontId="58" fillId="0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>
      <alignment horizontal="center"/>
    </xf>
    <xf numFmtId="166" fontId="60" fillId="0" borderId="0" xfId="0" applyNumberFormat="1" applyFont="1" applyFill="1" applyBorder="1"/>
    <xf numFmtId="165" fontId="58" fillId="0" borderId="0" xfId="0" applyNumberFormat="1" applyFont="1" applyFill="1" applyBorder="1" applyAlignment="1">
      <alignment horizontal="center"/>
    </xf>
    <xf numFmtId="167" fontId="60" fillId="0" borderId="0" xfId="0" applyNumberFormat="1" applyFont="1" applyFill="1" applyBorder="1"/>
    <xf numFmtId="1" fontId="58" fillId="0" borderId="0" xfId="0" applyNumberFormat="1" applyFont="1" applyFill="1" applyBorder="1" applyAlignment="1">
      <alignment horizontal="center"/>
    </xf>
    <xf numFmtId="1" fontId="41" fillId="0" borderId="0" xfId="0" applyNumberFormat="1" applyFont="1" applyFill="1" applyBorder="1" applyAlignment="1">
      <alignment horizontal="center"/>
    </xf>
    <xf numFmtId="165" fontId="41" fillId="0" borderId="0" xfId="0" applyNumberFormat="1" applyFont="1" applyFill="1" applyBorder="1" applyAlignment="1">
      <alignment horizontal="center"/>
    </xf>
    <xf numFmtId="2" fontId="81" fillId="0" borderId="0" xfId="0" applyNumberFormat="1" applyFont="1" applyFill="1" applyBorder="1"/>
    <xf numFmtId="2" fontId="7" fillId="0" borderId="0" xfId="0" applyNumberFormat="1" applyFont="1" applyFill="1" applyBorder="1" applyAlignment="1">
      <alignment horizontal="center"/>
    </xf>
    <xf numFmtId="2" fontId="23" fillId="0" borderId="0" xfId="0" applyNumberFormat="1" applyFont="1" applyFill="1" applyBorder="1"/>
    <xf numFmtId="2" fontId="41" fillId="0" borderId="0" xfId="0" applyNumberFormat="1" applyFont="1" applyFill="1" applyBorder="1" applyAlignment="1">
      <alignment horizontal="center"/>
    </xf>
    <xf numFmtId="2" fontId="108" fillId="0" borderId="0" xfId="0" applyNumberFormat="1" applyFont="1" applyFill="1" applyBorder="1"/>
    <xf numFmtId="168" fontId="60" fillId="0" borderId="0" xfId="0" applyNumberFormat="1" applyFont="1" applyFill="1" applyBorder="1"/>
    <xf numFmtId="2" fontId="71" fillId="0" borderId="0" xfId="0" applyNumberFormat="1" applyFont="1" applyFill="1" applyBorder="1" applyAlignment="1">
      <alignment horizontal="center"/>
    </xf>
    <xf numFmtId="1" fontId="2" fillId="0" borderId="0" xfId="0" applyNumberFormat="1" applyFont="1" applyFill="1" applyBorder="1" applyAlignment="1">
      <alignment horizontal="center"/>
    </xf>
    <xf numFmtId="2" fontId="28" fillId="0" borderId="0" xfId="0" applyNumberFormat="1" applyFont="1" applyFill="1" applyBorder="1" applyAlignment="1">
      <alignment horizontal="right"/>
    </xf>
    <xf numFmtId="1" fontId="32" fillId="0" borderId="0" xfId="0" applyNumberFormat="1" applyFont="1" applyFill="1" applyBorder="1" applyAlignment="1">
      <alignment horizontal="left"/>
    </xf>
    <xf numFmtId="166" fontId="41" fillId="0" borderId="0" xfId="0" applyNumberFormat="1" applyFont="1" applyFill="1" applyBorder="1" applyAlignment="1">
      <alignment horizontal="center"/>
    </xf>
    <xf numFmtId="167" fontId="41" fillId="0" borderId="0" xfId="0" applyNumberFormat="1" applyFont="1" applyFill="1" applyBorder="1" applyAlignment="1">
      <alignment horizontal="center"/>
    </xf>
    <xf numFmtId="166" fontId="71" fillId="0" borderId="0" xfId="0" applyNumberFormat="1" applyFont="1" applyFill="1" applyBorder="1" applyAlignment="1">
      <alignment horizontal="center"/>
    </xf>
    <xf numFmtId="0" fontId="41" fillId="0" borderId="49" xfId="0" applyFont="1" applyBorder="1" applyAlignment="1">
      <alignment horizontal="center"/>
    </xf>
    <xf numFmtId="2" fontId="2" fillId="0" borderId="68" xfId="0" applyNumberFormat="1" applyFont="1" applyBorder="1" applyAlignment="1">
      <alignment horizontal="center"/>
    </xf>
    <xf numFmtId="2" fontId="2" fillId="0" borderId="56" xfId="0" applyNumberFormat="1" applyFont="1" applyBorder="1" applyAlignment="1">
      <alignment horizontal="center"/>
    </xf>
    <xf numFmtId="1" fontId="2" fillId="0" borderId="56" xfId="0" applyNumberFormat="1" applyFont="1" applyBorder="1" applyAlignment="1">
      <alignment horizontal="center"/>
    </xf>
    <xf numFmtId="0" fontId="2" fillId="0" borderId="18" xfId="0" applyFont="1" applyFill="1" applyBorder="1" applyAlignment="1">
      <alignment horizontal="right"/>
    </xf>
    <xf numFmtId="0" fontId="14" fillId="0" borderId="54" xfId="0" applyFont="1" applyBorder="1" applyAlignment="1">
      <alignment horizontal="left"/>
    </xf>
    <xf numFmtId="2" fontId="78" fillId="0" borderId="0" xfId="0" applyNumberFormat="1" applyFont="1" applyBorder="1" applyAlignment="1">
      <alignment horizontal="left"/>
    </xf>
    <xf numFmtId="0" fontId="109" fillId="0" borderId="0" xfId="0" applyFont="1"/>
    <xf numFmtId="0" fontId="2" fillId="0" borderId="9" xfId="0" applyFont="1" applyBorder="1"/>
    <xf numFmtId="0" fontId="16" fillId="0" borderId="22" xfId="0" applyFont="1" applyFill="1" applyBorder="1"/>
    <xf numFmtId="2" fontId="34" fillId="0" borderId="3" xfId="0" applyNumberFormat="1" applyFont="1" applyBorder="1" applyAlignment="1">
      <alignment horizontal="center"/>
    </xf>
    <xf numFmtId="9" fontId="34" fillId="0" borderId="3" xfId="0" applyNumberFormat="1" applyFont="1" applyBorder="1" applyAlignment="1">
      <alignment horizontal="center"/>
    </xf>
    <xf numFmtId="0" fontId="34" fillId="0" borderId="0" xfId="0" applyFont="1" applyBorder="1" applyAlignment="1">
      <alignment horizontal="right"/>
    </xf>
    <xf numFmtId="0" fontId="0" fillId="0" borderId="24" xfId="0" applyBorder="1" applyAlignment="1">
      <alignment horizontal="left"/>
    </xf>
    <xf numFmtId="0" fontId="7" fillId="0" borderId="18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2" fontId="33" fillId="0" borderId="21" xfId="0" applyNumberFormat="1" applyFont="1" applyBorder="1" applyAlignment="1">
      <alignment horizontal="center" vertical="center"/>
    </xf>
    <xf numFmtId="166" fontId="0" fillId="0" borderId="0" xfId="0" applyNumberFormat="1" applyAlignment="1">
      <alignment horizontal="left"/>
    </xf>
    <xf numFmtId="0" fontId="55" fillId="0" borderId="0" xfId="0" applyFont="1" applyAlignment="1">
      <alignment horizontal="left"/>
    </xf>
    <xf numFmtId="0" fontId="10" fillId="0" borderId="23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/>
    </xf>
    <xf numFmtId="0" fontId="3" fillId="0" borderId="0" xfId="0" applyFont="1"/>
    <xf numFmtId="166" fontId="52" fillId="0" borderId="0" xfId="0" applyNumberFormat="1" applyFont="1" applyAlignment="1">
      <alignment horizontal="center"/>
    </xf>
    <xf numFmtId="0" fontId="55" fillId="0" borderId="0" xfId="0" applyFont="1" applyBorder="1" applyAlignment="1">
      <alignment horizontal="left"/>
    </xf>
    <xf numFmtId="166" fontId="10" fillId="0" borderId="32" xfId="0" applyNumberFormat="1" applyFont="1" applyBorder="1" applyAlignment="1">
      <alignment horizontal="center" vertical="center"/>
    </xf>
    <xf numFmtId="2" fontId="19" fillId="0" borderId="0" xfId="0" applyNumberFormat="1" applyFont="1" applyFill="1" applyBorder="1" applyAlignment="1">
      <alignment horizontal="center"/>
    </xf>
    <xf numFmtId="0" fontId="111" fillId="0" borderId="0" xfId="0" applyFont="1" applyFill="1" applyBorder="1" applyAlignment="1">
      <alignment horizontal="left"/>
    </xf>
    <xf numFmtId="49" fontId="14" fillId="0" borderId="0" xfId="0" applyNumberFormat="1" applyFont="1" applyFill="1" applyBorder="1" applyAlignment="1">
      <alignment horizontal="center"/>
    </xf>
    <xf numFmtId="0" fontId="14" fillId="0" borderId="79" xfId="0" applyFont="1" applyBorder="1" applyAlignment="1">
      <alignment horizontal="center"/>
    </xf>
    <xf numFmtId="0" fontId="0" fillId="0" borderId="42" xfId="0" applyBorder="1" applyAlignment="1">
      <alignment horizontal="right"/>
    </xf>
    <xf numFmtId="165" fontId="78" fillId="0" borderId="0" xfId="0" applyNumberFormat="1" applyFont="1" applyBorder="1" applyAlignment="1">
      <alignment horizontal="left"/>
    </xf>
    <xf numFmtId="0" fontId="78" fillId="0" borderId="0" xfId="0" applyFont="1" applyBorder="1" applyAlignment="1">
      <alignment horizontal="left"/>
    </xf>
    <xf numFmtId="0" fontId="21" fillId="0" borderId="46" xfId="0" applyFont="1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73" fillId="0" borderId="73" xfId="0" applyFont="1" applyFill="1" applyBorder="1" applyAlignment="1">
      <alignment horizontal="left"/>
    </xf>
    <xf numFmtId="167" fontId="0" fillId="0" borderId="0" xfId="0" applyNumberFormat="1" applyFill="1"/>
    <xf numFmtId="0" fontId="0" fillId="0" borderId="43" xfId="0" applyBorder="1"/>
    <xf numFmtId="0" fontId="0" fillId="0" borderId="52" xfId="0" applyBorder="1"/>
    <xf numFmtId="2" fontId="0" fillId="0" borderId="0" xfId="0" applyNumberFormat="1" applyBorder="1" applyAlignment="1">
      <alignment horizontal="center"/>
    </xf>
    <xf numFmtId="0" fontId="52" fillId="0" borderId="79" xfId="0" applyFont="1" applyBorder="1" applyAlignment="1">
      <alignment horizontal="center"/>
    </xf>
    <xf numFmtId="0" fontId="19" fillId="2" borderId="3" xfId="0" applyFont="1" applyFill="1" applyBorder="1" applyAlignment="1">
      <alignment horizontal="right"/>
    </xf>
    <xf numFmtId="0" fontId="0" fillId="0" borderId="15" xfId="0" applyBorder="1" applyAlignment="1">
      <alignment horizontal="left"/>
    </xf>
    <xf numFmtId="0" fontId="19" fillId="2" borderId="33" xfId="0" applyFont="1" applyFill="1" applyBorder="1" applyAlignment="1">
      <alignment horizontal="right"/>
    </xf>
    <xf numFmtId="2" fontId="15" fillId="0" borderId="9" xfId="0" applyNumberFormat="1" applyFont="1" applyBorder="1" applyAlignment="1">
      <alignment horizontal="center" vertical="center" wrapText="1"/>
    </xf>
    <xf numFmtId="0" fontId="63" fillId="0" borderId="0" xfId="0" applyFont="1" applyAlignment="1">
      <alignment horizontal="left"/>
    </xf>
    <xf numFmtId="0" fontId="0" fillId="0" borderId="9" xfId="0" applyBorder="1"/>
    <xf numFmtId="0" fontId="45" fillId="0" borderId="17" xfId="0" applyFont="1" applyBorder="1" applyAlignment="1">
      <alignment horizontal="center"/>
    </xf>
    <xf numFmtId="0" fontId="87" fillId="0" borderId="0" xfId="0" applyFont="1" applyAlignment="1">
      <alignment horizontal="center"/>
    </xf>
    <xf numFmtId="0" fontId="7" fillId="0" borderId="0" xfId="0" applyFont="1" applyAlignment="1">
      <alignment horizontal="right"/>
    </xf>
    <xf numFmtId="0" fontId="12" fillId="0" borderId="0" xfId="0" applyFont="1"/>
    <xf numFmtId="0" fontId="10" fillId="0" borderId="0" xfId="0" applyFont="1"/>
    <xf numFmtId="0" fontId="58" fillId="0" borderId="17" xfId="0" applyFont="1" applyBorder="1" applyAlignment="1">
      <alignment horizontal="left"/>
    </xf>
    <xf numFmtId="0" fontId="14" fillId="0" borderId="3" xfId="0" applyFont="1" applyBorder="1" applyAlignment="1">
      <alignment horizontal="left"/>
    </xf>
    <xf numFmtId="0" fontId="10" fillId="0" borderId="22" xfId="0" applyFont="1" applyBorder="1" applyAlignment="1">
      <alignment horizontal="center" vertical="center"/>
    </xf>
    <xf numFmtId="0" fontId="10" fillId="0" borderId="41" xfId="0" applyFont="1" applyBorder="1" applyAlignment="1">
      <alignment horizontal="center" vertical="center"/>
    </xf>
    <xf numFmtId="0" fontId="10" fillId="0" borderId="41" xfId="0" applyFont="1" applyBorder="1" applyAlignment="1">
      <alignment horizontal="center"/>
    </xf>
    <xf numFmtId="0" fontId="0" fillId="0" borderId="10" xfId="0" applyBorder="1" applyAlignment="1">
      <alignment horizontal="left"/>
    </xf>
    <xf numFmtId="0" fontId="14" fillId="0" borderId="19" xfId="0" applyFont="1" applyBorder="1" applyAlignment="1">
      <alignment horizontal="center"/>
    </xf>
    <xf numFmtId="2" fontId="17" fillId="0" borderId="20" xfId="0" applyNumberFormat="1" applyFont="1" applyBorder="1" applyAlignment="1">
      <alignment horizontal="center"/>
    </xf>
    <xf numFmtId="0" fontId="16" fillId="0" borderId="20" xfId="0" applyFont="1" applyBorder="1" applyAlignment="1">
      <alignment horizontal="center"/>
    </xf>
    <xf numFmtId="2" fontId="10" fillId="0" borderId="20" xfId="0" applyNumberFormat="1" applyFont="1" applyBorder="1" applyAlignment="1">
      <alignment horizontal="center" vertical="center"/>
    </xf>
    <xf numFmtId="0" fontId="16" fillId="0" borderId="20" xfId="0" applyFont="1" applyBorder="1"/>
    <xf numFmtId="2" fontId="17" fillId="0" borderId="68" xfId="0" applyNumberFormat="1" applyFont="1" applyBorder="1" applyAlignment="1">
      <alignment horizontal="center"/>
    </xf>
    <xf numFmtId="2" fontId="33" fillId="0" borderId="32" xfId="0" applyNumberFormat="1" applyFont="1" applyBorder="1" applyAlignment="1">
      <alignment horizontal="center" vertical="center"/>
    </xf>
    <xf numFmtId="1" fontId="33" fillId="0" borderId="20" xfId="0" applyNumberFormat="1" applyFont="1" applyBorder="1" applyAlignment="1">
      <alignment horizontal="center" vertical="center"/>
    </xf>
    <xf numFmtId="165" fontId="33" fillId="0" borderId="20" xfId="0" applyNumberFormat="1" applyFont="1" applyBorder="1" applyAlignment="1">
      <alignment horizontal="center" vertical="center"/>
    </xf>
    <xf numFmtId="0" fontId="16" fillId="0" borderId="0" xfId="0" applyFont="1" applyAlignment="1">
      <alignment horizontal="left"/>
    </xf>
    <xf numFmtId="2" fontId="17" fillId="0" borderId="64" xfId="0" applyNumberFormat="1" applyFont="1" applyBorder="1" applyAlignment="1">
      <alignment horizontal="center"/>
    </xf>
    <xf numFmtId="2" fontId="16" fillId="0" borderId="45" xfId="0" applyNumberFormat="1" applyFont="1" applyBorder="1" applyAlignment="1">
      <alignment horizontal="center"/>
    </xf>
    <xf numFmtId="2" fontId="17" fillId="0" borderId="66" xfId="0" applyNumberFormat="1" applyFont="1" applyBorder="1" applyAlignment="1">
      <alignment horizontal="center"/>
    </xf>
    <xf numFmtId="0" fontId="0" fillId="0" borderId="20" xfId="0" applyBorder="1" applyAlignment="1">
      <alignment horizontal="left"/>
    </xf>
    <xf numFmtId="2" fontId="33" fillId="0" borderId="29" xfId="0" applyNumberFormat="1" applyFont="1" applyBorder="1" applyAlignment="1">
      <alignment horizontal="center" vertical="center"/>
    </xf>
    <xf numFmtId="0" fontId="0" fillId="0" borderId="20" xfId="0" applyBorder="1"/>
    <xf numFmtId="0" fontId="0" fillId="0" borderId="49" xfId="0" applyBorder="1" applyAlignment="1">
      <alignment horizontal="left"/>
    </xf>
    <xf numFmtId="166" fontId="17" fillId="0" borderId="20" xfId="0" applyNumberFormat="1" applyFont="1" applyBorder="1" applyAlignment="1">
      <alignment horizontal="center"/>
    </xf>
    <xf numFmtId="166" fontId="33" fillId="0" borderId="20" xfId="0" applyNumberFormat="1" applyFont="1" applyBorder="1" applyAlignment="1">
      <alignment horizontal="center" vertical="center"/>
    </xf>
    <xf numFmtId="0" fontId="16" fillId="0" borderId="49" xfId="0" applyFont="1" applyBorder="1" applyAlignment="1">
      <alignment horizontal="center"/>
    </xf>
    <xf numFmtId="0" fontId="8" fillId="0" borderId="22" xfId="0" applyFont="1" applyBorder="1" applyAlignment="1">
      <alignment horizontal="right"/>
    </xf>
    <xf numFmtId="0" fontId="14" fillId="0" borderId="20" xfId="0" applyFont="1" applyBorder="1"/>
    <xf numFmtId="2" fontId="33" fillId="0" borderId="19" xfId="0" applyNumberFormat="1" applyFont="1" applyBorder="1" applyAlignment="1">
      <alignment horizontal="center"/>
    </xf>
    <xf numFmtId="2" fontId="33" fillId="0" borderId="20" xfId="0" applyNumberFormat="1" applyFont="1" applyBorder="1" applyAlignment="1">
      <alignment horizontal="center"/>
    </xf>
    <xf numFmtId="2" fontId="20" fillId="0" borderId="0" xfId="0" applyNumberFormat="1" applyFont="1" applyAlignment="1">
      <alignment horizontal="left"/>
    </xf>
    <xf numFmtId="0" fontId="16" fillId="0" borderId="48" xfId="0" applyFont="1" applyBorder="1" applyAlignment="1">
      <alignment horizontal="center"/>
    </xf>
    <xf numFmtId="166" fontId="17" fillId="0" borderId="49" xfId="0" applyNumberFormat="1" applyFont="1" applyBorder="1" applyAlignment="1">
      <alignment horizontal="center"/>
    </xf>
    <xf numFmtId="0" fontId="14" fillId="0" borderId="50" xfId="0" applyFont="1" applyBorder="1" applyAlignment="1">
      <alignment horizontal="center"/>
    </xf>
    <xf numFmtId="0" fontId="14" fillId="0" borderId="49" xfId="0" applyFont="1" applyBorder="1" applyAlignment="1">
      <alignment horizontal="center"/>
    </xf>
    <xf numFmtId="0" fontId="14" fillId="0" borderId="34" xfId="0" applyFont="1" applyBorder="1"/>
    <xf numFmtId="0" fontId="14" fillId="0" borderId="32" xfId="0" applyFont="1" applyBorder="1"/>
    <xf numFmtId="166" fontId="17" fillId="0" borderId="20" xfId="0" applyNumberFormat="1" applyFont="1" applyBorder="1"/>
    <xf numFmtId="0" fontId="2" fillId="0" borderId="35" xfId="0" applyFont="1" applyBorder="1"/>
    <xf numFmtId="165" fontId="33" fillId="0" borderId="21" xfId="0" applyNumberFormat="1" applyFont="1" applyBorder="1" applyAlignment="1">
      <alignment horizontal="center" vertical="center"/>
    </xf>
    <xf numFmtId="2" fontId="15" fillId="0" borderId="0" xfId="0" applyNumberFormat="1" applyFont="1" applyAlignment="1">
      <alignment horizontal="left"/>
    </xf>
    <xf numFmtId="0" fontId="7" fillId="0" borderId="17" xfId="0" applyFont="1" applyBorder="1"/>
    <xf numFmtId="0" fontId="1" fillId="0" borderId="0" xfId="0" applyFont="1" applyBorder="1" applyAlignment="1">
      <alignment horizontal="left"/>
    </xf>
    <xf numFmtId="165" fontId="10" fillId="0" borderId="31" xfId="0" applyNumberFormat="1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2" fontId="21" fillId="0" borderId="0" xfId="0" applyNumberFormat="1" applyFont="1" applyAlignment="1">
      <alignment horizontal="left"/>
    </xf>
    <xf numFmtId="0" fontId="46" fillId="0" borderId="67" xfId="0" applyFont="1" applyBorder="1" applyAlignment="1">
      <alignment horizontal="left"/>
    </xf>
    <xf numFmtId="0" fontId="7" fillId="0" borderId="63" xfId="0" applyFont="1" applyBorder="1" applyAlignment="1">
      <alignment horizontal="center"/>
    </xf>
    <xf numFmtId="0" fontId="8" fillId="0" borderId="17" xfId="0" applyFont="1" applyBorder="1" applyAlignment="1">
      <alignment horizontal="left"/>
    </xf>
    <xf numFmtId="0" fontId="0" fillId="0" borderId="59" xfId="0" applyBorder="1"/>
    <xf numFmtId="0" fontId="19" fillId="2" borderId="69" xfId="0" applyFont="1" applyFill="1" applyBorder="1" applyAlignment="1">
      <alignment horizontal="right"/>
    </xf>
    <xf numFmtId="2" fontId="116" fillId="0" borderId="20" xfId="0" applyNumberFormat="1" applyFont="1" applyBorder="1" applyAlignment="1">
      <alignment horizontal="center" vertical="center"/>
    </xf>
    <xf numFmtId="2" fontId="21" fillId="0" borderId="55" xfId="0" applyNumberFormat="1" applyFont="1" applyBorder="1" applyAlignment="1">
      <alignment horizontal="center"/>
    </xf>
    <xf numFmtId="2" fontId="21" fillId="0" borderId="56" xfId="0" applyNumberFormat="1" applyFont="1" applyBorder="1" applyAlignment="1">
      <alignment horizontal="center"/>
    </xf>
    <xf numFmtId="0" fontId="0" fillId="0" borderId="0" xfId="0" applyFill="1" applyAlignment="1">
      <alignment horizontal="center"/>
    </xf>
    <xf numFmtId="2" fontId="17" fillId="0" borderId="72" xfId="0" applyNumberFormat="1" applyFont="1" applyBorder="1" applyAlignment="1">
      <alignment horizontal="center"/>
    </xf>
    <xf numFmtId="166" fontId="0" fillId="0" borderId="0" xfId="0" applyNumberFormat="1" applyFill="1" applyBorder="1" applyAlignment="1">
      <alignment horizontal="left"/>
    </xf>
    <xf numFmtId="2" fontId="38" fillId="2" borderId="68" xfId="0" applyNumberFormat="1" applyFont="1" applyFill="1" applyBorder="1" applyAlignment="1">
      <alignment horizontal="center"/>
    </xf>
    <xf numFmtId="2" fontId="16" fillId="0" borderId="55" xfId="0" applyNumberFormat="1" applyFont="1" applyBorder="1" applyAlignment="1">
      <alignment horizontal="center"/>
    </xf>
    <xf numFmtId="2" fontId="16" fillId="0" borderId="56" xfId="0" applyNumberFormat="1" applyFont="1" applyBorder="1" applyAlignment="1">
      <alignment horizontal="center"/>
    </xf>
    <xf numFmtId="0" fontId="8" fillId="0" borderId="2" xfId="0" applyFont="1" applyBorder="1" applyAlignment="1">
      <alignment horizontal="left"/>
    </xf>
    <xf numFmtId="2" fontId="16" fillId="0" borderId="57" xfId="0" applyNumberFormat="1" applyFont="1" applyBorder="1" applyAlignment="1">
      <alignment horizontal="center"/>
    </xf>
    <xf numFmtId="2" fontId="16" fillId="0" borderId="72" xfId="0" applyNumberFormat="1" applyFont="1" applyBorder="1" applyAlignment="1">
      <alignment horizontal="center"/>
    </xf>
    <xf numFmtId="0" fontId="32" fillId="0" borderId="54" xfId="0" applyFont="1" applyBorder="1"/>
    <xf numFmtId="166" fontId="0" fillId="0" borderId="0" xfId="0" applyNumberFormat="1" applyFill="1" applyBorder="1" applyAlignment="1">
      <alignment horizontal="right"/>
    </xf>
    <xf numFmtId="2" fontId="33" fillId="0" borderId="21" xfId="0" applyNumberFormat="1" applyFont="1" applyBorder="1" applyAlignment="1">
      <alignment horizontal="center"/>
    </xf>
    <xf numFmtId="166" fontId="33" fillId="0" borderId="34" xfId="0" applyNumberFormat="1" applyFont="1" applyBorder="1" applyAlignment="1">
      <alignment horizontal="center" vertical="center"/>
    </xf>
    <xf numFmtId="167" fontId="2" fillId="0" borderId="0" xfId="0" applyNumberFormat="1" applyFont="1" applyFill="1" applyBorder="1" applyAlignment="1">
      <alignment horizontal="center"/>
    </xf>
    <xf numFmtId="0" fontId="7" fillId="0" borderId="67" xfId="0" applyFont="1" applyBorder="1" applyAlignment="1">
      <alignment horizontal="center"/>
    </xf>
    <xf numFmtId="2" fontId="34" fillId="0" borderId="0" xfId="0" applyNumberFormat="1" applyFont="1" applyBorder="1"/>
    <xf numFmtId="166" fontId="16" fillId="0" borderId="0" xfId="0" applyNumberFormat="1" applyFont="1" applyAlignment="1">
      <alignment horizontal="left"/>
    </xf>
    <xf numFmtId="166" fontId="2" fillId="0" borderId="0" xfId="0" applyNumberFormat="1" applyFont="1" applyBorder="1"/>
    <xf numFmtId="166" fontId="21" fillId="0" borderId="0" xfId="0" applyNumberFormat="1" applyFont="1" applyAlignment="1">
      <alignment horizontal="left"/>
    </xf>
    <xf numFmtId="165" fontId="21" fillId="0" borderId="0" xfId="0" applyNumberFormat="1" applyFont="1" applyAlignment="1">
      <alignment horizontal="left"/>
    </xf>
    <xf numFmtId="2" fontId="17" fillId="0" borderId="52" xfId="0" applyNumberFormat="1" applyFont="1" applyBorder="1" applyAlignment="1">
      <alignment horizontal="center"/>
    </xf>
    <xf numFmtId="0" fontId="100" fillId="0" borderId="0" xfId="0" applyFont="1" applyFill="1" applyBorder="1" applyAlignment="1">
      <alignment horizontal="left"/>
    </xf>
    <xf numFmtId="167" fontId="17" fillId="0" borderId="0" xfId="0" applyNumberFormat="1" applyFont="1" applyFill="1" applyBorder="1" applyAlignment="1">
      <alignment horizontal="center"/>
    </xf>
    <xf numFmtId="49" fontId="16" fillId="0" borderId="0" xfId="0" applyNumberFormat="1" applyFont="1" applyFill="1" applyBorder="1"/>
    <xf numFmtId="0" fontId="52" fillId="0" borderId="0" xfId="0" applyFont="1" applyAlignment="1">
      <alignment horizontal="left"/>
    </xf>
    <xf numFmtId="0" fontId="16" fillId="0" borderId="7" xfId="0" applyFont="1" applyBorder="1"/>
    <xf numFmtId="0" fontId="2" fillId="0" borderId="41" xfId="0" applyFont="1" applyFill="1" applyBorder="1"/>
    <xf numFmtId="0" fontId="52" fillId="0" borderId="2" xfId="0" applyFont="1" applyBorder="1"/>
    <xf numFmtId="0" fontId="52" fillId="0" borderId="23" xfId="0" applyFont="1" applyBorder="1"/>
    <xf numFmtId="0" fontId="52" fillId="0" borderId="23" xfId="0" applyFont="1" applyFill="1" applyBorder="1"/>
    <xf numFmtId="0" fontId="52" fillId="0" borderId="23" xfId="0" applyFont="1" applyBorder="1" applyAlignment="1">
      <alignment horizontal="center"/>
    </xf>
    <xf numFmtId="0" fontId="0" fillId="0" borderId="7" xfId="0" applyBorder="1"/>
    <xf numFmtId="0" fontId="16" fillId="0" borderId="52" xfId="0" applyFont="1" applyBorder="1" applyAlignment="1">
      <alignment horizontal="center"/>
    </xf>
    <xf numFmtId="2" fontId="16" fillId="0" borderId="60" xfId="0" applyNumberFormat="1" applyFont="1" applyBorder="1" applyAlignment="1">
      <alignment horizontal="center"/>
    </xf>
    <xf numFmtId="0" fontId="52" fillId="0" borderId="2" xfId="0" applyFont="1" applyBorder="1" applyAlignment="1">
      <alignment horizontal="center"/>
    </xf>
    <xf numFmtId="0" fontId="52" fillId="0" borderId="9" xfId="0" applyFont="1" applyBorder="1" applyAlignment="1">
      <alignment horizontal="center"/>
    </xf>
    <xf numFmtId="166" fontId="14" fillId="0" borderId="56" xfId="0" applyNumberFormat="1" applyFont="1" applyBorder="1" applyAlignment="1">
      <alignment horizontal="center"/>
    </xf>
    <xf numFmtId="0" fontId="52" fillId="0" borderId="24" xfId="0" applyFont="1" applyBorder="1" applyAlignment="1">
      <alignment horizontal="center"/>
    </xf>
    <xf numFmtId="2" fontId="17" fillId="0" borderId="56" xfId="0" applyNumberFormat="1" applyFont="1" applyBorder="1" applyAlignment="1">
      <alignment horizontal="center"/>
    </xf>
    <xf numFmtId="0" fontId="16" fillId="0" borderId="59" xfId="0" applyFont="1" applyBorder="1" applyAlignment="1">
      <alignment horizontal="right"/>
    </xf>
    <xf numFmtId="0" fontId="14" fillId="0" borderId="45" xfId="0" applyFont="1" applyBorder="1" applyAlignment="1">
      <alignment horizontal="right"/>
    </xf>
    <xf numFmtId="0" fontId="53" fillId="0" borderId="74" xfId="0" applyFont="1" applyBorder="1" applyAlignment="1">
      <alignment horizontal="right"/>
    </xf>
    <xf numFmtId="0" fontId="32" fillId="0" borderId="54" xfId="0" applyFont="1" applyFill="1" applyBorder="1"/>
    <xf numFmtId="0" fontId="64" fillId="0" borderId="0" xfId="0" applyFont="1" applyFill="1" applyBorder="1" applyAlignment="1">
      <alignment horizontal="center"/>
    </xf>
    <xf numFmtId="1" fontId="102" fillId="0" borderId="0" xfId="0" applyNumberFormat="1" applyFont="1" applyFill="1" applyBorder="1" applyAlignment="1">
      <alignment horizontal="center"/>
    </xf>
    <xf numFmtId="0" fontId="10" fillId="0" borderId="2" xfId="0" applyFont="1" applyBorder="1" applyAlignment="1">
      <alignment horizontal="center" vertical="center"/>
    </xf>
    <xf numFmtId="0" fontId="46" fillId="0" borderId="23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0" fontId="33" fillId="0" borderId="22" xfId="0" applyFont="1" applyBorder="1" applyAlignment="1">
      <alignment horizontal="center"/>
    </xf>
    <xf numFmtId="0" fontId="46" fillId="0" borderId="22" xfId="0" applyFont="1" applyBorder="1" applyAlignment="1">
      <alignment horizontal="center" vertical="center"/>
    </xf>
    <xf numFmtId="0" fontId="10" fillId="0" borderId="30" xfId="0" applyFont="1" applyBorder="1" applyAlignment="1">
      <alignment horizontal="center" vertical="center"/>
    </xf>
    <xf numFmtId="0" fontId="0" fillId="0" borderId="2" xfId="0" applyBorder="1" applyAlignment="1">
      <alignment horizontal="left"/>
    </xf>
    <xf numFmtId="0" fontId="10" fillId="0" borderId="14" xfId="0" applyFont="1" applyBorder="1"/>
    <xf numFmtId="0" fontId="10" fillId="0" borderId="0" xfId="0" applyFont="1" applyBorder="1" applyAlignment="1">
      <alignment horizontal="center"/>
    </xf>
    <xf numFmtId="0" fontId="58" fillId="0" borderId="3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48" xfId="0" applyBorder="1" applyAlignment="1">
      <alignment horizontal="left"/>
    </xf>
    <xf numFmtId="0" fontId="0" fillId="0" borderId="47" xfId="0" applyBorder="1" applyAlignment="1">
      <alignment horizontal="left"/>
    </xf>
    <xf numFmtId="0" fontId="58" fillId="0" borderId="48" xfId="0" applyFont="1" applyBorder="1" applyAlignment="1">
      <alignment horizontal="left"/>
    </xf>
    <xf numFmtId="0" fontId="46" fillId="0" borderId="2" xfId="0" applyFont="1" applyBorder="1" applyAlignment="1">
      <alignment horizontal="center" vertical="center"/>
    </xf>
    <xf numFmtId="0" fontId="10" fillId="0" borderId="75" xfId="0" applyFont="1" applyBorder="1" applyAlignment="1">
      <alignment horizontal="center"/>
    </xf>
    <xf numFmtId="2" fontId="38" fillId="2" borderId="54" xfId="0" applyNumberFormat="1" applyFont="1" applyFill="1" applyBorder="1" applyAlignment="1">
      <alignment horizontal="center"/>
    </xf>
    <xf numFmtId="2" fontId="19" fillId="2" borderId="68" xfId="0" applyNumberFormat="1" applyFont="1" applyFill="1" applyBorder="1" applyAlignment="1">
      <alignment horizontal="center"/>
    </xf>
    <xf numFmtId="2" fontId="19" fillId="2" borderId="54" xfId="0" applyNumberFormat="1" applyFont="1" applyFill="1" applyBorder="1" applyAlignment="1">
      <alignment horizontal="center"/>
    </xf>
    <xf numFmtId="9" fontId="34" fillId="0" borderId="0" xfId="0" applyNumberFormat="1" applyFont="1" applyFill="1" applyBorder="1" applyAlignment="1">
      <alignment horizontal="center"/>
    </xf>
    <xf numFmtId="0" fontId="36" fillId="0" borderId="0" xfId="0" applyFont="1" applyFill="1" applyBorder="1" applyAlignment="1">
      <alignment horizontal="center"/>
    </xf>
    <xf numFmtId="0" fontId="117" fillId="0" borderId="0" xfId="0" applyFont="1" applyFill="1" applyBorder="1" applyAlignment="1">
      <alignment horizontal="center"/>
    </xf>
    <xf numFmtId="167" fontId="89" fillId="0" borderId="0" xfId="0" applyNumberFormat="1" applyFont="1" applyFill="1" applyBorder="1" applyAlignment="1">
      <alignment horizontal="center"/>
    </xf>
    <xf numFmtId="0" fontId="39" fillId="0" borderId="0" xfId="0" applyFont="1" applyFill="1" applyBorder="1" applyAlignment="1">
      <alignment horizontal="right"/>
    </xf>
    <xf numFmtId="0" fontId="115" fillId="0" borderId="0" xfId="0" applyFont="1" applyFill="1" applyBorder="1" applyAlignment="1">
      <alignment horizontal="left"/>
    </xf>
    <xf numFmtId="165" fontId="95" fillId="0" borderId="0" xfId="0" applyNumberFormat="1" applyFont="1" applyFill="1" applyBorder="1" applyAlignment="1">
      <alignment horizontal="center"/>
    </xf>
    <xf numFmtId="2" fontId="95" fillId="0" borderId="0" xfId="0" applyNumberFormat="1" applyFont="1" applyFill="1" applyBorder="1" applyAlignment="1">
      <alignment horizontal="center"/>
    </xf>
    <xf numFmtId="2" fontId="82" fillId="0" borderId="0" xfId="0" applyNumberFormat="1" applyFont="1" applyFill="1" applyBorder="1" applyAlignment="1">
      <alignment horizontal="left"/>
    </xf>
    <xf numFmtId="165" fontId="89" fillId="0" borderId="0" xfId="0" applyNumberFormat="1" applyFont="1" applyFill="1" applyBorder="1" applyAlignment="1">
      <alignment horizontal="center"/>
    </xf>
    <xf numFmtId="0" fontId="33" fillId="0" borderId="14" xfId="0" applyFont="1" applyBorder="1"/>
    <xf numFmtId="166" fontId="33" fillId="0" borderId="0" xfId="0" applyNumberFormat="1" applyFont="1" applyFill="1" applyBorder="1" applyAlignment="1">
      <alignment horizontal="center" vertical="center"/>
    </xf>
    <xf numFmtId="2" fontId="10" fillId="0" borderId="0" xfId="0" applyNumberFormat="1" applyFont="1" applyFill="1" applyBorder="1" applyAlignment="1">
      <alignment horizontal="center" vertical="center"/>
    </xf>
    <xf numFmtId="166" fontId="10" fillId="0" borderId="0" xfId="0" applyNumberFormat="1" applyFont="1" applyFill="1" applyBorder="1" applyAlignment="1">
      <alignment horizontal="center" vertical="center"/>
    </xf>
    <xf numFmtId="0" fontId="45" fillId="0" borderId="38" xfId="0" applyFont="1" applyBorder="1" applyAlignment="1">
      <alignment horizontal="center"/>
    </xf>
    <xf numFmtId="0" fontId="77" fillId="0" borderId="70" xfId="0" applyFont="1" applyBorder="1" applyAlignment="1">
      <alignment horizontal="left"/>
    </xf>
    <xf numFmtId="0" fontId="2" fillId="0" borderId="72" xfId="0" applyFont="1" applyBorder="1" applyAlignment="1">
      <alignment horizontal="left"/>
    </xf>
    <xf numFmtId="0" fontId="21" fillId="0" borderId="68" xfId="0" applyFont="1" applyBorder="1" applyAlignment="1">
      <alignment horizontal="left"/>
    </xf>
    <xf numFmtId="0" fontId="21" fillId="0" borderId="23" xfId="0" applyFont="1" applyBorder="1"/>
    <xf numFmtId="0" fontId="21" fillId="0" borderId="23" xfId="0" applyFont="1" applyBorder="1" applyAlignment="1">
      <alignment horizontal="center"/>
    </xf>
    <xf numFmtId="0" fontId="21" fillId="0" borderId="2" xfId="0" applyFont="1" applyBorder="1" applyAlignment="1">
      <alignment horizontal="center"/>
    </xf>
    <xf numFmtId="0" fontId="0" fillId="0" borderId="0" xfId="0" applyFont="1" applyFill="1"/>
    <xf numFmtId="0" fontId="7" fillId="0" borderId="31" xfId="0" applyFont="1" applyBorder="1"/>
    <xf numFmtId="0" fontId="7" fillId="0" borderId="40" xfId="0" applyFont="1" applyBorder="1"/>
    <xf numFmtId="0" fontId="7" fillId="0" borderId="40" xfId="0" applyFont="1" applyBorder="1" applyAlignment="1">
      <alignment horizontal="center"/>
    </xf>
    <xf numFmtId="0" fontId="7" fillId="0" borderId="23" xfId="0" applyFont="1" applyBorder="1" applyAlignment="1">
      <alignment horizontal="left"/>
    </xf>
    <xf numFmtId="0" fontId="7" fillId="0" borderId="17" xfId="0" applyFont="1" applyBorder="1" applyAlignment="1">
      <alignment horizontal="center"/>
    </xf>
    <xf numFmtId="9" fontId="7" fillId="0" borderId="23" xfId="0" applyNumberFormat="1" applyFont="1" applyBorder="1" applyAlignment="1">
      <alignment horizontal="center"/>
    </xf>
    <xf numFmtId="0" fontId="21" fillId="6" borderId="2" xfId="0" applyFont="1" applyFill="1" applyBorder="1" applyAlignment="1">
      <alignment horizontal="center"/>
    </xf>
    <xf numFmtId="0" fontId="21" fillId="6" borderId="23" xfId="0" applyFont="1" applyFill="1" applyBorder="1" applyAlignment="1">
      <alignment horizontal="center"/>
    </xf>
    <xf numFmtId="0" fontId="14" fillId="6" borderId="23" xfId="0" applyFont="1" applyFill="1" applyBorder="1" applyAlignment="1">
      <alignment horizontal="center"/>
    </xf>
    <xf numFmtId="9" fontId="7" fillId="6" borderId="23" xfId="0" applyNumberFormat="1" applyFont="1" applyFill="1" applyBorder="1" applyAlignment="1">
      <alignment horizontal="center"/>
    </xf>
    <xf numFmtId="0" fontId="0" fillId="0" borderId="27" xfId="0" applyBorder="1"/>
    <xf numFmtId="0" fontId="0" fillId="0" borderId="44" xfId="0" applyBorder="1"/>
    <xf numFmtId="0" fontId="44" fillId="0" borderId="2" xfId="0" applyFont="1" applyBorder="1" applyAlignment="1">
      <alignment horizontal="center"/>
    </xf>
    <xf numFmtId="0" fontId="44" fillId="0" borderId="29" xfId="0" applyFont="1" applyBorder="1" applyAlignment="1">
      <alignment horizontal="left"/>
    </xf>
    <xf numFmtId="0" fontId="44" fillId="0" borderId="8" xfId="0" applyFont="1" applyBorder="1" applyAlignment="1">
      <alignment horizontal="center"/>
    </xf>
    <xf numFmtId="0" fontId="46" fillId="0" borderId="74" xfId="0" applyFont="1" applyBorder="1"/>
    <xf numFmtId="0" fontId="75" fillId="0" borderId="57" xfId="0" applyFont="1" applyBorder="1" applyAlignment="1">
      <alignment horizontal="center"/>
    </xf>
    <xf numFmtId="0" fontId="75" fillId="0" borderId="60" xfId="0" applyFont="1" applyBorder="1" applyAlignment="1">
      <alignment horizontal="center"/>
    </xf>
    <xf numFmtId="0" fontId="73" fillId="0" borderId="0" xfId="0" applyFont="1" applyFill="1" applyBorder="1" applyAlignment="1">
      <alignment horizontal="center"/>
    </xf>
    <xf numFmtId="0" fontId="73" fillId="0" borderId="0" xfId="0" applyFont="1" applyAlignment="1">
      <alignment horizontal="center"/>
    </xf>
    <xf numFmtId="0" fontId="73" fillId="0" borderId="0" xfId="0" applyFont="1" applyBorder="1" applyAlignment="1">
      <alignment horizontal="center"/>
    </xf>
    <xf numFmtId="0" fontId="27" fillId="0" borderId="0" xfId="0" applyFont="1" applyBorder="1" applyAlignment="1">
      <alignment horizontal="center"/>
    </xf>
    <xf numFmtId="0" fontId="73" fillId="0" borderId="46" xfId="0" applyFont="1" applyBorder="1" applyAlignment="1">
      <alignment horizontal="center"/>
    </xf>
    <xf numFmtId="0" fontId="73" fillId="0" borderId="0" xfId="0" applyFont="1"/>
    <xf numFmtId="0" fontId="27" fillId="0" borderId="0" xfId="0" applyFont="1" applyFill="1" applyBorder="1"/>
    <xf numFmtId="0" fontId="73" fillId="0" borderId="0" xfId="0" applyFont="1" applyBorder="1"/>
    <xf numFmtId="0" fontId="73" fillId="0" borderId="64" xfId="0" applyFont="1" applyBorder="1" applyAlignment="1">
      <alignment horizontal="center"/>
    </xf>
    <xf numFmtId="0" fontId="28" fillId="0" borderId="0" xfId="0" applyFont="1"/>
    <xf numFmtId="0" fontId="28" fillId="0" borderId="0" xfId="0" applyFont="1" applyBorder="1"/>
    <xf numFmtId="0" fontId="26" fillId="0" borderId="0" xfId="0" applyFont="1" applyFill="1" applyBorder="1" applyAlignment="1">
      <alignment horizontal="center"/>
    </xf>
    <xf numFmtId="0" fontId="74" fillId="0" borderId="0" xfId="0" applyFont="1" applyFill="1" applyBorder="1"/>
    <xf numFmtId="0" fontId="28" fillId="0" borderId="0" xfId="0" applyFont="1" applyBorder="1" applyAlignment="1">
      <alignment horizontal="right"/>
    </xf>
    <xf numFmtId="0" fontId="44" fillId="0" borderId="50" xfId="0" applyFont="1" applyBorder="1" applyAlignment="1">
      <alignment horizontal="center"/>
    </xf>
    <xf numFmtId="0" fontId="44" fillId="0" borderId="54" xfId="0" applyFont="1" applyBorder="1" applyAlignment="1">
      <alignment horizontal="center"/>
    </xf>
    <xf numFmtId="0" fontId="44" fillId="8" borderId="54" xfId="0" applyFont="1" applyFill="1" applyBorder="1" applyAlignment="1">
      <alignment horizontal="center"/>
    </xf>
    <xf numFmtId="0" fontId="44" fillId="7" borderId="54" xfId="0" applyFont="1" applyFill="1" applyBorder="1" applyAlignment="1">
      <alignment horizontal="center"/>
    </xf>
    <xf numFmtId="166" fontId="44" fillId="0" borderId="54" xfId="0" applyNumberFormat="1" applyFont="1" applyBorder="1" applyAlignment="1">
      <alignment horizontal="center"/>
    </xf>
    <xf numFmtId="168" fontId="112" fillId="0" borderId="59" xfId="0" applyNumberFormat="1" applyFont="1" applyBorder="1" applyAlignment="1">
      <alignment horizontal="center"/>
    </xf>
    <xf numFmtId="167" fontId="122" fillId="8" borderId="54" xfId="0" applyNumberFormat="1" applyFont="1" applyFill="1" applyBorder="1" applyAlignment="1">
      <alignment horizontal="center"/>
    </xf>
    <xf numFmtId="166" fontId="122" fillId="8" borderId="54" xfId="0" applyNumberFormat="1" applyFont="1" applyFill="1" applyBorder="1" applyAlignment="1">
      <alignment horizontal="center"/>
    </xf>
    <xf numFmtId="0" fontId="107" fillId="8" borderId="54" xfId="0" applyFont="1" applyFill="1" applyBorder="1" applyAlignment="1">
      <alignment horizontal="center"/>
    </xf>
    <xf numFmtId="0" fontId="0" fillId="0" borderId="55" xfId="0" applyBorder="1"/>
    <xf numFmtId="0" fontId="7" fillId="8" borderId="58" xfId="0" applyFont="1" applyFill="1" applyBorder="1"/>
    <xf numFmtId="0" fontId="43" fillId="8" borderId="58" xfId="0" applyFont="1" applyFill="1" applyBorder="1"/>
    <xf numFmtId="0" fontId="21" fillId="8" borderId="58" xfId="0" applyFont="1" applyFill="1" applyBorder="1"/>
    <xf numFmtId="0" fontId="2" fillId="8" borderId="58" xfId="0" applyFont="1" applyFill="1" applyBorder="1"/>
    <xf numFmtId="0" fontId="44" fillId="0" borderId="19" xfId="0" applyFont="1" applyBorder="1" applyAlignment="1">
      <alignment horizontal="center"/>
    </xf>
    <xf numFmtId="167" fontId="112" fillId="0" borderId="64" xfId="0" applyNumberFormat="1" applyFont="1" applyBorder="1" applyAlignment="1">
      <alignment horizontal="center"/>
    </xf>
    <xf numFmtId="167" fontId="122" fillId="8" borderId="69" xfId="0" applyNumberFormat="1" applyFont="1" applyFill="1" applyBorder="1" applyAlignment="1">
      <alignment horizontal="center"/>
    </xf>
    <xf numFmtId="166" fontId="122" fillId="8" borderId="69" xfId="0" applyNumberFormat="1" applyFont="1" applyFill="1" applyBorder="1" applyAlignment="1">
      <alignment horizontal="center"/>
    </xf>
    <xf numFmtId="0" fontId="107" fillId="8" borderId="69" xfId="0" applyFont="1" applyFill="1" applyBorder="1" applyAlignment="1">
      <alignment horizontal="center"/>
    </xf>
    <xf numFmtId="0" fontId="52" fillId="0" borderId="55" xfId="0" applyFont="1" applyBorder="1"/>
    <xf numFmtId="167" fontId="44" fillId="8" borderId="54" xfId="0" applyNumberFormat="1" applyFont="1" applyFill="1" applyBorder="1" applyAlignment="1">
      <alignment horizontal="center"/>
    </xf>
    <xf numFmtId="1" fontId="44" fillId="0" borderId="55" xfId="0" applyNumberFormat="1" applyFont="1" applyBorder="1" applyAlignment="1">
      <alignment horizontal="center"/>
    </xf>
    <xf numFmtId="0" fontId="32" fillId="0" borderId="50" xfId="0" applyFont="1" applyBorder="1"/>
    <xf numFmtId="0" fontId="32" fillId="0" borderId="71" xfId="0" applyFont="1" applyBorder="1"/>
    <xf numFmtId="0" fontId="48" fillId="0" borderId="50" xfId="0" applyFont="1" applyBorder="1" applyAlignment="1">
      <alignment horizontal="center"/>
    </xf>
    <xf numFmtId="0" fontId="48" fillId="0" borderId="54" xfId="0" applyFont="1" applyBorder="1" applyAlignment="1">
      <alignment horizontal="center"/>
    </xf>
    <xf numFmtId="0" fontId="48" fillId="0" borderId="71" xfId="0" applyFont="1" applyBorder="1" applyAlignment="1">
      <alignment horizontal="center"/>
    </xf>
    <xf numFmtId="0" fontId="48" fillId="0" borderId="19" xfId="0" applyFont="1" applyBorder="1" applyAlignment="1">
      <alignment horizontal="center"/>
    </xf>
    <xf numFmtId="0" fontId="48" fillId="0" borderId="29" xfId="0" applyFont="1" applyBorder="1" applyAlignment="1">
      <alignment horizontal="left"/>
    </xf>
    <xf numFmtId="0" fontId="46" fillId="0" borderId="30" xfId="0" applyFont="1" applyBorder="1"/>
    <xf numFmtId="0" fontId="75" fillId="0" borderId="26" xfId="0" applyFont="1" applyBorder="1" applyAlignment="1">
      <alignment horizontal="center"/>
    </xf>
    <xf numFmtId="0" fontId="48" fillId="0" borderId="74" xfId="0" applyFont="1" applyBorder="1"/>
    <xf numFmtId="0" fontId="48" fillId="6" borderId="17" xfId="0" applyFont="1" applyFill="1" applyBorder="1"/>
    <xf numFmtId="0" fontId="44" fillId="6" borderId="25" xfId="0" applyFont="1" applyFill="1" applyBorder="1" applyAlignment="1">
      <alignment horizontal="center"/>
    </xf>
    <xf numFmtId="0" fontId="48" fillId="6" borderId="74" xfId="0" applyFont="1" applyFill="1" applyBorder="1" applyAlignment="1">
      <alignment horizontal="center"/>
    </xf>
    <xf numFmtId="0" fontId="75" fillId="6" borderId="57" xfId="0" applyFont="1" applyFill="1" applyBorder="1" applyAlignment="1">
      <alignment horizontal="center"/>
    </xf>
    <xf numFmtId="0" fontId="48" fillId="6" borderId="19" xfId="0" applyFont="1" applyFill="1" applyBorder="1" applyAlignment="1">
      <alignment horizontal="center"/>
    </xf>
    <xf numFmtId="2" fontId="73" fillId="6" borderId="8" xfId="0" applyNumberFormat="1" applyFont="1" applyFill="1" applyBorder="1" applyAlignment="1">
      <alignment horizontal="center"/>
    </xf>
    <xf numFmtId="0" fontId="7" fillId="0" borderId="58" xfId="0" applyFont="1" applyBorder="1"/>
    <xf numFmtId="0" fontId="48" fillId="6" borderId="54" xfId="0" applyFont="1" applyFill="1" applyBorder="1" applyAlignment="1">
      <alignment horizontal="center"/>
    </xf>
    <xf numFmtId="2" fontId="73" fillId="6" borderId="62" xfId="0" applyNumberFormat="1" applyFont="1" applyFill="1" applyBorder="1" applyAlignment="1">
      <alignment horizontal="center"/>
    </xf>
    <xf numFmtId="0" fontId="7" fillId="13" borderId="58" xfId="0" applyFont="1" applyFill="1" applyBorder="1"/>
    <xf numFmtId="0" fontId="48" fillId="8" borderId="54" xfId="0" applyFont="1" applyFill="1" applyBorder="1" applyAlignment="1">
      <alignment horizontal="center"/>
    </xf>
    <xf numFmtId="2" fontId="73" fillId="8" borderId="62" xfId="0" applyNumberFormat="1" applyFont="1" applyFill="1" applyBorder="1" applyAlignment="1">
      <alignment horizontal="center"/>
    </xf>
    <xf numFmtId="0" fontId="48" fillId="7" borderId="54" xfId="0" applyFont="1" applyFill="1" applyBorder="1" applyAlignment="1">
      <alignment horizontal="center"/>
    </xf>
    <xf numFmtId="2" fontId="73" fillId="7" borderId="62" xfId="0" applyNumberFormat="1" applyFont="1" applyFill="1" applyBorder="1" applyAlignment="1">
      <alignment horizontal="center"/>
    </xf>
    <xf numFmtId="0" fontId="7" fillId="0" borderId="58" xfId="0" applyFont="1" applyBorder="1" applyAlignment="1">
      <alignment horizontal="left"/>
    </xf>
    <xf numFmtId="2" fontId="73" fillId="10" borderId="62" xfId="0" applyNumberFormat="1" applyFont="1" applyFill="1" applyBorder="1" applyAlignment="1">
      <alignment horizontal="center"/>
    </xf>
    <xf numFmtId="0" fontId="27" fillId="0" borderId="0" xfId="0" applyFont="1" applyAlignment="1">
      <alignment horizontal="left"/>
    </xf>
    <xf numFmtId="0" fontId="48" fillId="6" borderId="14" xfId="0" applyFont="1" applyFill="1" applyBorder="1"/>
    <xf numFmtId="0" fontId="44" fillId="6" borderId="16" xfId="0" applyFont="1" applyFill="1" applyBorder="1" applyAlignment="1">
      <alignment horizontal="center"/>
    </xf>
    <xf numFmtId="0" fontId="32" fillId="4" borderId="43" xfId="0" applyFont="1" applyFill="1" applyBorder="1"/>
    <xf numFmtId="0" fontId="32" fillId="4" borderId="58" xfId="0" applyFont="1" applyFill="1" applyBorder="1"/>
    <xf numFmtId="0" fontId="56" fillId="4" borderId="58" xfId="0" applyFont="1" applyFill="1" applyBorder="1"/>
    <xf numFmtId="0" fontId="48" fillId="6" borderId="53" xfId="0" applyFont="1" applyFill="1" applyBorder="1" applyAlignment="1">
      <alignment horizontal="center"/>
    </xf>
    <xf numFmtId="0" fontId="48" fillId="6" borderId="50" xfId="0" applyFont="1" applyFill="1" applyBorder="1" applyAlignment="1">
      <alignment horizontal="center"/>
    </xf>
    <xf numFmtId="166" fontId="48" fillId="6" borderId="54" xfId="0" applyNumberFormat="1" applyFont="1" applyFill="1" applyBorder="1" applyAlignment="1">
      <alignment horizontal="center"/>
    </xf>
    <xf numFmtId="0" fontId="73" fillId="6" borderId="70" xfId="0" applyFont="1" applyFill="1" applyBorder="1" applyAlignment="1">
      <alignment horizontal="center"/>
    </xf>
    <xf numFmtId="0" fontId="21" fillId="12" borderId="43" xfId="0" applyFont="1" applyFill="1" applyBorder="1"/>
    <xf numFmtId="0" fontId="73" fillId="6" borderId="51" xfId="0" applyFont="1" applyFill="1" applyBorder="1" applyAlignment="1">
      <alignment horizontal="center"/>
    </xf>
    <xf numFmtId="0" fontId="21" fillId="12" borderId="79" xfId="0" applyFont="1" applyFill="1" applyBorder="1"/>
    <xf numFmtId="0" fontId="46" fillId="15" borderId="38" xfId="0" applyFont="1" applyFill="1" applyBorder="1"/>
    <xf numFmtId="0" fontId="48" fillId="5" borderId="53" xfId="0" applyFont="1" applyFill="1" applyBorder="1" applyAlignment="1">
      <alignment horizontal="center"/>
    </xf>
    <xf numFmtId="0" fontId="73" fillId="5" borderId="16" xfId="0" applyFont="1" applyFill="1" applyBorder="1" applyAlignment="1">
      <alignment horizontal="center"/>
    </xf>
    <xf numFmtId="0" fontId="2" fillId="16" borderId="43" xfId="0" applyFont="1" applyFill="1" applyBorder="1" applyAlignment="1">
      <alignment horizontal="center"/>
    </xf>
    <xf numFmtId="0" fontId="21" fillId="16" borderId="58" xfId="0" applyFont="1" applyFill="1" applyBorder="1"/>
    <xf numFmtId="0" fontId="21" fillId="17" borderId="79" xfId="0" applyFont="1" applyFill="1" applyBorder="1"/>
    <xf numFmtId="0" fontId="2" fillId="19" borderId="58" xfId="0" applyFont="1" applyFill="1" applyBorder="1"/>
    <xf numFmtId="0" fontId="2" fillId="19" borderId="79" xfId="0" applyFont="1" applyFill="1" applyBorder="1"/>
    <xf numFmtId="0" fontId="10" fillId="20" borderId="38" xfId="0" applyFont="1" applyFill="1" applyBorder="1"/>
    <xf numFmtId="0" fontId="48" fillId="8" borderId="53" xfId="0" applyFont="1" applyFill="1" applyBorder="1" applyAlignment="1">
      <alignment horizontal="center"/>
    </xf>
    <xf numFmtId="0" fontId="73" fillId="8" borderId="16" xfId="0" applyFont="1" applyFill="1" applyBorder="1" applyAlignment="1">
      <alignment horizontal="center"/>
    </xf>
    <xf numFmtId="0" fontId="73" fillId="0" borderId="62" xfId="0" applyFont="1" applyBorder="1" applyAlignment="1">
      <alignment horizontal="center"/>
    </xf>
    <xf numFmtId="0" fontId="21" fillId="21" borderId="58" xfId="0" applyFont="1" applyFill="1" applyBorder="1"/>
    <xf numFmtId="166" fontId="62" fillId="0" borderId="54" xfId="0" applyNumberFormat="1" applyFont="1" applyBorder="1" applyAlignment="1">
      <alignment horizontal="center"/>
    </xf>
    <xf numFmtId="0" fontId="0" fillId="21" borderId="64" xfId="0" applyFill="1" applyBorder="1"/>
    <xf numFmtId="0" fontId="73" fillId="21" borderId="70" xfId="0" applyFont="1" applyFill="1" applyBorder="1" applyAlignment="1">
      <alignment horizontal="center"/>
    </xf>
    <xf numFmtId="0" fontId="73" fillId="21" borderId="69" xfId="0" applyFont="1" applyFill="1" applyBorder="1" applyAlignment="1">
      <alignment horizontal="center"/>
    </xf>
    <xf numFmtId="2" fontId="28" fillId="11" borderId="62" xfId="0" applyNumberFormat="1" applyFont="1" applyFill="1" applyBorder="1" applyAlignment="1">
      <alignment horizontal="center"/>
    </xf>
    <xf numFmtId="0" fontId="73" fillId="11" borderId="62" xfId="0" applyFont="1" applyFill="1" applyBorder="1" applyAlignment="1">
      <alignment horizontal="center"/>
    </xf>
    <xf numFmtId="0" fontId="21" fillId="22" borderId="58" xfId="0" applyFont="1" applyFill="1" applyBorder="1"/>
    <xf numFmtId="0" fontId="123" fillId="0" borderId="54" xfId="0" applyFont="1" applyBorder="1" applyAlignment="1">
      <alignment horizontal="center"/>
    </xf>
    <xf numFmtId="0" fontId="0" fillId="11" borderId="64" xfId="0" applyFill="1" applyBorder="1"/>
    <xf numFmtId="0" fontId="73" fillId="11" borderId="70" xfId="0" applyFont="1" applyFill="1" applyBorder="1" applyAlignment="1">
      <alignment horizontal="center"/>
    </xf>
    <xf numFmtId="166" fontId="48" fillId="0" borderId="54" xfId="0" applyNumberFormat="1" applyFont="1" applyBorder="1" applyAlignment="1">
      <alignment horizontal="center"/>
    </xf>
    <xf numFmtId="0" fontId="73" fillId="11" borderId="69" xfId="0" applyFont="1" applyFill="1" applyBorder="1" applyAlignment="1">
      <alignment horizontal="center"/>
    </xf>
    <xf numFmtId="0" fontId="21" fillId="23" borderId="58" xfId="0" applyFont="1" applyFill="1" applyBorder="1"/>
    <xf numFmtId="0" fontId="123" fillId="0" borderId="71" xfId="0" applyFont="1" applyBorder="1" applyAlignment="1">
      <alignment horizontal="center"/>
    </xf>
    <xf numFmtId="0" fontId="0" fillId="11" borderId="66" xfId="0" applyFill="1" applyBorder="1"/>
    <xf numFmtId="0" fontId="73" fillId="11" borderId="73" xfId="0" applyFont="1" applyFill="1" applyBorder="1" applyAlignment="1">
      <alignment horizontal="center"/>
    </xf>
    <xf numFmtId="0" fontId="73" fillId="11" borderId="33" xfId="0" applyFont="1" applyFill="1" applyBorder="1" applyAlignment="1">
      <alignment horizontal="center"/>
    </xf>
    <xf numFmtId="0" fontId="73" fillId="11" borderId="46" xfId="0" applyFont="1" applyFill="1" applyBorder="1" applyAlignment="1">
      <alignment horizontal="center"/>
    </xf>
    <xf numFmtId="0" fontId="46" fillId="23" borderId="38" xfId="0" applyFont="1" applyFill="1" applyBorder="1"/>
    <xf numFmtId="0" fontId="28" fillId="11" borderId="77" xfId="0" applyFont="1" applyFill="1" applyBorder="1" applyAlignment="1">
      <alignment horizontal="center"/>
    </xf>
    <xf numFmtId="0" fontId="32" fillId="11" borderId="53" xfId="0" applyFont="1" applyFill="1" applyBorder="1"/>
    <xf numFmtId="0" fontId="73" fillId="11" borderId="16" xfId="0" applyFont="1" applyFill="1" applyBorder="1" applyAlignment="1">
      <alignment horizontal="center"/>
    </xf>
    <xf numFmtId="0" fontId="48" fillId="11" borderId="53" xfId="0" applyFont="1" applyFill="1" applyBorder="1" applyAlignment="1">
      <alignment horizontal="center"/>
    </xf>
    <xf numFmtId="0" fontId="73" fillId="11" borderId="15" xfId="0" applyFont="1" applyFill="1" applyBorder="1" applyAlignment="1">
      <alignment horizontal="center"/>
    </xf>
    <xf numFmtId="2" fontId="28" fillId="11" borderId="28" xfId="0" applyNumberFormat="1" applyFont="1" applyFill="1" applyBorder="1" applyAlignment="1">
      <alignment horizontal="center"/>
    </xf>
    <xf numFmtId="0" fontId="73" fillId="11" borderId="28" xfId="0" applyFont="1" applyFill="1" applyBorder="1" applyAlignment="1">
      <alignment horizontal="center"/>
    </xf>
    <xf numFmtId="0" fontId="123" fillId="0" borderId="50" xfId="0" applyFont="1" applyBorder="1" applyAlignment="1">
      <alignment horizontal="center"/>
    </xf>
    <xf numFmtId="0" fontId="0" fillId="12" borderId="1" xfId="0" applyFill="1" applyBorder="1"/>
    <xf numFmtId="0" fontId="73" fillId="12" borderId="51" xfId="0" applyFont="1" applyFill="1" applyBorder="1" applyAlignment="1">
      <alignment horizontal="center"/>
    </xf>
    <xf numFmtId="0" fontId="73" fillId="5" borderId="47" xfId="0" applyFont="1" applyFill="1" applyBorder="1" applyAlignment="1">
      <alignment horizontal="center"/>
    </xf>
    <xf numFmtId="0" fontId="0" fillId="12" borderId="33" xfId="0" applyFill="1" applyBorder="1"/>
    <xf numFmtId="0" fontId="73" fillId="12" borderId="73" xfId="0" applyFont="1" applyFill="1" applyBorder="1" applyAlignment="1">
      <alignment horizontal="center"/>
    </xf>
    <xf numFmtId="0" fontId="73" fillId="5" borderId="46" xfId="0" applyFont="1" applyFill="1" applyBorder="1" applyAlignment="1">
      <alignment horizontal="center"/>
    </xf>
    <xf numFmtId="0" fontId="45" fillId="5" borderId="15" xfId="0" applyFont="1" applyFill="1" applyBorder="1" applyAlignment="1">
      <alignment horizontal="center"/>
    </xf>
    <xf numFmtId="0" fontId="28" fillId="5" borderId="15" xfId="0" applyFont="1" applyFill="1" applyBorder="1" applyAlignment="1">
      <alignment horizontal="center"/>
    </xf>
    <xf numFmtId="0" fontId="124" fillId="5" borderId="77" xfId="0" applyFont="1" applyFill="1" applyBorder="1" applyAlignment="1">
      <alignment horizontal="center"/>
    </xf>
    <xf numFmtId="2" fontId="28" fillId="5" borderId="28" xfId="0" applyNumberFormat="1" applyFont="1" applyFill="1" applyBorder="1" applyAlignment="1">
      <alignment horizontal="center"/>
    </xf>
    <xf numFmtId="0" fontId="73" fillId="5" borderId="28" xfId="0" applyFont="1" applyFill="1" applyBorder="1" applyAlignment="1">
      <alignment horizontal="center"/>
    </xf>
    <xf numFmtId="0" fontId="62" fillId="0" borderId="29" xfId="0" applyFont="1" applyBorder="1" applyAlignment="1">
      <alignment horizontal="center"/>
    </xf>
    <xf numFmtId="0" fontId="75" fillId="18" borderId="21" xfId="0" applyFont="1" applyFill="1" applyBorder="1" applyAlignment="1">
      <alignment horizontal="center"/>
    </xf>
    <xf numFmtId="0" fontId="62" fillId="0" borderId="1" xfId="0" applyFont="1" applyBorder="1" applyAlignment="1">
      <alignment horizontal="center"/>
    </xf>
    <xf numFmtId="0" fontId="75" fillId="18" borderId="52" xfId="0" applyFont="1" applyFill="1" applyBorder="1" applyAlignment="1">
      <alignment horizontal="center"/>
    </xf>
    <xf numFmtId="0" fontId="51" fillId="0" borderId="59" xfId="0" applyFont="1" applyBorder="1" applyAlignment="1">
      <alignment horizontal="center"/>
    </xf>
    <xf numFmtId="0" fontId="73" fillId="16" borderId="70" xfId="0" applyFont="1" applyFill="1" applyBorder="1" applyAlignment="1">
      <alignment horizontal="center"/>
    </xf>
    <xf numFmtId="0" fontId="51" fillId="0" borderId="69" xfId="0" applyFont="1" applyBorder="1" applyAlignment="1">
      <alignment horizontal="center"/>
    </xf>
    <xf numFmtId="0" fontId="73" fillId="16" borderId="64" xfId="0" applyFont="1" applyFill="1" applyBorder="1" applyAlignment="1">
      <alignment horizontal="center"/>
    </xf>
    <xf numFmtId="0" fontId="73" fillId="18" borderId="62" xfId="0" applyFont="1" applyFill="1" applyBorder="1" applyAlignment="1">
      <alignment horizontal="center"/>
    </xf>
    <xf numFmtId="0" fontId="51" fillId="0" borderId="74" xfId="0" applyFont="1" applyBorder="1" applyAlignment="1">
      <alignment horizontal="center"/>
    </xf>
    <xf numFmtId="0" fontId="73" fillId="18" borderId="57" xfId="0" applyFont="1" applyFill="1" applyBorder="1" applyAlignment="1">
      <alignment horizontal="center"/>
    </xf>
    <xf numFmtId="0" fontId="51" fillId="0" borderId="33" xfId="0" applyFont="1" applyBorder="1" applyAlignment="1">
      <alignment horizontal="center"/>
    </xf>
    <xf numFmtId="0" fontId="73" fillId="18" borderId="60" xfId="0" applyFont="1" applyFill="1" applyBorder="1" applyAlignment="1">
      <alignment horizontal="center"/>
    </xf>
    <xf numFmtId="0" fontId="73" fillId="18" borderId="46" xfId="0" applyFont="1" applyFill="1" applyBorder="1" applyAlignment="1">
      <alignment horizontal="center"/>
    </xf>
    <xf numFmtId="0" fontId="106" fillId="19" borderId="1" xfId="0" applyFont="1" applyFill="1" applyBorder="1" applyAlignment="1">
      <alignment horizontal="center"/>
    </xf>
    <xf numFmtId="0" fontId="73" fillId="19" borderId="51" xfId="0" applyFont="1" applyFill="1" applyBorder="1" applyAlignment="1">
      <alignment horizontal="center"/>
    </xf>
    <xf numFmtId="0" fontId="73" fillId="19" borderId="1" xfId="0" applyFont="1" applyFill="1" applyBorder="1" applyAlignment="1">
      <alignment horizontal="center"/>
    </xf>
    <xf numFmtId="0" fontId="73" fillId="0" borderId="47" xfId="0" applyFont="1" applyBorder="1" applyAlignment="1">
      <alignment horizontal="center"/>
    </xf>
    <xf numFmtId="0" fontId="106" fillId="19" borderId="69" xfId="0" applyFont="1" applyFill="1" applyBorder="1" applyAlignment="1">
      <alignment horizontal="center"/>
    </xf>
    <xf numFmtId="0" fontId="73" fillId="19" borderId="70" xfId="0" applyFont="1" applyFill="1" applyBorder="1" applyAlignment="1">
      <alignment horizontal="center"/>
    </xf>
    <xf numFmtId="0" fontId="73" fillId="19" borderId="69" xfId="0" applyFont="1" applyFill="1" applyBorder="1" applyAlignment="1">
      <alignment horizontal="center"/>
    </xf>
    <xf numFmtId="2" fontId="62" fillId="0" borderId="54" xfId="0" applyNumberFormat="1" applyFont="1" applyBorder="1" applyAlignment="1">
      <alignment horizontal="center"/>
    </xf>
    <xf numFmtId="1" fontId="106" fillId="19" borderId="69" xfId="0" applyNumberFormat="1" applyFont="1" applyFill="1" applyBorder="1" applyAlignment="1">
      <alignment horizontal="center"/>
    </xf>
    <xf numFmtId="1" fontId="73" fillId="19" borderId="70" xfId="0" applyNumberFormat="1" applyFont="1" applyFill="1" applyBorder="1" applyAlignment="1">
      <alignment horizontal="center"/>
    </xf>
    <xf numFmtId="1" fontId="73" fillId="19" borderId="69" xfId="0" applyNumberFormat="1" applyFont="1" applyFill="1" applyBorder="1" applyAlignment="1">
      <alignment horizontal="center"/>
    </xf>
    <xf numFmtId="1" fontId="73" fillId="8" borderId="69" xfId="0" applyNumberFormat="1" applyFont="1" applyFill="1" applyBorder="1" applyAlignment="1">
      <alignment horizontal="center"/>
    </xf>
    <xf numFmtId="2" fontId="106" fillId="19" borderId="33" xfId="0" applyNumberFormat="1" applyFont="1" applyFill="1" applyBorder="1" applyAlignment="1">
      <alignment horizontal="center"/>
    </xf>
    <xf numFmtId="2" fontId="73" fillId="19" borderId="73" xfId="0" applyNumberFormat="1" applyFont="1" applyFill="1" applyBorder="1" applyAlignment="1">
      <alignment horizontal="center"/>
    </xf>
    <xf numFmtId="2" fontId="73" fillId="19" borderId="33" xfId="0" applyNumberFormat="1" applyFont="1" applyFill="1" applyBorder="1" applyAlignment="1">
      <alignment horizontal="center"/>
    </xf>
    <xf numFmtId="0" fontId="123" fillId="8" borderId="80" xfId="0" applyFont="1" applyFill="1" applyBorder="1" applyAlignment="1">
      <alignment horizontal="center"/>
    </xf>
    <xf numFmtId="0" fontId="106" fillId="8" borderId="15" xfId="0" applyFont="1" applyFill="1" applyBorder="1" applyAlignment="1">
      <alignment horizontal="center"/>
    </xf>
    <xf numFmtId="0" fontId="123" fillId="8" borderId="53" xfId="0" applyFont="1" applyFill="1" applyBorder="1" applyAlignment="1">
      <alignment horizontal="center"/>
    </xf>
    <xf numFmtId="0" fontId="73" fillId="8" borderId="15" xfId="0" applyFont="1" applyFill="1" applyBorder="1" applyAlignment="1">
      <alignment horizontal="center"/>
    </xf>
    <xf numFmtId="2" fontId="28" fillId="8" borderId="28" xfId="0" applyNumberFormat="1" applyFont="1" applyFill="1" applyBorder="1" applyAlignment="1">
      <alignment horizontal="center"/>
    </xf>
    <xf numFmtId="0" fontId="73" fillId="8" borderId="28" xfId="0" applyFont="1" applyFill="1" applyBorder="1" applyAlignment="1">
      <alignment horizontal="center"/>
    </xf>
    <xf numFmtId="0" fontId="73" fillId="7" borderId="51" xfId="0" applyFont="1" applyFill="1" applyBorder="1" applyAlignment="1">
      <alignment horizontal="center"/>
    </xf>
    <xf numFmtId="2" fontId="73" fillId="0" borderId="8" xfId="0" applyNumberFormat="1" applyFont="1" applyBorder="1" applyAlignment="1">
      <alignment horizontal="center"/>
    </xf>
    <xf numFmtId="0" fontId="73" fillId="0" borderId="8" xfId="0" applyFont="1" applyBorder="1" applyAlignment="1">
      <alignment horizontal="center"/>
    </xf>
    <xf numFmtId="0" fontId="73" fillId="7" borderId="70" xfId="0" applyFont="1" applyFill="1" applyBorder="1" applyAlignment="1">
      <alignment horizontal="center"/>
    </xf>
    <xf numFmtId="2" fontId="73" fillId="0" borderId="62" xfId="0" applyNumberFormat="1" applyFont="1" applyBorder="1" applyAlignment="1">
      <alignment horizontal="center"/>
    </xf>
    <xf numFmtId="0" fontId="73" fillId="7" borderId="73" xfId="0" applyFont="1" applyFill="1" applyBorder="1" applyAlignment="1">
      <alignment horizontal="center"/>
    </xf>
    <xf numFmtId="2" fontId="73" fillId="0" borderId="46" xfId="0" applyNumberFormat="1" applyFont="1" applyBorder="1" applyAlignment="1">
      <alignment horizontal="center"/>
    </xf>
    <xf numFmtId="0" fontId="48" fillId="0" borderId="0" xfId="0" applyFont="1"/>
    <xf numFmtId="0" fontId="75" fillId="0" borderId="0" xfId="0" applyFont="1" applyAlignment="1">
      <alignment horizontal="left"/>
    </xf>
    <xf numFmtId="0" fontId="105" fillId="0" borderId="0" xfId="0" applyFont="1"/>
    <xf numFmtId="0" fontId="73" fillId="0" borderId="1" xfId="0" applyFont="1" applyBorder="1" applyAlignment="1">
      <alignment horizontal="center"/>
    </xf>
    <xf numFmtId="0" fontId="73" fillId="0" borderId="4" xfId="0" applyFont="1" applyBorder="1" applyAlignment="1">
      <alignment horizontal="center"/>
    </xf>
    <xf numFmtId="0" fontId="77" fillId="0" borderId="69" xfId="0" applyFont="1" applyBorder="1" applyAlignment="1">
      <alignment horizontal="center"/>
    </xf>
    <xf numFmtId="0" fontId="77" fillId="0" borderId="62" xfId="0" applyFont="1" applyBorder="1" applyAlignment="1">
      <alignment horizontal="center"/>
    </xf>
    <xf numFmtId="165" fontId="73" fillId="0" borderId="33" xfId="0" applyNumberFormat="1" applyFont="1" applyBorder="1" applyAlignment="1">
      <alignment horizontal="center"/>
    </xf>
    <xf numFmtId="165" fontId="73" fillId="0" borderId="69" xfId="0" applyNumberFormat="1" applyFont="1" applyBorder="1" applyAlignment="1">
      <alignment horizontal="center"/>
    </xf>
    <xf numFmtId="0" fontId="73" fillId="8" borderId="62" xfId="0" applyFont="1" applyFill="1" applyBorder="1" applyAlignment="1">
      <alignment horizontal="center"/>
    </xf>
    <xf numFmtId="0" fontId="73" fillId="8" borderId="69" xfId="0" applyFont="1" applyFill="1" applyBorder="1" applyAlignment="1">
      <alignment horizontal="center"/>
    </xf>
    <xf numFmtId="0" fontId="73" fillId="0" borderId="69" xfId="0" applyFont="1" applyBorder="1" applyAlignment="1">
      <alignment horizontal="center"/>
    </xf>
    <xf numFmtId="0" fontId="73" fillId="7" borderId="64" xfId="0" applyFont="1" applyFill="1" applyBorder="1" applyAlignment="1">
      <alignment horizontal="center"/>
    </xf>
    <xf numFmtId="0" fontId="73" fillId="7" borderId="62" xfId="0" applyFont="1" applyFill="1" applyBorder="1" applyAlignment="1">
      <alignment horizontal="center"/>
    </xf>
    <xf numFmtId="0" fontId="73" fillId="7" borderId="69" xfId="0" applyFont="1" applyFill="1" applyBorder="1" applyAlignment="1">
      <alignment horizontal="center"/>
    </xf>
    <xf numFmtId="2" fontId="73" fillId="0" borderId="64" xfId="0" applyNumberFormat="1" applyFont="1" applyBorder="1" applyAlignment="1">
      <alignment horizontal="center"/>
    </xf>
    <xf numFmtId="2" fontId="73" fillId="0" borderId="69" xfId="0" applyNumberFormat="1" applyFont="1" applyBorder="1" applyAlignment="1">
      <alignment horizontal="center"/>
    </xf>
    <xf numFmtId="165" fontId="73" fillId="0" borderId="64" xfId="0" applyNumberFormat="1" applyFont="1" applyBorder="1" applyAlignment="1">
      <alignment horizontal="center"/>
    </xf>
    <xf numFmtId="1" fontId="73" fillId="0" borderId="62" xfId="0" applyNumberFormat="1" applyFont="1" applyBorder="1" applyAlignment="1">
      <alignment horizontal="center"/>
    </xf>
    <xf numFmtId="1" fontId="73" fillId="0" borderId="69" xfId="0" applyNumberFormat="1" applyFont="1" applyBorder="1" applyAlignment="1">
      <alignment horizontal="center"/>
    </xf>
    <xf numFmtId="165" fontId="73" fillId="0" borderId="62" xfId="0" applyNumberFormat="1" applyFont="1" applyBorder="1" applyAlignment="1">
      <alignment horizontal="center"/>
    </xf>
    <xf numFmtId="168" fontId="73" fillId="0" borderId="64" xfId="0" applyNumberFormat="1" applyFont="1" applyBorder="1" applyAlignment="1">
      <alignment horizontal="center"/>
    </xf>
    <xf numFmtId="167" fontId="73" fillId="0" borderId="70" xfId="0" applyNumberFormat="1" applyFont="1" applyBorder="1" applyAlignment="1">
      <alignment horizontal="center"/>
    </xf>
    <xf numFmtId="167" fontId="73" fillId="0" borderId="64" xfId="0" applyNumberFormat="1" applyFont="1" applyBorder="1" applyAlignment="1">
      <alignment horizontal="center"/>
    </xf>
    <xf numFmtId="167" fontId="73" fillId="8" borderId="64" xfId="0" applyNumberFormat="1" applyFont="1" applyFill="1" applyBorder="1" applyAlignment="1">
      <alignment horizontal="center"/>
    </xf>
    <xf numFmtId="167" fontId="73" fillId="8" borderId="62" xfId="0" applyNumberFormat="1" applyFont="1" applyFill="1" applyBorder="1" applyAlignment="1">
      <alignment horizontal="center"/>
    </xf>
    <xf numFmtId="166" fontId="73" fillId="8" borderId="64" xfId="0" applyNumberFormat="1" applyFont="1" applyFill="1" applyBorder="1" applyAlignment="1">
      <alignment horizontal="center"/>
    </xf>
    <xf numFmtId="166" fontId="73" fillId="8" borderId="62" xfId="0" applyNumberFormat="1" applyFont="1" applyFill="1" applyBorder="1" applyAlignment="1">
      <alignment horizontal="center"/>
    </xf>
    <xf numFmtId="0" fontId="27" fillId="8" borderId="64" xfId="0" applyFont="1" applyFill="1" applyBorder="1" applyAlignment="1">
      <alignment horizontal="center"/>
    </xf>
    <xf numFmtId="0" fontId="27" fillId="8" borderId="62" xfId="0" applyFont="1" applyFill="1" applyBorder="1" applyAlignment="1">
      <alignment horizontal="center"/>
    </xf>
    <xf numFmtId="165" fontId="73" fillId="0" borderId="60" xfId="0" applyNumberFormat="1" applyFont="1" applyBorder="1" applyAlignment="1">
      <alignment horizontal="center"/>
    </xf>
    <xf numFmtId="165" fontId="73" fillId="0" borderId="63" xfId="0" applyNumberFormat="1" applyFont="1" applyBorder="1" applyAlignment="1">
      <alignment horizontal="center"/>
    </xf>
    <xf numFmtId="165" fontId="73" fillId="0" borderId="67" xfId="0" applyNumberFormat="1" applyFont="1" applyBorder="1" applyAlignment="1">
      <alignment horizontal="center"/>
    </xf>
    <xf numFmtId="1" fontId="73" fillId="0" borderId="63" xfId="0" applyNumberFormat="1" applyFont="1" applyBorder="1" applyAlignment="1">
      <alignment horizontal="center"/>
    </xf>
    <xf numFmtId="2" fontId="106" fillId="19" borderId="69" xfId="0" applyNumberFormat="1" applyFont="1" applyFill="1" applyBorder="1" applyAlignment="1">
      <alignment horizontal="center"/>
    </xf>
    <xf numFmtId="2" fontId="73" fillId="8" borderId="64" xfId="0" applyNumberFormat="1" applyFont="1" applyFill="1" applyBorder="1" applyAlignment="1">
      <alignment horizontal="center"/>
    </xf>
    <xf numFmtId="168" fontId="21" fillId="0" borderId="0" xfId="0" applyNumberFormat="1" applyFont="1" applyFill="1"/>
    <xf numFmtId="167" fontId="21" fillId="0" borderId="0" xfId="0" applyNumberFormat="1" applyFont="1" applyFill="1" applyBorder="1"/>
    <xf numFmtId="168" fontId="0" fillId="0" borderId="0" xfId="0" applyNumberFormat="1" applyFill="1"/>
    <xf numFmtId="167" fontId="21" fillId="0" borderId="0" xfId="0" applyNumberFormat="1" applyFont="1" applyFill="1"/>
    <xf numFmtId="166" fontId="0" fillId="0" borderId="0" xfId="0" applyNumberFormat="1" applyFill="1"/>
    <xf numFmtId="2" fontId="0" fillId="0" borderId="0" xfId="0" applyNumberFormat="1" applyFill="1"/>
    <xf numFmtId="0" fontId="120" fillId="0" borderId="30" xfId="0" applyFont="1" applyBorder="1" applyAlignment="1">
      <alignment horizontal="left"/>
    </xf>
    <xf numFmtId="0" fontId="0" fillId="0" borderId="10" xfId="0" applyBorder="1" applyAlignment="1">
      <alignment horizontal="right"/>
    </xf>
    <xf numFmtId="0" fontId="21" fillId="24" borderId="79" xfId="0" applyFont="1" applyFill="1" applyBorder="1"/>
    <xf numFmtId="0" fontId="21" fillId="25" borderId="79" xfId="0" applyFont="1" applyFill="1" applyBorder="1"/>
    <xf numFmtId="0" fontId="46" fillId="8" borderId="38" xfId="0" applyFont="1" applyFill="1" applyBorder="1"/>
    <xf numFmtId="0" fontId="51" fillId="8" borderId="15" xfId="0" applyFont="1" applyFill="1" applyBorder="1" applyAlignment="1">
      <alignment horizontal="center"/>
    </xf>
    <xf numFmtId="0" fontId="75" fillId="8" borderId="21" xfId="0" applyFont="1" applyFill="1" applyBorder="1" applyAlignment="1">
      <alignment horizontal="center"/>
    </xf>
    <xf numFmtId="0" fontId="73" fillId="26" borderId="70" xfId="0" applyFont="1" applyFill="1" applyBorder="1" applyAlignment="1">
      <alignment horizontal="center"/>
    </xf>
    <xf numFmtId="0" fontId="73" fillId="8" borderId="57" xfId="0" applyFont="1" applyFill="1" applyBorder="1" applyAlignment="1">
      <alignment horizontal="center"/>
    </xf>
    <xf numFmtId="0" fontId="75" fillId="8" borderId="52" xfId="0" applyFont="1" applyFill="1" applyBorder="1" applyAlignment="1">
      <alignment horizontal="center"/>
    </xf>
    <xf numFmtId="0" fontId="73" fillId="26" borderId="64" xfId="0" applyFont="1" applyFill="1" applyBorder="1" applyAlignment="1">
      <alignment horizontal="center"/>
    </xf>
    <xf numFmtId="0" fontId="73" fillId="8" borderId="60" xfId="0" applyFont="1" applyFill="1" applyBorder="1" applyAlignment="1">
      <alignment horizontal="center"/>
    </xf>
    <xf numFmtId="0" fontId="73" fillId="8" borderId="46" xfId="0" applyFont="1" applyFill="1" applyBorder="1" applyAlignment="1">
      <alignment horizontal="center"/>
    </xf>
    <xf numFmtId="0" fontId="110" fillId="24" borderId="43" xfId="0" applyFont="1" applyFill="1" applyBorder="1"/>
    <xf numFmtId="0" fontId="46" fillId="11" borderId="38" xfId="0" applyFont="1" applyFill="1" applyBorder="1"/>
    <xf numFmtId="0" fontId="51" fillId="11" borderId="15" xfId="0" applyFont="1" applyFill="1" applyBorder="1" applyAlignment="1">
      <alignment horizontal="center"/>
    </xf>
    <xf numFmtId="0" fontId="48" fillId="7" borderId="53" xfId="0" applyFont="1" applyFill="1" applyBorder="1" applyAlignment="1">
      <alignment horizontal="center"/>
    </xf>
    <xf numFmtId="0" fontId="51" fillId="8" borderId="14" xfId="0" applyFont="1" applyFill="1" applyBorder="1" applyAlignment="1">
      <alignment horizontal="center"/>
    </xf>
    <xf numFmtId="0" fontId="0" fillId="27" borderId="58" xfId="0" applyFill="1" applyBorder="1"/>
    <xf numFmtId="0" fontId="2" fillId="19" borderId="78" xfId="0" applyFont="1" applyFill="1" applyBorder="1"/>
    <xf numFmtId="0" fontId="48" fillId="6" borderId="30" xfId="0" applyFont="1" applyFill="1" applyBorder="1" applyAlignment="1">
      <alignment horizontal="center"/>
    </xf>
    <xf numFmtId="0" fontId="75" fillId="6" borderId="26" xfId="0" applyFont="1" applyFill="1" applyBorder="1" applyAlignment="1">
      <alignment horizontal="center"/>
    </xf>
    <xf numFmtId="0" fontId="0" fillId="7" borderId="4" xfId="0" applyFill="1" applyBorder="1"/>
    <xf numFmtId="0" fontId="0" fillId="7" borderId="69" xfId="0" applyFill="1" applyBorder="1"/>
    <xf numFmtId="0" fontId="0" fillId="7" borderId="33" xfId="0" applyFill="1" applyBorder="1"/>
    <xf numFmtId="2" fontId="0" fillId="28" borderId="52" xfId="0" applyNumberFormat="1" applyFill="1" applyBorder="1"/>
    <xf numFmtId="0" fontId="0" fillId="28" borderId="64" xfId="0" applyFill="1" applyBorder="1"/>
    <xf numFmtId="0" fontId="43" fillId="28" borderId="64" xfId="0" applyFont="1" applyFill="1" applyBorder="1"/>
    <xf numFmtId="0" fontId="2" fillId="28" borderId="64" xfId="0" applyFont="1" applyFill="1" applyBorder="1"/>
    <xf numFmtId="2" fontId="2" fillId="28" borderId="64" xfId="0" applyNumberFormat="1" applyFont="1" applyFill="1" applyBorder="1"/>
    <xf numFmtId="0" fontId="21" fillId="28" borderId="66" xfId="0" applyFont="1" applyFill="1" applyBorder="1"/>
    <xf numFmtId="0" fontId="32" fillId="0" borderId="66" xfId="0" applyFont="1" applyBorder="1"/>
    <xf numFmtId="0" fontId="7" fillId="0" borderId="42" xfId="0" applyFont="1" applyBorder="1"/>
    <xf numFmtId="0" fontId="32" fillId="0" borderId="71" xfId="0" applyFont="1" applyFill="1" applyBorder="1"/>
    <xf numFmtId="0" fontId="48" fillId="0" borderId="54" xfId="0" applyFont="1" applyFill="1" applyBorder="1" applyAlignment="1">
      <alignment horizontal="center"/>
    </xf>
    <xf numFmtId="0" fontId="48" fillId="0" borderId="71" xfId="0" applyFont="1" applyFill="1" applyBorder="1" applyAlignment="1">
      <alignment horizontal="center"/>
    </xf>
    <xf numFmtId="165" fontId="106" fillId="19" borderId="69" xfId="0" applyNumberFormat="1" applyFont="1" applyFill="1" applyBorder="1" applyAlignment="1">
      <alignment horizontal="center"/>
    </xf>
    <xf numFmtId="0" fontId="2" fillId="0" borderId="71" xfId="0" applyFont="1" applyBorder="1"/>
    <xf numFmtId="0" fontId="21" fillId="0" borderId="72" xfId="0" applyFont="1" applyBorder="1" applyAlignment="1">
      <alignment horizontal="left"/>
    </xf>
    <xf numFmtId="164" fontId="14" fillId="0" borderId="59" xfId="0" applyNumberFormat="1" applyFont="1" applyBorder="1" applyAlignment="1">
      <alignment horizontal="right"/>
    </xf>
    <xf numFmtId="0" fontId="48" fillId="0" borderId="30" xfId="0" applyFont="1" applyBorder="1" applyAlignment="1">
      <alignment horizontal="left"/>
    </xf>
    <xf numFmtId="0" fontId="0" fillId="0" borderId="64" xfId="0" applyBorder="1"/>
    <xf numFmtId="0" fontId="8" fillId="0" borderId="14" xfId="0" applyFont="1" applyBorder="1"/>
    <xf numFmtId="0" fontId="21" fillId="0" borderId="49" xfId="0" applyFont="1" applyBorder="1" applyAlignment="1">
      <alignment horizontal="left"/>
    </xf>
    <xf numFmtId="165" fontId="123" fillId="0" borderId="54" xfId="0" applyNumberFormat="1" applyFont="1" applyBorder="1" applyAlignment="1">
      <alignment horizontal="center"/>
    </xf>
    <xf numFmtId="2" fontId="73" fillId="28" borderId="52" xfId="0" applyNumberFormat="1" applyFont="1" applyFill="1" applyBorder="1" applyAlignment="1">
      <alignment horizontal="center"/>
    </xf>
    <xf numFmtId="0" fontId="73" fillId="28" borderId="64" xfId="0" applyFont="1" applyFill="1" applyBorder="1" applyAlignment="1">
      <alignment horizontal="center"/>
    </xf>
    <xf numFmtId="0" fontId="72" fillId="28" borderId="64" xfId="0" applyFont="1" applyFill="1" applyBorder="1" applyAlignment="1">
      <alignment horizontal="center"/>
    </xf>
    <xf numFmtId="1" fontId="72" fillId="28" borderId="64" xfId="0" applyNumberFormat="1" applyFont="1" applyFill="1" applyBorder="1" applyAlignment="1">
      <alignment horizontal="center"/>
    </xf>
    <xf numFmtId="165" fontId="72" fillId="28" borderId="64" xfId="0" applyNumberFormat="1" applyFont="1" applyFill="1" applyBorder="1" applyAlignment="1">
      <alignment horizontal="center"/>
    </xf>
    <xf numFmtId="2" fontId="72" fillId="28" borderId="64" xfId="0" applyNumberFormat="1" applyFont="1" applyFill="1" applyBorder="1" applyAlignment="1">
      <alignment horizontal="center"/>
    </xf>
    <xf numFmtId="0" fontId="27" fillId="28" borderId="64" xfId="0" applyFont="1" applyFill="1" applyBorder="1" applyAlignment="1">
      <alignment horizontal="center"/>
    </xf>
    <xf numFmtId="2" fontId="27" fillId="28" borderId="64" xfId="0" applyNumberFormat="1" applyFont="1" applyFill="1" applyBorder="1" applyAlignment="1">
      <alignment horizontal="center"/>
    </xf>
    <xf numFmtId="0" fontId="73" fillId="28" borderId="66" xfId="0" applyFont="1" applyFill="1" applyBorder="1" applyAlignment="1">
      <alignment horizontal="center"/>
    </xf>
    <xf numFmtId="0" fontId="73" fillId="7" borderId="4" xfId="0" applyFont="1" applyFill="1" applyBorder="1" applyAlignment="1">
      <alignment horizontal="center"/>
    </xf>
    <xf numFmtId="0" fontId="73" fillId="7" borderId="33" xfId="0" applyFont="1" applyFill="1" applyBorder="1" applyAlignment="1">
      <alignment horizontal="center"/>
    </xf>
    <xf numFmtId="2" fontId="32" fillId="0" borderId="54" xfId="0" applyNumberFormat="1" applyFont="1" applyBorder="1"/>
    <xf numFmtId="2" fontId="44" fillId="0" borderId="54" xfId="0" applyNumberFormat="1" applyFont="1" applyBorder="1" applyAlignment="1">
      <alignment horizontal="center"/>
    </xf>
    <xf numFmtId="165" fontId="32" fillId="0" borderId="54" xfId="0" applyNumberFormat="1" applyFont="1" applyBorder="1"/>
    <xf numFmtId="2" fontId="73" fillId="0" borderId="33" xfId="0" applyNumberFormat="1" applyFont="1" applyBorder="1" applyAlignment="1">
      <alignment horizontal="center"/>
    </xf>
    <xf numFmtId="166" fontId="72" fillId="28" borderId="64" xfId="0" applyNumberFormat="1" applyFont="1" applyFill="1" applyBorder="1" applyAlignment="1">
      <alignment horizontal="center"/>
    </xf>
    <xf numFmtId="168" fontId="44" fillId="0" borderId="54" xfId="0" applyNumberFormat="1" applyFont="1" applyBorder="1" applyAlignment="1">
      <alignment horizontal="center"/>
    </xf>
    <xf numFmtId="0" fontId="0" fillId="0" borderId="52" xfId="0" applyBorder="1" applyAlignment="1">
      <alignment horizontal="left"/>
    </xf>
    <xf numFmtId="0" fontId="7" fillId="0" borderId="10" xfId="0" applyFont="1" applyBorder="1" applyAlignment="1">
      <alignment horizontal="center"/>
    </xf>
    <xf numFmtId="9" fontId="125" fillId="0" borderId="69" xfId="0" applyNumberFormat="1" applyFont="1" applyBorder="1" applyAlignment="1">
      <alignment horizontal="left"/>
    </xf>
    <xf numFmtId="0" fontId="16" fillId="0" borderId="40" xfId="0" applyFont="1" applyBorder="1" applyAlignment="1">
      <alignment horizontal="center"/>
    </xf>
    <xf numFmtId="9" fontId="125" fillId="0" borderId="62" xfId="0" applyNumberFormat="1" applyFont="1" applyBorder="1" applyAlignment="1">
      <alignment horizontal="left"/>
    </xf>
    <xf numFmtId="2" fontId="16" fillId="0" borderId="22" xfId="0" applyNumberFormat="1" applyFont="1" applyBorder="1" applyAlignment="1">
      <alignment horizontal="center"/>
    </xf>
    <xf numFmtId="2" fontId="16" fillId="0" borderId="41" xfId="0" applyNumberFormat="1" applyFont="1" applyBorder="1" applyAlignment="1">
      <alignment horizontal="center"/>
    </xf>
    <xf numFmtId="0" fontId="48" fillId="0" borderId="33" xfId="0" applyFont="1" applyBorder="1" applyAlignment="1">
      <alignment horizontal="left"/>
    </xf>
    <xf numFmtId="0" fontId="48" fillId="0" borderId="22" xfId="0" applyFont="1" applyBorder="1" applyAlignment="1">
      <alignment horizontal="left"/>
    </xf>
    <xf numFmtId="0" fontId="48" fillId="0" borderId="67" xfId="0" applyFont="1" applyBorder="1" applyAlignment="1">
      <alignment horizontal="left"/>
    </xf>
    <xf numFmtId="0" fontId="14" fillId="0" borderId="67" xfId="0" applyFont="1" applyBorder="1" applyAlignment="1">
      <alignment horizontal="center"/>
    </xf>
    <xf numFmtId="166" fontId="14" fillId="0" borderId="55" xfId="0" applyNumberFormat="1" applyFont="1" applyBorder="1" applyAlignment="1">
      <alignment horizontal="center"/>
    </xf>
    <xf numFmtId="166" fontId="14" fillId="0" borderId="57" xfId="0" applyNumberFormat="1" applyFont="1" applyBorder="1" applyAlignment="1">
      <alignment horizontal="center"/>
    </xf>
    <xf numFmtId="166" fontId="0" fillId="0" borderId="0" xfId="0" applyNumberFormat="1" applyBorder="1"/>
    <xf numFmtId="9" fontId="125" fillId="0" borderId="69" xfId="0" applyNumberFormat="1" applyFont="1" applyBorder="1" applyAlignment="1">
      <alignment horizontal="center"/>
    </xf>
    <xf numFmtId="0" fontId="126" fillId="0" borderId="0" xfId="0" applyFont="1" applyAlignment="1">
      <alignment horizontal="left" vertical="center"/>
    </xf>
    <xf numFmtId="2" fontId="34" fillId="0" borderId="3" xfId="0" applyNumberFormat="1" applyFont="1" applyBorder="1"/>
    <xf numFmtId="1" fontId="102" fillId="0" borderId="45" xfId="0" applyNumberFormat="1" applyFont="1" applyBorder="1" applyAlignment="1">
      <alignment horizontal="center"/>
    </xf>
    <xf numFmtId="166" fontId="14" fillId="0" borderId="0" xfId="0" applyNumberFormat="1" applyFont="1" applyAlignment="1">
      <alignment horizontal="center"/>
    </xf>
    <xf numFmtId="9" fontId="125" fillId="0" borderId="33" xfId="0" applyNumberFormat="1" applyFont="1" applyBorder="1" applyAlignment="1">
      <alignment horizontal="center"/>
    </xf>
    <xf numFmtId="1" fontId="2" fillId="0" borderId="0" xfId="0" applyNumberFormat="1" applyFont="1" applyAlignment="1">
      <alignment horizontal="left"/>
    </xf>
    <xf numFmtId="164" fontId="2" fillId="0" borderId="0" xfId="0" applyNumberFormat="1" applyFont="1" applyAlignment="1">
      <alignment horizontal="center"/>
    </xf>
    <xf numFmtId="0" fontId="53" fillId="0" borderId="0" xfId="0" applyFont="1" applyAlignment="1">
      <alignment horizontal="left"/>
    </xf>
    <xf numFmtId="0" fontId="16" fillId="0" borderId="17" xfId="0" applyFont="1" applyBorder="1" applyAlignment="1">
      <alignment horizontal="right"/>
    </xf>
    <xf numFmtId="2" fontId="21" fillId="0" borderId="57" xfId="0" applyNumberFormat="1" applyFont="1" applyBorder="1" applyAlignment="1">
      <alignment horizontal="center"/>
    </xf>
    <xf numFmtId="9" fontId="125" fillId="0" borderId="1" xfId="0" applyNumberFormat="1" applyFont="1" applyBorder="1" applyAlignment="1">
      <alignment horizontal="left"/>
    </xf>
    <xf numFmtId="2" fontId="16" fillId="0" borderId="0" xfId="0" applyNumberFormat="1" applyFont="1" applyAlignment="1">
      <alignment horizontal="center"/>
    </xf>
    <xf numFmtId="0" fontId="52" fillId="0" borderId="43" xfId="0" applyFont="1" applyBorder="1" applyAlignment="1">
      <alignment horizontal="center"/>
    </xf>
    <xf numFmtId="0" fontId="8" fillId="0" borderId="29" xfId="0" applyFont="1" applyBorder="1" applyAlignment="1">
      <alignment horizontal="right"/>
    </xf>
    <xf numFmtId="0" fontId="0" fillId="0" borderId="49" xfId="0" applyBorder="1"/>
    <xf numFmtId="0" fontId="142" fillId="0" borderId="68" xfId="0" applyFont="1" applyBorder="1"/>
    <xf numFmtId="0" fontId="43" fillId="0" borderId="0" xfId="0" applyFont="1" applyBorder="1" applyAlignment="1">
      <alignment horizontal="left"/>
    </xf>
    <xf numFmtId="0" fontId="63" fillId="0" borderId="0" xfId="0" applyFont="1" applyBorder="1"/>
    <xf numFmtId="165" fontId="44" fillId="0" borderId="54" xfId="0" applyNumberFormat="1" applyFont="1" applyBorder="1" applyAlignment="1">
      <alignment horizontal="center"/>
    </xf>
    <xf numFmtId="166" fontId="73" fillId="0" borderId="64" xfId="0" applyNumberFormat="1" applyFont="1" applyBorder="1" applyAlignment="1">
      <alignment horizontal="center"/>
    </xf>
    <xf numFmtId="167" fontId="112" fillId="0" borderId="59" xfId="0" applyNumberFormat="1" applyFont="1" applyBorder="1" applyAlignment="1">
      <alignment horizontal="center"/>
    </xf>
    <xf numFmtId="0" fontId="44" fillId="0" borderId="2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2" fontId="34" fillId="0" borderId="22" xfId="0" applyNumberFormat="1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/>
    </xf>
    <xf numFmtId="0" fontId="2" fillId="0" borderId="8" xfId="0" applyFont="1" applyBorder="1" applyAlignment="1">
      <alignment horizontal="center"/>
    </xf>
    <xf numFmtId="0" fontId="14" fillId="0" borderId="27" xfId="0" applyFont="1" applyBorder="1" applyAlignment="1">
      <alignment horizontal="center"/>
    </xf>
    <xf numFmtId="2" fontId="16" fillId="0" borderId="33" xfId="0" applyNumberFormat="1" applyFont="1" applyBorder="1" applyAlignment="1">
      <alignment horizontal="center"/>
    </xf>
    <xf numFmtId="0" fontId="48" fillId="0" borderId="3" xfId="0" applyFont="1" applyFill="1" applyBorder="1"/>
    <xf numFmtId="0" fontId="2" fillId="0" borderId="3" xfId="0" applyFont="1" applyFill="1" applyBorder="1" applyAlignment="1">
      <alignment horizontal="right"/>
    </xf>
    <xf numFmtId="0" fontId="5" fillId="0" borderId="3" xfId="0" applyFont="1" applyFill="1" applyBorder="1"/>
    <xf numFmtId="0" fontId="48" fillId="0" borderId="15" xfId="0" applyFont="1" applyFill="1" applyBorder="1"/>
    <xf numFmtId="2" fontId="141" fillId="0" borderId="0" xfId="0" applyNumberFormat="1" applyFont="1" applyBorder="1" applyAlignment="1">
      <alignment horizontal="center"/>
    </xf>
    <xf numFmtId="2" fontId="17" fillId="0" borderId="33" xfId="0" applyNumberFormat="1" applyFont="1" applyBorder="1" applyAlignment="1">
      <alignment horizontal="center"/>
    </xf>
    <xf numFmtId="2" fontId="123" fillId="0" borderId="54" xfId="0" applyNumberFormat="1" applyFont="1" applyBorder="1" applyAlignment="1">
      <alignment horizontal="center"/>
    </xf>
    <xf numFmtId="2" fontId="16" fillId="0" borderId="68" xfId="0" applyNumberFormat="1" applyFont="1" applyBorder="1" applyAlignment="1">
      <alignment horizontal="center"/>
    </xf>
    <xf numFmtId="0" fontId="0" fillId="0" borderId="78" xfId="0" applyBorder="1"/>
    <xf numFmtId="0" fontId="0" fillId="0" borderId="58" xfId="0" applyBorder="1"/>
    <xf numFmtId="164" fontId="14" fillId="0" borderId="45" xfId="0" applyNumberFormat="1" applyFont="1" applyBorder="1" applyAlignment="1">
      <alignment horizontal="right"/>
    </xf>
    <xf numFmtId="2" fontId="15" fillId="0" borderId="30" xfId="0" applyNumberFormat="1" applyFont="1" applyBorder="1" applyAlignment="1">
      <alignment horizontal="center" vertical="center" wrapText="1"/>
    </xf>
    <xf numFmtId="0" fontId="121" fillId="0" borderId="0" xfId="0" applyFont="1" applyBorder="1" applyAlignment="1">
      <alignment horizontal="center"/>
    </xf>
    <xf numFmtId="0" fontId="120" fillId="0" borderId="0" xfId="0" applyFont="1" applyBorder="1" applyAlignment="1">
      <alignment horizontal="left"/>
    </xf>
    <xf numFmtId="1" fontId="44" fillId="0" borderId="54" xfId="0" applyNumberFormat="1" applyFont="1" applyBorder="1" applyAlignment="1">
      <alignment horizontal="center"/>
    </xf>
    <xf numFmtId="1" fontId="73" fillId="0" borderId="64" xfId="0" applyNumberFormat="1" applyFont="1" applyBorder="1" applyAlignment="1">
      <alignment horizontal="center"/>
    </xf>
    <xf numFmtId="166" fontId="112" fillId="0" borderId="59" xfId="0" applyNumberFormat="1" applyFont="1" applyBorder="1" applyAlignment="1">
      <alignment horizontal="center"/>
    </xf>
    <xf numFmtId="1" fontId="123" fillId="0" borderId="54" xfId="0" applyNumberFormat="1" applyFont="1" applyBorder="1" applyAlignment="1">
      <alignment horizontal="center"/>
    </xf>
    <xf numFmtId="166" fontId="14" fillId="0" borderId="0" xfId="0" applyNumberFormat="1" applyFont="1" applyBorder="1" applyAlignment="1">
      <alignment horizontal="left"/>
    </xf>
    <xf numFmtId="0" fontId="48" fillId="0" borderId="0" xfId="0" applyFont="1" applyBorder="1" applyAlignment="1">
      <alignment horizontal="left"/>
    </xf>
    <xf numFmtId="0" fontId="146" fillId="0" borderId="0" xfId="0" applyFont="1"/>
    <xf numFmtId="165" fontId="73" fillId="7" borderId="70" xfId="0" applyNumberFormat="1" applyFont="1" applyFill="1" applyBorder="1" applyAlignment="1">
      <alignment horizontal="center"/>
    </xf>
    <xf numFmtId="0" fontId="21" fillId="4" borderId="58" xfId="0" applyFont="1" applyFill="1" applyBorder="1"/>
    <xf numFmtId="165" fontId="73" fillId="18" borderId="60" xfId="0" applyNumberFormat="1" applyFont="1" applyFill="1" applyBorder="1" applyAlignment="1">
      <alignment horizontal="center"/>
    </xf>
    <xf numFmtId="166" fontId="123" fillId="11" borderId="53" xfId="0" applyNumberFormat="1" applyFont="1" applyFill="1" applyBorder="1" applyAlignment="1">
      <alignment horizontal="center"/>
    </xf>
    <xf numFmtId="2" fontId="17" fillId="0" borderId="60" xfId="0" applyNumberFormat="1" applyFont="1" applyBorder="1" applyAlignment="1">
      <alignment horizontal="center"/>
    </xf>
    <xf numFmtId="2" fontId="18" fillId="0" borderId="64" xfId="0" applyNumberFormat="1" applyFont="1" applyBorder="1" applyAlignment="1">
      <alignment horizontal="center"/>
    </xf>
    <xf numFmtId="0" fontId="48" fillId="0" borderId="14" xfId="0" applyFont="1" applyFill="1" applyBorder="1"/>
    <xf numFmtId="2" fontId="73" fillId="0" borderId="60" xfId="0" applyNumberFormat="1" applyFont="1" applyBorder="1" applyAlignment="1">
      <alignment horizontal="center"/>
    </xf>
    <xf numFmtId="1" fontId="73" fillId="12" borderId="73" xfId="0" applyNumberFormat="1" applyFont="1" applyFill="1" applyBorder="1" applyAlignment="1">
      <alignment horizontal="center"/>
    </xf>
    <xf numFmtId="165" fontId="73" fillId="19" borderId="70" xfId="0" applyNumberFormat="1" applyFont="1" applyFill="1" applyBorder="1" applyAlignment="1">
      <alignment horizontal="center"/>
    </xf>
    <xf numFmtId="165" fontId="77" fillId="0" borderId="62" xfId="0" applyNumberFormat="1" applyFont="1" applyBorder="1" applyAlignment="1">
      <alignment horizontal="center"/>
    </xf>
    <xf numFmtId="0" fontId="2" fillId="0" borderId="51" xfId="0" applyFont="1" applyBorder="1" applyAlignment="1">
      <alignment horizontal="center"/>
    </xf>
    <xf numFmtId="2" fontId="73" fillId="19" borderId="70" xfId="0" applyNumberFormat="1" applyFont="1" applyFill="1" applyBorder="1" applyAlignment="1">
      <alignment horizontal="center"/>
    </xf>
    <xf numFmtId="2" fontId="0" fillId="0" borderId="0" xfId="0" applyNumberFormat="1" applyBorder="1"/>
    <xf numFmtId="0" fontId="96" fillId="0" borderId="0" xfId="0" applyFont="1" applyBorder="1"/>
    <xf numFmtId="2" fontId="48" fillId="0" borderId="54" xfId="0" applyNumberFormat="1" applyFont="1" applyBorder="1" applyAlignment="1">
      <alignment horizontal="center"/>
    </xf>
    <xf numFmtId="165" fontId="48" fillId="0" borderId="54" xfId="0" applyNumberFormat="1" applyFont="1" applyBorder="1" applyAlignment="1">
      <alignment horizontal="center"/>
    </xf>
    <xf numFmtId="166" fontId="73" fillId="0" borderId="62" xfId="0" applyNumberFormat="1" applyFont="1" applyBorder="1" applyAlignment="1">
      <alignment horizontal="center"/>
    </xf>
    <xf numFmtId="0" fontId="140" fillId="0" borderId="0" xfId="2" applyFont="1" applyFill="1" applyBorder="1"/>
    <xf numFmtId="0" fontId="24" fillId="0" borderId="0" xfId="2" applyFont="1" applyFill="1" applyBorder="1"/>
    <xf numFmtId="0" fontId="23" fillId="0" borderId="0" xfId="0" applyFont="1" applyFill="1" applyBorder="1" applyAlignment="1">
      <alignment horizontal="left"/>
    </xf>
    <xf numFmtId="0" fontId="23" fillId="0" borderId="0" xfId="0" applyFont="1" applyFill="1" applyBorder="1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52" fillId="0" borderId="24" xfId="0" applyFont="1" applyBorder="1"/>
    <xf numFmtId="0" fontId="2" fillId="0" borderId="52" xfId="0" applyFont="1" applyBorder="1"/>
    <xf numFmtId="0" fontId="21" fillId="0" borderId="51" xfId="0" applyFont="1" applyBorder="1" applyAlignment="1">
      <alignment horizontal="center"/>
    </xf>
    <xf numFmtId="0" fontId="46" fillId="0" borderId="9" xfId="0" applyFont="1" applyFill="1" applyBorder="1"/>
    <xf numFmtId="0" fontId="75" fillId="0" borderId="13" xfId="0" applyFont="1" applyFill="1" applyBorder="1"/>
    <xf numFmtId="0" fontId="0" fillId="0" borderId="30" xfId="0" applyFill="1" applyBorder="1"/>
    <xf numFmtId="0" fontId="0" fillId="0" borderId="11" xfId="0" applyFill="1" applyBorder="1" applyAlignment="1">
      <alignment horizontal="right"/>
    </xf>
    <xf numFmtId="0" fontId="0" fillId="0" borderId="13" xfId="0" applyFill="1" applyBorder="1"/>
    <xf numFmtId="0" fontId="0" fillId="0" borderId="10" xfId="0" applyFill="1" applyBorder="1"/>
    <xf numFmtId="0" fontId="48" fillId="0" borderId="38" xfId="0" applyFont="1" applyFill="1" applyBorder="1"/>
    <xf numFmtId="0" fontId="73" fillId="0" borderId="70" xfId="0" applyFont="1" applyFill="1" applyBorder="1" applyAlignment="1">
      <alignment horizontal="left"/>
    </xf>
    <xf numFmtId="0" fontId="120" fillId="0" borderId="30" xfId="0" applyFont="1" applyFill="1" applyBorder="1" applyAlignment="1">
      <alignment horizontal="left"/>
    </xf>
    <xf numFmtId="0" fontId="0" fillId="0" borderId="10" xfId="0" applyFill="1" applyBorder="1" applyAlignment="1">
      <alignment horizontal="right"/>
    </xf>
    <xf numFmtId="2" fontId="73" fillId="0" borderId="67" xfId="0" applyNumberFormat="1" applyFont="1" applyBorder="1" applyAlignment="1">
      <alignment horizontal="center"/>
    </xf>
    <xf numFmtId="166" fontId="123" fillId="0" borderId="54" xfId="0" applyNumberFormat="1" applyFont="1" applyBorder="1" applyAlignment="1">
      <alignment horizontal="center"/>
    </xf>
    <xf numFmtId="169" fontId="44" fillId="0" borderId="54" xfId="0" applyNumberFormat="1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16" fillId="0" borderId="48" xfId="0" applyFont="1" applyFill="1" applyBorder="1"/>
    <xf numFmtId="0" fontId="108" fillId="0" borderId="0" xfId="0" applyFont="1"/>
    <xf numFmtId="2" fontId="14" fillId="0" borderId="61" xfId="0" applyNumberFormat="1" applyFont="1" applyBorder="1" applyAlignment="1">
      <alignment horizontal="center"/>
    </xf>
    <xf numFmtId="2" fontId="14" fillId="0" borderId="33" xfId="0" applyNumberFormat="1" applyFont="1" applyBorder="1" applyAlignment="1">
      <alignment horizontal="center"/>
    </xf>
    <xf numFmtId="9" fontId="125" fillId="0" borderId="1" xfId="0" applyNumberFormat="1" applyFont="1" applyBorder="1" applyAlignment="1">
      <alignment horizontal="center"/>
    </xf>
    <xf numFmtId="0" fontId="121" fillId="0" borderId="13" xfId="0" applyFont="1" applyBorder="1" applyAlignment="1">
      <alignment horizontal="left"/>
    </xf>
    <xf numFmtId="0" fontId="45" fillId="0" borderId="13" xfId="0" applyFont="1" applyBorder="1" applyAlignment="1">
      <alignment horizontal="left"/>
    </xf>
    <xf numFmtId="2" fontId="17" fillId="0" borderId="73" xfId="0" applyNumberFormat="1" applyFont="1" applyBorder="1" applyAlignment="1">
      <alignment horizontal="center"/>
    </xf>
    <xf numFmtId="0" fontId="58" fillId="0" borderId="0" xfId="0" applyFont="1" applyAlignment="1">
      <alignment horizontal="left"/>
    </xf>
    <xf numFmtId="0" fontId="32" fillId="0" borderId="56" xfId="0" applyFont="1" applyBorder="1" applyAlignment="1">
      <alignment horizontal="left"/>
    </xf>
    <xf numFmtId="0" fontId="145" fillId="0" borderId="54" xfId="0" applyFont="1" applyFill="1" applyBorder="1" applyAlignment="1">
      <alignment horizontal="left"/>
    </xf>
    <xf numFmtId="0" fontId="48" fillId="0" borderId="23" xfId="0" applyFont="1" applyBorder="1" applyAlignment="1">
      <alignment horizontal="center" vertical="center"/>
    </xf>
    <xf numFmtId="0" fontId="45" fillId="0" borderId="0" xfId="0" applyFont="1" applyAlignment="1">
      <alignment horizontal="left"/>
    </xf>
    <xf numFmtId="2" fontId="18" fillId="0" borderId="0" xfId="0" applyNumberFormat="1" applyFont="1" applyBorder="1" applyAlignment="1">
      <alignment horizontal="center"/>
    </xf>
    <xf numFmtId="0" fontId="68" fillId="0" borderId="49" xfId="0" applyFont="1" applyBorder="1" applyAlignment="1">
      <alignment horizontal="center"/>
    </xf>
    <xf numFmtId="0" fontId="16" fillId="0" borderId="44" xfId="0" applyFont="1" applyBorder="1" applyAlignment="1">
      <alignment horizontal="center"/>
    </xf>
    <xf numFmtId="9" fontId="125" fillId="0" borderId="0" xfId="0" applyNumberFormat="1" applyFont="1" applyFill="1" applyBorder="1" applyAlignment="1">
      <alignment horizontal="left"/>
    </xf>
    <xf numFmtId="0" fontId="147" fillId="0" borderId="0" xfId="0" applyFont="1" applyFill="1" applyBorder="1"/>
    <xf numFmtId="166" fontId="32" fillId="0" borderId="0" xfId="0" applyNumberFormat="1" applyFont="1" applyFill="1" applyBorder="1" applyAlignment="1">
      <alignment horizontal="center"/>
    </xf>
    <xf numFmtId="0" fontId="116" fillId="0" borderId="2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/>
    </xf>
    <xf numFmtId="0" fontId="151" fillId="0" borderId="23" xfId="0" applyFont="1" applyBorder="1" applyAlignment="1">
      <alignment horizontal="center"/>
    </xf>
    <xf numFmtId="2" fontId="14" fillId="0" borderId="54" xfId="0" applyNumberFormat="1" applyFont="1" applyBorder="1" applyAlignment="1">
      <alignment horizontal="center"/>
    </xf>
    <xf numFmtId="0" fontId="16" fillId="0" borderId="5" xfId="0" applyFont="1" applyBorder="1" applyAlignment="1">
      <alignment horizontal="center"/>
    </xf>
    <xf numFmtId="9" fontId="125" fillId="0" borderId="0" xfId="0" applyNumberFormat="1" applyFont="1" applyFill="1" applyBorder="1" applyAlignment="1">
      <alignment horizontal="center"/>
    </xf>
    <xf numFmtId="166" fontId="0" fillId="0" borderId="0" xfId="0" applyNumberFormat="1" applyFill="1" applyBorder="1" applyAlignment="1">
      <alignment horizontal="center"/>
    </xf>
    <xf numFmtId="165" fontId="17" fillId="0" borderId="0" xfId="0" applyNumberFormat="1" applyFont="1" applyFill="1" applyBorder="1" applyAlignment="1">
      <alignment horizontal="center"/>
    </xf>
    <xf numFmtId="166" fontId="52" fillId="0" borderId="0" xfId="0" applyNumberFormat="1" applyFon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0" fontId="14" fillId="0" borderId="7" xfId="0" applyFont="1" applyBorder="1" applyAlignment="1">
      <alignment horizontal="center"/>
    </xf>
    <xf numFmtId="0" fontId="58" fillId="0" borderId="30" xfId="0" applyFont="1" applyBorder="1" applyAlignment="1">
      <alignment horizontal="left"/>
    </xf>
    <xf numFmtId="0" fontId="0" fillId="0" borderId="32" xfId="0" applyBorder="1" applyAlignment="1">
      <alignment horizontal="left"/>
    </xf>
    <xf numFmtId="0" fontId="115" fillId="0" borderId="31" xfId="0" applyFont="1" applyBorder="1" applyAlignment="1">
      <alignment horizontal="left"/>
    </xf>
    <xf numFmtId="0" fontId="115" fillId="0" borderId="32" xfId="0" applyFont="1" applyBorder="1" applyAlignment="1">
      <alignment horizontal="left"/>
    </xf>
    <xf numFmtId="0" fontId="115" fillId="0" borderId="3" xfId="0" applyFont="1" applyBorder="1" applyAlignment="1">
      <alignment horizontal="left"/>
    </xf>
    <xf numFmtId="0" fontId="115" fillId="0" borderId="25" xfId="0" applyFont="1" applyBorder="1" applyAlignment="1">
      <alignment horizontal="left"/>
    </xf>
    <xf numFmtId="0" fontId="10" fillId="0" borderId="30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10" fillId="0" borderId="26" xfId="0" applyFont="1" applyBorder="1" applyAlignment="1">
      <alignment horizontal="center"/>
    </xf>
    <xf numFmtId="165" fontId="116" fillId="0" borderId="20" xfId="0" applyNumberFormat="1" applyFont="1" applyBorder="1" applyAlignment="1">
      <alignment horizontal="center" vertical="center"/>
    </xf>
    <xf numFmtId="0" fontId="45" fillId="0" borderId="20" xfId="0" applyFont="1" applyBorder="1" applyAlignment="1">
      <alignment horizontal="center"/>
    </xf>
    <xf numFmtId="0" fontId="2" fillId="0" borderId="11" xfId="0" applyFont="1" applyBorder="1"/>
    <xf numFmtId="0" fontId="53" fillId="0" borderId="45" xfId="0" applyFont="1" applyBorder="1" applyAlignment="1">
      <alignment horizontal="right"/>
    </xf>
    <xf numFmtId="49" fontId="53" fillId="0" borderId="59" xfId="0" applyNumberFormat="1" applyFont="1" applyBorder="1" applyAlignment="1">
      <alignment horizontal="right"/>
    </xf>
    <xf numFmtId="164" fontId="53" fillId="0" borderId="59" xfId="0" applyNumberFormat="1" applyFont="1" applyBorder="1" applyAlignment="1">
      <alignment horizontal="right"/>
    </xf>
    <xf numFmtId="0" fontId="45" fillId="0" borderId="31" xfId="0" applyFont="1" applyBorder="1" applyAlignment="1">
      <alignment horizontal="center"/>
    </xf>
    <xf numFmtId="0" fontId="0" fillId="0" borderId="25" xfId="0" applyBorder="1"/>
    <xf numFmtId="0" fontId="2" fillId="0" borderId="57" xfId="0" applyFont="1" applyBorder="1" applyAlignment="1">
      <alignment horizontal="center"/>
    </xf>
    <xf numFmtId="0" fontId="2" fillId="0" borderId="56" xfId="0" applyFont="1" applyFill="1" applyBorder="1"/>
    <xf numFmtId="0" fontId="0" fillId="0" borderId="34" xfId="0" applyBorder="1"/>
    <xf numFmtId="0" fontId="19" fillId="2" borderId="1" xfId="0" applyFont="1" applyFill="1" applyBorder="1" applyAlignment="1">
      <alignment horizontal="right"/>
    </xf>
    <xf numFmtId="0" fontId="45" fillId="0" borderId="3" xfId="0" applyFont="1" applyBorder="1" applyAlignment="1">
      <alignment horizontal="left"/>
    </xf>
    <xf numFmtId="164" fontId="14" fillId="0" borderId="49" xfId="0" applyNumberFormat="1" applyFont="1" applyBorder="1" applyAlignment="1">
      <alignment horizontal="left"/>
    </xf>
    <xf numFmtId="165" fontId="89" fillId="2" borderId="68" xfId="0" applyNumberFormat="1" applyFont="1" applyFill="1" applyBorder="1" applyAlignment="1">
      <alignment horizontal="center"/>
    </xf>
    <xf numFmtId="2" fontId="38" fillId="2" borderId="70" xfId="0" applyNumberFormat="1" applyFont="1" applyFill="1" applyBorder="1" applyAlignment="1">
      <alignment horizontal="center"/>
    </xf>
    <xf numFmtId="2" fontId="116" fillId="0" borderId="20" xfId="0" applyNumberFormat="1" applyFont="1" applyBorder="1" applyAlignment="1">
      <alignment horizontal="center"/>
    </xf>
    <xf numFmtId="165" fontId="10" fillId="0" borderId="0" xfId="0" applyNumberFormat="1" applyFont="1" applyFill="1" applyBorder="1" applyAlignment="1">
      <alignment horizontal="center" vertical="center"/>
    </xf>
    <xf numFmtId="0" fontId="110" fillId="0" borderId="2" xfId="0" applyFont="1" applyBorder="1" applyAlignment="1">
      <alignment horizontal="center" vertical="center"/>
    </xf>
    <xf numFmtId="0" fontId="151" fillId="0" borderId="22" xfId="0" applyFont="1" applyBorder="1" applyAlignment="1">
      <alignment horizontal="center"/>
    </xf>
    <xf numFmtId="0" fontId="8" fillId="0" borderId="3" xfId="0" applyFont="1" applyBorder="1"/>
    <xf numFmtId="0" fontId="8" fillId="0" borderId="3" xfId="0" applyFont="1" applyBorder="1" applyAlignment="1">
      <alignment horizontal="center" vertical="center"/>
    </xf>
    <xf numFmtId="0" fontId="115" fillId="0" borderId="3" xfId="0" applyFont="1" applyBorder="1" applyAlignment="1">
      <alignment horizontal="center"/>
    </xf>
    <xf numFmtId="0" fontId="115" fillId="0" borderId="32" xfId="0" applyFont="1" applyBorder="1" applyAlignment="1">
      <alignment horizontal="center"/>
    </xf>
    <xf numFmtId="0" fontId="115" fillId="0" borderId="25" xfId="0" applyFont="1" applyBorder="1" applyAlignment="1">
      <alignment horizontal="center"/>
    </xf>
    <xf numFmtId="164" fontId="14" fillId="0" borderId="49" xfId="0" applyNumberFormat="1" applyFont="1" applyBorder="1" applyAlignment="1">
      <alignment horizontal="center"/>
    </xf>
    <xf numFmtId="0" fontId="16" fillId="0" borderId="45" xfId="0" applyFont="1" applyBorder="1" applyAlignment="1">
      <alignment horizontal="right"/>
    </xf>
    <xf numFmtId="0" fontId="115" fillId="0" borderId="22" xfId="0" applyFont="1" applyBorder="1" applyAlignment="1">
      <alignment horizontal="right"/>
    </xf>
    <xf numFmtId="0" fontId="16" fillId="0" borderId="74" xfId="0" applyFont="1" applyBorder="1" applyAlignment="1">
      <alignment horizontal="right"/>
    </xf>
    <xf numFmtId="0" fontId="2" fillId="0" borderId="60" xfId="0" applyFont="1" applyBorder="1"/>
    <xf numFmtId="165" fontId="33" fillId="0" borderId="20" xfId="0" applyNumberFormat="1" applyFont="1" applyBorder="1" applyAlignment="1">
      <alignment horizontal="center"/>
    </xf>
    <xf numFmtId="0" fontId="110" fillId="0" borderId="49" xfId="0" applyFont="1" applyBorder="1" applyAlignment="1">
      <alignment horizontal="center"/>
    </xf>
    <xf numFmtId="2" fontId="17" fillId="0" borderId="1" xfId="0" applyNumberFormat="1" applyFont="1" applyBorder="1" applyAlignment="1">
      <alignment horizontal="center"/>
    </xf>
    <xf numFmtId="0" fontId="115" fillId="0" borderId="48" xfId="0" applyFont="1" applyBorder="1" applyAlignment="1">
      <alignment horizontal="right"/>
    </xf>
    <xf numFmtId="0" fontId="2" fillId="0" borderId="18" xfId="0" applyFont="1" applyBorder="1" applyAlignment="1">
      <alignment horizontal="center"/>
    </xf>
    <xf numFmtId="164" fontId="145" fillId="0" borderId="0" xfId="0" applyNumberFormat="1" applyFont="1" applyFill="1" applyBorder="1" applyAlignment="1">
      <alignment horizontal="right"/>
    </xf>
    <xf numFmtId="0" fontId="14" fillId="0" borderId="34" xfId="0" applyFont="1" applyBorder="1" applyAlignment="1">
      <alignment horizontal="center"/>
    </xf>
    <xf numFmtId="166" fontId="17" fillId="0" borderId="32" xfId="0" applyNumberFormat="1" applyFont="1" applyBorder="1" applyAlignment="1">
      <alignment horizontal="center"/>
    </xf>
    <xf numFmtId="0" fontId="0" fillId="0" borderId="32" xfId="0" applyBorder="1"/>
    <xf numFmtId="0" fontId="0" fillId="0" borderId="31" xfId="0" applyBorder="1"/>
    <xf numFmtId="0" fontId="46" fillId="0" borderId="0" xfId="0" applyFont="1" applyBorder="1" applyAlignment="1">
      <alignment horizontal="center" vertical="center"/>
    </xf>
    <xf numFmtId="165" fontId="16" fillId="0" borderId="68" xfId="0" applyNumberFormat="1" applyFont="1" applyBorder="1" applyAlignment="1">
      <alignment horizontal="center"/>
    </xf>
    <xf numFmtId="2" fontId="14" fillId="0" borderId="71" xfId="0" applyNumberFormat="1" applyFont="1" applyBorder="1" applyAlignment="1">
      <alignment horizontal="center"/>
    </xf>
    <xf numFmtId="2" fontId="14" fillId="0" borderId="27" xfId="0" applyNumberFormat="1" applyFont="1" applyBorder="1" applyAlignment="1">
      <alignment horizontal="center"/>
    </xf>
    <xf numFmtId="2" fontId="14" fillId="0" borderId="66" xfId="0" applyNumberFormat="1" applyFont="1" applyBorder="1" applyAlignment="1">
      <alignment horizontal="center"/>
    </xf>
    <xf numFmtId="0" fontId="36" fillId="0" borderId="34" xfId="0" applyFont="1" applyBorder="1" applyAlignment="1">
      <alignment horizontal="center"/>
    </xf>
    <xf numFmtId="165" fontId="36" fillId="0" borderId="32" xfId="0" applyNumberFormat="1" applyFont="1" applyBorder="1" applyAlignment="1">
      <alignment horizontal="center"/>
    </xf>
    <xf numFmtId="0" fontId="46" fillId="0" borderId="32" xfId="0" applyFont="1" applyBorder="1" applyAlignment="1">
      <alignment horizontal="center"/>
    </xf>
    <xf numFmtId="0" fontId="10" fillId="0" borderId="22" xfId="0" applyFont="1" applyBorder="1" applyAlignment="1">
      <alignment horizontal="center"/>
    </xf>
    <xf numFmtId="0" fontId="46" fillId="0" borderId="67" xfId="0" applyFont="1" applyBorder="1" applyAlignment="1">
      <alignment horizontal="right"/>
    </xf>
    <xf numFmtId="2" fontId="52" fillId="0" borderId="55" xfId="0" applyNumberFormat="1" applyFont="1" applyBorder="1" applyAlignment="1">
      <alignment horizontal="center"/>
    </xf>
    <xf numFmtId="2" fontId="52" fillId="0" borderId="56" xfId="0" applyNumberFormat="1" applyFont="1" applyBorder="1" applyAlignment="1">
      <alignment horizontal="center"/>
    </xf>
    <xf numFmtId="2" fontId="52" fillId="0" borderId="57" xfId="0" applyNumberFormat="1" applyFont="1" applyBorder="1" applyAlignment="1">
      <alignment horizontal="center"/>
    </xf>
    <xf numFmtId="0" fontId="53" fillId="0" borderId="0" xfId="0" applyFont="1" applyFill="1" applyBorder="1" applyAlignment="1">
      <alignment horizontal="right"/>
    </xf>
    <xf numFmtId="0" fontId="28" fillId="28" borderId="64" xfId="0" applyFont="1" applyFill="1" applyBorder="1" applyAlignment="1">
      <alignment horizontal="center"/>
    </xf>
    <xf numFmtId="2" fontId="28" fillId="28" borderId="52" xfId="0" applyNumberFormat="1" applyFont="1" applyFill="1" applyBorder="1" applyAlignment="1">
      <alignment horizontal="center"/>
    </xf>
    <xf numFmtId="0" fontId="106" fillId="7" borderId="69" xfId="0" applyFont="1" applyFill="1" applyBorder="1" applyAlignment="1">
      <alignment horizontal="center"/>
    </xf>
    <xf numFmtId="0" fontId="106" fillId="7" borderId="33" xfId="0" applyFont="1" applyFill="1" applyBorder="1" applyAlignment="1">
      <alignment horizontal="center"/>
    </xf>
    <xf numFmtId="0" fontId="32" fillId="0" borderId="54" xfId="0" applyFont="1" applyBorder="1" applyAlignment="1">
      <alignment horizontal="center"/>
    </xf>
    <xf numFmtId="0" fontId="152" fillId="28" borderId="64" xfId="0" applyFont="1" applyFill="1" applyBorder="1" applyAlignment="1">
      <alignment horizontal="center"/>
    </xf>
    <xf numFmtId="0" fontId="144" fillId="28" borderId="64" xfId="0" applyFont="1" applyFill="1" applyBorder="1" applyAlignment="1">
      <alignment horizontal="center"/>
    </xf>
    <xf numFmtId="2" fontId="144" fillId="28" borderId="64" xfId="0" applyNumberFormat="1" applyFont="1" applyFill="1" applyBorder="1" applyAlignment="1">
      <alignment horizontal="center"/>
    </xf>
    <xf numFmtId="0" fontId="48" fillId="0" borderId="48" xfId="0" applyFont="1" applyBorder="1"/>
    <xf numFmtId="0" fontId="32" fillId="0" borderId="50" xfId="0" applyFont="1" applyFill="1" applyBorder="1"/>
    <xf numFmtId="0" fontId="0" fillId="0" borderId="23" xfId="0" applyFill="1" applyBorder="1"/>
    <xf numFmtId="2" fontId="0" fillId="0" borderId="52" xfId="0" applyNumberFormat="1" applyFill="1" applyBorder="1"/>
    <xf numFmtId="0" fontId="48" fillId="0" borderId="50" xfId="0" applyFont="1" applyFill="1" applyBorder="1" applyAlignment="1">
      <alignment horizontal="center"/>
    </xf>
    <xf numFmtId="0" fontId="73" fillId="0" borderId="51" xfId="0" applyFont="1" applyFill="1" applyBorder="1" applyAlignment="1">
      <alignment horizontal="center"/>
    </xf>
    <xf numFmtId="0" fontId="0" fillId="0" borderId="1" xfId="0" applyFill="1" applyBorder="1"/>
    <xf numFmtId="0" fontId="48" fillId="0" borderId="19" xfId="0" applyFont="1" applyFill="1" applyBorder="1" applyAlignment="1">
      <alignment horizontal="center"/>
    </xf>
    <xf numFmtId="0" fontId="0" fillId="0" borderId="4" xfId="0" applyFill="1" applyBorder="1"/>
    <xf numFmtId="0" fontId="123" fillId="0" borderId="55" xfId="0" applyFont="1" applyBorder="1" applyAlignment="1">
      <alignment horizontal="center"/>
    </xf>
    <xf numFmtId="0" fontId="0" fillId="11" borderId="60" xfId="0" applyFill="1" applyBorder="1"/>
    <xf numFmtId="0" fontId="32" fillId="0" borderId="55" xfId="0" applyFont="1" applyBorder="1"/>
    <xf numFmtId="0" fontId="73" fillId="11" borderId="57" xfId="0" applyFont="1" applyFill="1" applyBorder="1" applyAlignment="1">
      <alignment horizontal="center"/>
    </xf>
    <xf numFmtId="0" fontId="48" fillId="0" borderId="55" xfId="0" applyFont="1" applyBorder="1" applyAlignment="1">
      <alignment horizontal="center"/>
    </xf>
    <xf numFmtId="0" fontId="73" fillId="11" borderId="67" xfId="0" applyFont="1" applyFill="1" applyBorder="1" applyAlignment="1">
      <alignment horizontal="center"/>
    </xf>
    <xf numFmtId="0" fontId="44" fillId="6" borderId="69" xfId="0" applyFont="1" applyFill="1" applyBorder="1" applyAlignment="1">
      <alignment horizontal="center"/>
    </xf>
    <xf numFmtId="0" fontId="28" fillId="11" borderId="64" xfId="0" applyFont="1" applyFill="1" applyBorder="1" applyAlignment="1">
      <alignment horizontal="center"/>
    </xf>
    <xf numFmtId="0" fontId="75" fillId="21" borderId="70" xfId="0" applyFont="1" applyFill="1" applyBorder="1" applyAlignment="1">
      <alignment horizontal="center"/>
    </xf>
    <xf numFmtId="0" fontId="75" fillId="11" borderId="70" xfId="0" applyFont="1" applyFill="1" applyBorder="1" applyAlignment="1">
      <alignment horizontal="center"/>
    </xf>
    <xf numFmtId="0" fontId="75" fillId="11" borderId="73" xfId="0" applyFont="1" applyFill="1" applyBorder="1" applyAlignment="1">
      <alignment horizontal="center"/>
    </xf>
    <xf numFmtId="0" fontId="75" fillId="11" borderId="16" xfId="0" applyFont="1" applyFill="1" applyBorder="1" applyAlignment="1">
      <alignment horizontal="center"/>
    </xf>
    <xf numFmtId="0" fontId="48" fillId="0" borderId="59" xfId="0" applyFont="1" applyBorder="1" applyAlignment="1">
      <alignment horizontal="center"/>
    </xf>
    <xf numFmtId="0" fontId="63" fillId="14" borderId="14" xfId="0" applyFont="1" applyFill="1" applyBorder="1"/>
    <xf numFmtId="165" fontId="72" fillId="28" borderId="66" xfId="0" applyNumberFormat="1" applyFont="1" applyFill="1" applyBorder="1" applyAlignment="1">
      <alignment horizontal="center"/>
    </xf>
    <xf numFmtId="2" fontId="48" fillId="0" borderId="71" xfId="0" applyNumberFormat="1" applyFont="1" applyBorder="1" applyAlignment="1">
      <alignment horizontal="center"/>
    </xf>
    <xf numFmtId="0" fontId="106" fillId="7" borderId="39" xfId="0" applyFont="1" applyFill="1" applyBorder="1" applyAlignment="1">
      <alignment horizontal="center"/>
    </xf>
    <xf numFmtId="0" fontId="106" fillId="0" borderId="0" xfId="0" applyFont="1" applyBorder="1"/>
    <xf numFmtId="0" fontId="0" fillId="0" borderId="0" xfId="0" applyFont="1" applyBorder="1"/>
    <xf numFmtId="166" fontId="2" fillId="0" borderId="0" xfId="0" applyNumberFormat="1" applyFont="1" applyBorder="1" applyAlignment="1">
      <alignment horizontal="left"/>
    </xf>
    <xf numFmtId="2" fontId="77" fillId="0" borderId="0" xfId="0" applyNumberFormat="1" applyFont="1" applyBorder="1" applyAlignment="1">
      <alignment horizontal="left"/>
    </xf>
    <xf numFmtId="165" fontId="73" fillId="0" borderId="0" xfId="0" applyNumberFormat="1" applyFont="1" applyBorder="1" applyAlignment="1">
      <alignment horizontal="left"/>
    </xf>
    <xf numFmtId="0" fontId="80" fillId="0" borderId="0" xfId="0" applyFont="1" applyBorder="1" applyAlignment="1">
      <alignment horizontal="left"/>
    </xf>
    <xf numFmtId="0" fontId="54" fillId="0" borderId="0" xfId="0" applyFont="1" applyBorder="1" applyAlignment="1">
      <alignment horizontal="left"/>
    </xf>
    <xf numFmtId="165" fontId="48" fillId="11" borderId="53" xfId="0" applyNumberFormat="1" applyFont="1" applyFill="1" applyBorder="1" applyAlignment="1">
      <alignment horizontal="center"/>
    </xf>
    <xf numFmtId="0" fontId="72" fillId="28" borderId="52" xfId="0" applyFont="1" applyFill="1" applyBorder="1" applyAlignment="1">
      <alignment horizontal="center"/>
    </xf>
    <xf numFmtId="0" fontId="73" fillId="7" borderId="1" xfId="0" applyFont="1" applyFill="1" applyBorder="1" applyAlignment="1">
      <alignment horizontal="center"/>
    </xf>
    <xf numFmtId="2" fontId="73" fillId="0" borderId="47" xfId="0" applyNumberFormat="1" applyFont="1" applyBorder="1" applyAlignment="1">
      <alignment horizontal="center"/>
    </xf>
    <xf numFmtId="0" fontId="0" fillId="7" borderId="39" xfId="0" applyFill="1" applyBorder="1" applyAlignment="1">
      <alignment horizontal="center"/>
    </xf>
    <xf numFmtId="0" fontId="28" fillId="7" borderId="39" xfId="0" applyFont="1" applyFill="1" applyBorder="1" applyAlignment="1">
      <alignment horizontal="center"/>
    </xf>
    <xf numFmtId="2" fontId="0" fillId="7" borderId="39" xfId="0" applyNumberFormat="1" applyFill="1" applyBorder="1"/>
    <xf numFmtId="165" fontId="28" fillId="7" borderId="39" xfId="0" applyNumberFormat="1" applyFont="1" applyFill="1" applyBorder="1" applyAlignment="1">
      <alignment horizontal="center"/>
    </xf>
    <xf numFmtId="0" fontId="0" fillId="7" borderId="39" xfId="0" applyFill="1" applyBorder="1"/>
    <xf numFmtId="2" fontId="34" fillId="0" borderId="0" xfId="0" applyNumberFormat="1" applyFont="1" applyFill="1" applyBorder="1"/>
    <xf numFmtId="2" fontId="34" fillId="0" borderId="0" xfId="0" applyNumberFormat="1" applyFont="1" applyBorder="1" applyAlignment="1">
      <alignment horizontal="center"/>
    </xf>
    <xf numFmtId="1" fontId="33" fillId="0" borderId="20" xfId="0" applyNumberFormat="1" applyFont="1" applyBorder="1" applyAlignment="1">
      <alignment horizontal="center"/>
    </xf>
    <xf numFmtId="165" fontId="141" fillId="0" borderId="0" xfId="0" applyNumberFormat="1" applyFont="1" applyFill="1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48" xfId="0" applyBorder="1" applyAlignment="1">
      <alignment horizontal="center"/>
    </xf>
    <xf numFmtId="2" fontId="44" fillId="7" borderId="54" xfId="0" applyNumberFormat="1" applyFont="1" applyFill="1" applyBorder="1" applyAlignment="1">
      <alignment horizontal="center"/>
    </xf>
    <xf numFmtId="165" fontId="73" fillId="7" borderId="62" xfId="0" applyNumberFormat="1" applyFont="1" applyFill="1" applyBorder="1" applyAlignment="1">
      <alignment horizontal="center"/>
    </xf>
    <xf numFmtId="2" fontId="48" fillId="7" borderId="54" xfId="0" applyNumberFormat="1" applyFont="1" applyFill="1" applyBorder="1" applyAlignment="1">
      <alignment horizontal="center"/>
    </xf>
    <xf numFmtId="2" fontId="41" fillId="0" borderId="49" xfId="0" applyNumberFormat="1" applyFont="1" applyBorder="1" applyAlignment="1">
      <alignment horizontal="center"/>
    </xf>
    <xf numFmtId="2" fontId="41" fillId="0" borderId="1" xfId="0" applyNumberFormat="1" applyFont="1" applyBorder="1" applyAlignment="1">
      <alignment horizontal="center"/>
    </xf>
    <xf numFmtId="2" fontId="10" fillId="0" borderId="25" xfId="0" applyNumberFormat="1" applyFont="1" applyBorder="1" applyAlignment="1">
      <alignment horizontal="center" vertical="center"/>
    </xf>
    <xf numFmtId="0" fontId="106" fillId="11" borderId="64" xfId="0" applyFont="1" applyFill="1" applyBorder="1" applyAlignment="1">
      <alignment horizontal="center"/>
    </xf>
    <xf numFmtId="0" fontId="106" fillId="11" borderId="66" xfId="0" applyFont="1" applyFill="1" applyBorder="1" applyAlignment="1">
      <alignment horizontal="center"/>
    </xf>
    <xf numFmtId="0" fontId="153" fillId="0" borderId="0" xfId="0" applyFont="1"/>
    <xf numFmtId="165" fontId="14" fillId="0" borderId="68" xfId="0" applyNumberFormat="1" applyFont="1" applyBorder="1" applyAlignment="1">
      <alignment horizontal="center"/>
    </xf>
    <xf numFmtId="2" fontId="16" fillId="0" borderId="27" xfId="0" applyNumberFormat="1" applyFont="1" applyBorder="1" applyAlignment="1">
      <alignment horizontal="center"/>
    </xf>
    <xf numFmtId="168" fontId="0" fillId="0" borderId="0" xfId="0" applyNumberFormat="1" applyFill="1" applyBorder="1"/>
    <xf numFmtId="0" fontId="14" fillId="0" borderId="41" xfId="0" applyFont="1" applyBorder="1" applyAlignment="1">
      <alignment horizontal="center"/>
    </xf>
    <xf numFmtId="0" fontId="16" fillId="0" borderId="36" xfId="0" applyFont="1" applyBorder="1" applyAlignment="1">
      <alignment horizontal="center"/>
    </xf>
    <xf numFmtId="0" fontId="71" fillId="0" borderId="72" xfId="0" applyFont="1" applyFill="1" applyBorder="1"/>
    <xf numFmtId="0" fontId="2" fillId="0" borderId="11" xfId="0" applyFont="1" applyFill="1" applyBorder="1"/>
    <xf numFmtId="2" fontId="17" fillId="0" borderId="40" xfId="0" applyNumberFormat="1" applyFont="1" applyBorder="1" applyAlignment="1">
      <alignment horizontal="center"/>
    </xf>
    <xf numFmtId="0" fontId="32" fillId="0" borderId="49" xfId="0" applyFont="1" applyFill="1" applyBorder="1" applyAlignment="1">
      <alignment horizontal="left"/>
    </xf>
    <xf numFmtId="0" fontId="32" fillId="0" borderId="72" xfId="0" applyFont="1" applyFill="1" applyBorder="1" applyAlignment="1">
      <alignment horizontal="left"/>
    </xf>
    <xf numFmtId="2" fontId="14" fillId="0" borderId="49" xfId="0" applyNumberFormat="1" applyFont="1" applyBorder="1" applyAlignment="1">
      <alignment horizontal="center"/>
    </xf>
    <xf numFmtId="2" fontId="17" fillId="0" borderId="70" xfId="0" applyNumberFormat="1" applyFont="1" applyBorder="1" applyAlignment="1">
      <alignment horizontal="center"/>
    </xf>
    <xf numFmtId="2" fontId="32" fillId="0" borderId="71" xfId="0" applyNumberFormat="1" applyFont="1" applyBorder="1"/>
    <xf numFmtId="165" fontId="27" fillId="28" borderId="64" xfId="0" applyNumberFormat="1" applyFont="1" applyFill="1" applyBorder="1" applyAlignment="1">
      <alignment horizontal="center"/>
    </xf>
    <xf numFmtId="0" fontId="16" fillId="0" borderId="45" xfId="0" applyFont="1" applyFill="1" applyBorder="1"/>
    <xf numFmtId="166" fontId="73" fillId="0" borderId="69" xfId="0" applyNumberFormat="1" applyFont="1" applyBorder="1" applyAlignment="1">
      <alignment horizontal="center"/>
    </xf>
    <xf numFmtId="1" fontId="73" fillId="7" borderId="73" xfId="0" applyNumberFormat="1" applyFont="1" applyFill="1" applyBorder="1" applyAlignment="1">
      <alignment horizontal="center"/>
    </xf>
    <xf numFmtId="0" fontId="7" fillId="0" borderId="49" xfId="0" applyFont="1" applyBorder="1"/>
    <xf numFmtId="0" fontId="0" fillId="0" borderId="22" xfId="0" applyBorder="1" applyAlignment="1">
      <alignment horizontal="center"/>
    </xf>
    <xf numFmtId="0" fontId="7" fillId="0" borderId="72" xfId="0" applyFont="1" applyBorder="1"/>
    <xf numFmtId="9" fontId="2" fillId="0" borderId="23" xfId="0" applyNumberFormat="1" applyFont="1" applyBorder="1" applyAlignment="1">
      <alignment horizontal="center"/>
    </xf>
    <xf numFmtId="2" fontId="48" fillId="0" borderId="0" xfId="0" applyNumberFormat="1" applyFont="1" applyFill="1" applyBorder="1" applyAlignment="1">
      <alignment horizontal="center"/>
    </xf>
    <xf numFmtId="0" fontId="110" fillId="0" borderId="0" xfId="0" applyFont="1" applyFill="1" applyBorder="1" applyAlignment="1">
      <alignment horizontal="left"/>
    </xf>
    <xf numFmtId="166" fontId="10" fillId="0" borderId="0" xfId="0" applyNumberFormat="1" applyFont="1" applyFill="1" applyBorder="1" applyAlignment="1">
      <alignment horizontal="center"/>
    </xf>
    <xf numFmtId="0" fontId="115" fillId="0" borderId="45" xfId="0" applyFont="1" applyBorder="1" applyAlignment="1">
      <alignment horizontal="right"/>
    </xf>
    <xf numFmtId="0" fontId="36" fillId="0" borderId="32" xfId="0" applyFont="1" applyBorder="1" applyAlignment="1">
      <alignment horizontal="center"/>
    </xf>
    <xf numFmtId="2" fontId="45" fillId="0" borderId="0" xfId="0" applyNumberFormat="1" applyFont="1" applyBorder="1" applyAlignment="1">
      <alignment horizontal="center"/>
    </xf>
    <xf numFmtId="166" fontId="45" fillId="0" borderId="0" xfId="0" applyNumberFormat="1" applyFont="1" applyBorder="1" applyAlignment="1">
      <alignment horizontal="center"/>
    </xf>
    <xf numFmtId="0" fontId="45" fillId="0" borderId="4" xfId="0" applyFont="1" applyBorder="1" applyAlignment="1">
      <alignment horizontal="left"/>
    </xf>
    <xf numFmtId="2" fontId="14" fillId="0" borderId="55" xfId="0" applyNumberFormat="1" applyFont="1" applyBorder="1" applyAlignment="1">
      <alignment horizontal="center"/>
    </xf>
    <xf numFmtId="2" fontId="14" fillId="0" borderId="57" xfId="0" applyNumberFormat="1" applyFont="1" applyBorder="1" applyAlignment="1">
      <alignment horizontal="center"/>
    </xf>
    <xf numFmtId="0" fontId="64" fillId="0" borderId="3" xfId="0" applyFont="1" applyBorder="1" applyAlignment="1">
      <alignment horizontal="left"/>
    </xf>
    <xf numFmtId="0" fontId="32" fillId="0" borderId="52" xfId="0" applyFont="1" applyFill="1" applyBorder="1" applyAlignment="1">
      <alignment horizontal="left"/>
    </xf>
    <xf numFmtId="0" fontId="14" fillId="0" borderId="54" xfId="0" applyFont="1" applyFill="1" applyBorder="1" applyAlignment="1">
      <alignment horizontal="left"/>
    </xf>
    <xf numFmtId="0" fontId="14" fillId="0" borderId="44" xfId="0" applyFont="1" applyBorder="1" applyAlignment="1">
      <alignment horizontal="center"/>
    </xf>
    <xf numFmtId="0" fontId="126" fillId="0" borderId="0" xfId="0" applyFont="1" applyFill="1" applyBorder="1" applyAlignment="1">
      <alignment horizontal="left" vertical="center"/>
    </xf>
    <xf numFmtId="164" fontId="53" fillId="0" borderId="45" xfId="0" applyNumberFormat="1" applyFont="1" applyBorder="1" applyAlignment="1">
      <alignment horizontal="right"/>
    </xf>
    <xf numFmtId="2" fontId="17" fillId="0" borderId="49" xfId="0" applyNumberFormat="1" applyFont="1" applyBorder="1" applyAlignment="1">
      <alignment horizontal="center"/>
    </xf>
    <xf numFmtId="0" fontId="145" fillId="0" borderId="0" xfId="0" applyFont="1" applyFill="1" applyBorder="1" applyAlignment="1">
      <alignment horizontal="right"/>
    </xf>
    <xf numFmtId="170" fontId="14" fillId="0" borderId="0" xfId="0" applyNumberFormat="1" applyFont="1" applyFill="1" applyBorder="1" applyAlignment="1">
      <alignment horizontal="right"/>
    </xf>
    <xf numFmtId="164" fontId="53" fillId="0" borderId="0" xfId="0" applyNumberFormat="1" applyFont="1" applyFill="1" applyBorder="1" applyAlignment="1">
      <alignment horizontal="right"/>
    </xf>
    <xf numFmtId="0" fontId="21" fillId="0" borderId="73" xfId="0" applyFont="1" applyBorder="1" applyAlignment="1">
      <alignment horizontal="center"/>
    </xf>
    <xf numFmtId="1" fontId="58" fillId="0" borderId="3" xfId="0" applyNumberFormat="1" applyFont="1" applyBorder="1" applyAlignment="1">
      <alignment horizontal="left"/>
    </xf>
    <xf numFmtId="2" fontId="19" fillId="2" borderId="70" xfId="0" applyNumberFormat="1" applyFont="1" applyFill="1" applyBorder="1" applyAlignment="1">
      <alignment horizontal="center"/>
    </xf>
    <xf numFmtId="0" fontId="110" fillId="0" borderId="0" xfId="0" applyFont="1" applyBorder="1" applyAlignment="1">
      <alignment horizontal="left"/>
    </xf>
    <xf numFmtId="166" fontId="0" fillId="0" borderId="0" xfId="0" applyNumberFormat="1" applyBorder="1" applyAlignment="1">
      <alignment horizontal="center"/>
    </xf>
    <xf numFmtId="0" fontId="0" fillId="0" borderId="43" xfId="0" applyFill="1" applyBorder="1" applyAlignment="1">
      <alignment horizontal="left"/>
    </xf>
    <xf numFmtId="0" fontId="46" fillId="0" borderId="45" xfId="0" applyFont="1" applyBorder="1" applyAlignment="1">
      <alignment horizontal="left"/>
    </xf>
    <xf numFmtId="0" fontId="7" fillId="0" borderId="46" xfId="0" applyFont="1" applyBorder="1" applyAlignment="1">
      <alignment horizontal="center"/>
    </xf>
    <xf numFmtId="0" fontId="121" fillId="0" borderId="0" xfId="0" applyFont="1" applyBorder="1" applyAlignment="1">
      <alignment horizontal="left"/>
    </xf>
    <xf numFmtId="0" fontId="71" fillId="0" borderId="0" xfId="0" applyFont="1" applyBorder="1"/>
    <xf numFmtId="0" fontId="121" fillId="0" borderId="0" xfId="0" applyFont="1" applyFill="1" applyBorder="1" applyAlignment="1">
      <alignment horizontal="left"/>
    </xf>
    <xf numFmtId="49" fontId="145" fillId="0" borderId="0" xfId="0" applyNumberFormat="1" applyFont="1" applyFill="1" applyBorder="1" applyAlignment="1">
      <alignment horizontal="left"/>
    </xf>
    <xf numFmtId="2" fontId="52" fillId="0" borderId="74" xfId="0" applyNumberFormat="1" applyFont="1" applyBorder="1" applyAlignment="1">
      <alignment horizontal="center"/>
    </xf>
    <xf numFmtId="0" fontId="104" fillId="0" borderId="59" xfId="0" applyFont="1" applyFill="1" applyBorder="1" applyAlignment="1">
      <alignment horizontal="center"/>
    </xf>
    <xf numFmtId="2" fontId="38" fillId="0" borderId="68" xfId="0" applyNumberFormat="1" applyFont="1" applyFill="1" applyBorder="1" applyAlignment="1">
      <alignment horizontal="center"/>
    </xf>
    <xf numFmtId="9" fontId="15" fillId="0" borderId="64" xfId="0" applyNumberFormat="1" applyFont="1" applyFill="1" applyBorder="1" applyAlignment="1">
      <alignment horizontal="center"/>
    </xf>
    <xf numFmtId="0" fontId="0" fillId="6" borderId="45" xfId="0" applyFill="1" applyBorder="1"/>
    <xf numFmtId="2" fontId="15" fillId="6" borderId="27" xfId="0" applyNumberFormat="1" applyFont="1" applyFill="1" applyBorder="1" applyAlignment="1">
      <alignment horizontal="center"/>
    </xf>
    <xf numFmtId="0" fontId="39" fillId="6" borderId="33" xfId="0" applyFont="1" applyFill="1" applyBorder="1" applyAlignment="1">
      <alignment horizontal="right"/>
    </xf>
    <xf numFmtId="0" fontId="36" fillId="0" borderId="0" xfId="0" applyFont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" fontId="36" fillId="0" borderId="0" xfId="0" applyNumberFormat="1" applyFont="1" applyBorder="1" applyAlignment="1">
      <alignment horizontal="center"/>
    </xf>
    <xf numFmtId="0" fontId="37" fillId="0" borderId="0" xfId="0" applyFont="1" applyBorder="1" applyAlignment="1">
      <alignment horizontal="right"/>
    </xf>
    <xf numFmtId="2" fontId="52" fillId="0" borderId="63" xfId="0" applyNumberFormat="1" applyFont="1" applyBorder="1" applyAlignment="1">
      <alignment horizontal="center"/>
    </xf>
    <xf numFmtId="0" fontId="104" fillId="0" borderId="29" xfId="0" applyFont="1" applyFill="1" applyBorder="1" applyAlignment="1">
      <alignment horizontal="center"/>
    </xf>
    <xf numFmtId="2" fontId="38" fillId="0" borderId="20" xfId="0" applyNumberFormat="1" applyFont="1" applyFill="1" applyBorder="1" applyAlignment="1">
      <alignment horizontal="center"/>
    </xf>
    <xf numFmtId="9" fontId="15" fillId="0" borderId="7" xfId="0" applyNumberFormat="1" applyFont="1" applyFill="1" applyBorder="1" applyAlignment="1">
      <alignment horizontal="center"/>
    </xf>
    <xf numFmtId="2" fontId="19" fillId="0" borderId="20" xfId="0" applyNumberFormat="1" applyFont="1" applyFill="1" applyBorder="1" applyAlignment="1">
      <alignment horizontal="center"/>
    </xf>
    <xf numFmtId="2" fontId="19" fillId="0" borderId="21" xfId="0" applyNumberFormat="1" applyFont="1" applyFill="1" applyBorder="1" applyAlignment="1">
      <alignment horizontal="center"/>
    </xf>
    <xf numFmtId="0" fontId="36" fillId="0" borderId="17" xfId="0" applyFont="1" applyBorder="1" applyAlignment="1">
      <alignment horizontal="center"/>
    </xf>
    <xf numFmtId="0" fontId="0" fillId="0" borderId="74" xfId="0" applyFill="1" applyBorder="1"/>
    <xf numFmtId="0" fontId="46" fillId="0" borderId="67" xfId="0" applyFont="1" applyFill="1" applyBorder="1" applyAlignment="1">
      <alignment horizontal="right"/>
    </xf>
    <xf numFmtId="0" fontId="7" fillId="0" borderId="67" xfId="0" applyFont="1" applyFill="1" applyBorder="1" applyAlignment="1">
      <alignment horizontal="center"/>
    </xf>
    <xf numFmtId="2" fontId="52" fillId="0" borderId="56" xfId="0" applyNumberFormat="1" applyFont="1" applyFill="1" applyBorder="1" applyAlignment="1">
      <alignment horizontal="center"/>
    </xf>
    <xf numFmtId="2" fontId="52" fillId="0" borderId="57" xfId="0" applyNumberFormat="1" applyFont="1" applyFill="1" applyBorder="1" applyAlignment="1">
      <alignment horizontal="center"/>
    </xf>
    <xf numFmtId="2" fontId="19" fillId="0" borderId="19" xfId="0" applyNumberFormat="1" applyFont="1" applyFill="1" applyBorder="1" applyAlignment="1">
      <alignment horizontal="center"/>
    </xf>
    <xf numFmtId="2" fontId="52" fillId="0" borderId="55" xfId="0" applyNumberFormat="1" applyFont="1" applyFill="1" applyBorder="1" applyAlignment="1">
      <alignment horizontal="center"/>
    </xf>
    <xf numFmtId="9" fontId="15" fillId="0" borderId="21" xfId="0" applyNumberFormat="1" applyFont="1" applyFill="1" applyBorder="1" applyAlignment="1">
      <alignment horizontal="center"/>
    </xf>
    <xf numFmtId="2" fontId="14" fillId="0" borderId="55" xfId="0" applyNumberFormat="1" applyFont="1" applyFill="1" applyBorder="1" applyAlignment="1">
      <alignment horizontal="center"/>
    </xf>
    <xf numFmtId="2" fontId="14" fillId="0" borderId="56" xfId="0" applyNumberFormat="1" applyFont="1" applyFill="1" applyBorder="1" applyAlignment="1">
      <alignment horizontal="center"/>
    </xf>
    <xf numFmtId="0" fontId="39" fillId="6" borderId="46" xfId="0" applyFont="1" applyFill="1" applyBorder="1" applyAlignment="1">
      <alignment horizontal="right"/>
    </xf>
    <xf numFmtId="2" fontId="14" fillId="0" borderId="57" xfId="0" applyNumberFormat="1" applyFont="1" applyFill="1" applyBorder="1" applyAlignment="1">
      <alignment horizontal="center"/>
    </xf>
    <xf numFmtId="2" fontId="36" fillId="6" borderId="54" xfId="0" applyNumberFormat="1" applyFont="1" applyFill="1" applyBorder="1" applyAlignment="1">
      <alignment horizontal="center"/>
    </xf>
    <xf numFmtId="2" fontId="36" fillId="6" borderId="68" xfId="0" applyNumberFormat="1" applyFont="1" applyFill="1" applyBorder="1" applyAlignment="1">
      <alignment horizontal="center"/>
    </xf>
    <xf numFmtId="2" fontId="36" fillId="6" borderId="70" xfId="0" applyNumberFormat="1" applyFont="1" applyFill="1" applyBorder="1" applyAlignment="1">
      <alignment horizontal="center"/>
    </xf>
    <xf numFmtId="0" fontId="46" fillId="0" borderId="67" xfId="0" applyFont="1" applyFill="1" applyBorder="1" applyAlignment="1">
      <alignment horizontal="left"/>
    </xf>
    <xf numFmtId="0" fontId="14" fillId="0" borderId="67" xfId="0" applyFont="1" applyFill="1" applyBorder="1" applyAlignment="1">
      <alignment horizontal="center"/>
    </xf>
    <xf numFmtId="0" fontId="36" fillId="0" borderId="25" xfId="0" applyFont="1" applyBorder="1" applyAlignment="1">
      <alignment horizontal="center"/>
    </xf>
    <xf numFmtId="0" fontId="36" fillId="0" borderId="31" xfId="0" applyFont="1" applyBorder="1" applyAlignment="1">
      <alignment horizontal="center"/>
    </xf>
    <xf numFmtId="2" fontId="89" fillId="2" borderId="68" xfId="0" applyNumberFormat="1" applyFont="1" applyFill="1" applyBorder="1" applyAlignment="1">
      <alignment horizontal="center"/>
    </xf>
    <xf numFmtId="0" fontId="117" fillId="0" borderId="59" xfId="0" applyFont="1" applyFill="1" applyBorder="1" applyAlignment="1">
      <alignment horizontal="center"/>
    </xf>
    <xf numFmtId="0" fontId="36" fillId="0" borderId="3" xfId="0" applyFont="1" applyBorder="1" applyAlignment="1">
      <alignment horizontal="center"/>
    </xf>
    <xf numFmtId="0" fontId="46" fillId="0" borderId="3" xfId="0" applyFont="1" applyBorder="1" applyAlignment="1">
      <alignment horizontal="center"/>
    </xf>
    <xf numFmtId="0" fontId="110" fillId="0" borderId="0" xfId="0" applyFont="1" applyBorder="1" applyAlignment="1">
      <alignment horizontal="center" vertical="center"/>
    </xf>
    <xf numFmtId="0" fontId="151" fillId="0" borderId="0" xfId="0" applyFont="1" applyBorder="1" applyAlignment="1">
      <alignment horizontal="center"/>
    </xf>
    <xf numFmtId="0" fontId="115" fillId="0" borderId="0" xfId="0" applyFont="1" applyBorder="1" applyAlignment="1">
      <alignment horizontal="center"/>
    </xf>
    <xf numFmtId="2" fontId="95" fillId="0" borderId="54" xfId="0" applyNumberFormat="1" applyFont="1" applyFill="1" applyBorder="1" applyAlignment="1">
      <alignment horizontal="center"/>
    </xf>
    <xf numFmtId="2" fontId="95" fillId="0" borderId="68" xfId="0" applyNumberFormat="1" applyFont="1" applyFill="1" applyBorder="1" applyAlignment="1">
      <alignment horizontal="center"/>
    </xf>
    <xf numFmtId="165" fontId="95" fillId="0" borderId="68" xfId="0" applyNumberFormat="1" applyFont="1" applyFill="1" applyBorder="1" applyAlignment="1">
      <alignment horizontal="center"/>
    </xf>
    <xf numFmtId="2" fontId="95" fillId="0" borderId="70" xfId="0" applyNumberFormat="1" applyFont="1" applyFill="1" applyBorder="1" applyAlignment="1">
      <alignment horizontal="center"/>
    </xf>
    <xf numFmtId="0" fontId="117" fillId="0" borderId="29" xfId="0" applyFont="1" applyFill="1" applyBorder="1" applyAlignment="1">
      <alignment horizontal="center"/>
    </xf>
    <xf numFmtId="2" fontId="89" fillId="0" borderId="20" xfId="0" applyNumberFormat="1" applyFont="1" applyFill="1" applyBorder="1" applyAlignment="1">
      <alignment horizontal="center"/>
    </xf>
    <xf numFmtId="165" fontId="89" fillId="0" borderId="20" xfId="0" applyNumberFormat="1" applyFont="1" applyFill="1" applyBorder="1" applyAlignment="1">
      <alignment horizontal="center"/>
    </xf>
    <xf numFmtId="2" fontId="89" fillId="0" borderId="21" xfId="0" applyNumberFormat="1" applyFont="1" applyFill="1" applyBorder="1" applyAlignment="1">
      <alignment horizontal="center"/>
    </xf>
    <xf numFmtId="2" fontId="16" fillId="0" borderId="56" xfId="0" applyNumberFormat="1" applyFont="1" applyFill="1" applyBorder="1" applyAlignment="1">
      <alignment horizontal="center"/>
    </xf>
    <xf numFmtId="2" fontId="16" fillId="0" borderId="57" xfId="0" applyNumberFormat="1" applyFont="1" applyFill="1" applyBorder="1" applyAlignment="1">
      <alignment horizontal="center"/>
    </xf>
    <xf numFmtId="2" fontId="89" fillId="0" borderId="19" xfId="0" applyNumberFormat="1" applyFont="1" applyFill="1" applyBorder="1" applyAlignment="1">
      <alignment horizontal="center"/>
    </xf>
    <xf numFmtId="2" fontId="16" fillId="0" borderId="55" xfId="0" applyNumberFormat="1" applyFont="1" applyFill="1" applyBorder="1" applyAlignment="1">
      <alignment horizontal="center"/>
    </xf>
    <xf numFmtId="2" fontId="95" fillId="6" borderId="54" xfId="0" applyNumberFormat="1" applyFont="1" applyFill="1" applyBorder="1" applyAlignment="1">
      <alignment horizontal="center"/>
    </xf>
    <xf numFmtId="2" fontId="95" fillId="6" borderId="68" xfId="0" applyNumberFormat="1" applyFont="1" applyFill="1" applyBorder="1" applyAlignment="1">
      <alignment horizontal="center"/>
    </xf>
    <xf numFmtId="165" fontId="95" fillId="6" borderId="68" xfId="0" applyNumberFormat="1" applyFont="1" applyFill="1" applyBorder="1" applyAlignment="1">
      <alignment horizontal="center"/>
    </xf>
    <xf numFmtId="2" fontId="95" fillId="6" borderId="70" xfId="0" applyNumberFormat="1" applyFont="1" applyFill="1" applyBorder="1" applyAlignment="1">
      <alignment horizontal="center"/>
    </xf>
    <xf numFmtId="0" fontId="0" fillId="0" borderId="59" xfId="0" applyFill="1" applyBorder="1"/>
    <xf numFmtId="0" fontId="39" fillId="0" borderId="69" xfId="0" applyFont="1" applyFill="1" applyBorder="1" applyAlignment="1">
      <alignment horizontal="right"/>
    </xf>
    <xf numFmtId="0" fontId="46" fillId="0" borderId="10" xfId="0" applyFont="1" applyFill="1" applyBorder="1" applyAlignment="1">
      <alignment horizontal="left"/>
    </xf>
    <xf numFmtId="0" fontId="7" fillId="0" borderId="10" xfId="0" applyFont="1" applyFill="1" applyBorder="1" applyAlignment="1">
      <alignment horizontal="center"/>
    </xf>
    <xf numFmtId="0" fontId="0" fillId="6" borderId="59" xfId="0" applyFill="1" applyBorder="1"/>
    <xf numFmtId="2" fontId="15" fillId="6" borderId="61" xfId="0" applyNumberFormat="1" applyFont="1" applyFill="1" applyBorder="1" applyAlignment="1">
      <alignment horizontal="center"/>
    </xf>
    <xf numFmtId="0" fontId="39" fillId="6" borderId="69" xfId="0" applyFont="1" applyFill="1" applyBorder="1" applyAlignment="1">
      <alignment horizontal="right"/>
    </xf>
    <xf numFmtId="0" fontId="117" fillId="0" borderId="54" xfId="0" applyFont="1" applyFill="1" applyBorder="1" applyAlignment="1">
      <alignment horizontal="center"/>
    </xf>
    <xf numFmtId="0" fontId="36" fillId="0" borderId="18" xfId="0" applyFont="1" applyBorder="1" applyAlignment="1">
      <alignment horizontal="center"/>
    </xf>
    <xf numFmtId="2" fontId="83" fillId="0" borderId="20" xfId="0" applyNumberFormat="1" applyFont="1" applyFill="1" applyBorder="1" applyAlignment="1">
      <alignment horizontal="center"/>
    </xf>
    <xf numFmtId="2" fontId="118" fillId="0" borderId="20" xfId="0" applyNumberFormat="1" applyFont="1" applyFill="1" applyBorder="1" applyAlignment="1">
      <alignment horizontal="center"/>
    </xf>
    <xf numFmtId="2" fontId="16" fillId="0" borderId="11" xfId="0" applyNumberFormat="1" applyFont="1" applyFill="1" applyBorder="1" applyAlignment="1">
      <alignment horizontal="center"/>
    </xf>
    <xf numFmtId="2" fontId="16" fillId="0" borderId="26" xfId="0" applyNumberFormat="1" applyFont="1" applyFill="1" applyBorder="1" applyAlignment="1">
      <alignment horizontal="center"/>
    </xf>
    <xf numFmtId="2" fontId="89" fillId="2" borderId="54" xfId="0" applyNumberFormat="1" applyFont="1" applyFill="1" applyBorder="1" applyAlignment="1">
      <alignment horizontal="center"/>
    </xf>
    <xf numFmtId="2" fontId="89" fillId="2" borderId="70" xfId="0" applyNumberFormat="1" applyFont="1" applyFill="1" applyBorder="1" applyAlignment="1">
      <alignment horizontal="center"/>
    </xf>
    <xf numFmtId="2" fontId="16" fillId="0" borderId="76" xfId="0" applyNumberFormat="1" applyFont="1" applyFill="1" applyBorder="1" applyAlignment="1">
      <alignment horizontal="center"/>
    </xf>
    <xf numFmtId="9" fontId="125" fillId="0" borderId="33" xfId="0" applyNumberFormat="1" applyFont="1" applyBorder="1" applyAlignment="1">
      <alignment horizontal="left"/>
    </xf>
    <xf numFmtId="0" fontId="45" fillId="0" borderId="0" xfId="0" applyFont="1" applyFill="1"/>
    <xf numFmtId="0" fontId="21" fillId="0" borderId="0" xfId="0" applyFont="1" applyFill="1"/>
    <xf numFmtId="0" fontId="46" fillId="6" borderId="17" xfId="0" applyFont="1" applyFill="1" applyBorder="1"/>
    <xf numFmtId="168" fontId="48" fillId="6" borderId="54" xfId="0" applyNumberFormat="1" applyFont="1" applyFill="1" applyBorder="1" applyAlignment="1">
      <alignment horizontal="center"/>
    </xf>
    <xf numFmtId="167" fontId="48" fillId="6" borderId="54" xfId="0" applyNumberFormat="1" applyFont="1" applyFill="1" applyBorder="1" applyAlignment="1">
      <alignment horizontal="center"/>
    </xf>
    <xf numFmtId="166" fontId="73" fillId="10" borderId="62" xfId="0" applyNumberFormat="1" applyFont="1" applyFill="1" applyBorder="1" applyAlignment="1">
      <alignment horizontal="center"/>
    </xf>
    <xf numFmtId="0" fontId="7" fillId="0" borderId="0" xfId="0" applyFont="1" applyFill="1"/>
    <xf numFmtId="0" fontId="44" fillId="0" borderId="0" xfId="0" applyFont="1" applyFill="1" applyBorder="1" applyAlignment="1">
      <alignment horizontal="center"/>
    </xf>
    <xf numFmtId="2" fontId="7" fillId="0" borderId="0" xfId="0" applyNumberFormat="1" applyFont="1" applyFill="1" applyBorder="1"/>
    <xf numFmtId="0" fontId="110" fillId="0" borderId="0" xfId="0" applyFont="1" applyFill="1" applyBorder="1"/>
    <xf numFmtId="0" fontId="46" fillId="6" borderId="14" xfId="0" applyFont="1" applyFill="1" applyBorder="1"/>
    <xf numFmtId="0" fontId="48" fillId="8" borderId="50" xfId="0" applyFont="1" applyFill="1" applyBorder="1" applyAlignment="1">
      <alignment horizontal="center"/>
    </xf>
    <xf numFmtId="0" fontId="73" fillId="8" borderId="51" xfId="0" applyFont="1" applyFill="1" applyBorder="1" applyAlignment="1">
      <alignment horizontal="center"/>
    </xf>
    <xf numFmtId="0" fontId="48" fillId="5" borderId="50" xfId="0" applyFont="1" applyFill="1" applyBorder="1" applyAlignment="1">
      <alignment horizontal="center"/>
    </xf>
    <xf numFmtId="0" fontId="73" fillId="5" borderId="51" xfId="0" applyFont="1" applyFill="1" applyBorder="1" applyAlignment="1">
      <alignment horizontal="center"/>
    </xf>
    <xf numFmtId="2" fontId="48" fillId="0" borderId="54" xfId="0" applyNumberFormat="1" applyFont="1" applyFill="1" applyBorder="1" applyAlignment="1">
      <alignment horizontal="center"/>
    </xf>
    <xf numFmtId="0" fontId="48" fillId="6" borderId="35" xfId="0" applyFont="1" applyFill="1" applyBorder="1" applyAlignment="1">
      <alignment horizontal="center"/>
    </xf>
    <xf numFmtId="0" fontId="73" fillId="6" borderId="75" xfId="0" applyFont="1" applyFill="1" applyBorder="1" applyAlignment="1">
      <alignment horizontal="center"/>
    </xf>
    <xf numFmtId="0" fontId="73" fillId="6" borderId="16" xfId="0" applyFont="1" applyFill="1" applyBorder="1" applyAlignment="1">
      <alignment horizontal="center"/>
    </xf>
    <xf numFmtId="0" fontId="73" fillId="7" borderId="16" xfId="0" applyFont="1" applyFill="1" applyBorder="1" applyAlignment="1">
      <alignment horizontal="center"/>
    </xf>
    <xf numFmtId="0" fontId="32" fillId="0" borderId="46" xfId="0" applyFont="1" applyFill="1" applyBorder="1" applyAlignment="1">
      <alignment horizontal="center"/>
    </xf>
    <xf numFmtId="0" fontId="75" fillId="0" borderId="15" xfId="0" applyFont="1" applyFill="1" applyBorder="1"/>
    <xf numFmtId="0" fontId="14" fillId="0" borderId="22" xfId="0" applyFont="1" applyFill="1" applyBorder="1" applyAlignment="1">
      <alignment horizontal="left"/>
    </xf>
    <xf numFmtId="0" fontId="21" fillId="0" borderId="20" xfId="0" applyFont="1" applyFill="1" applyBorder="1" applyAlignment="1">
      <alignment horizontal="left"/>
    </xf>
    <xf numFmtId="0" fontId="0" fillId="0" borderId="29" xfId="0" applyFill="1" applyBorder="1"/>
    <xf numFmtId="0" fontId="0" fillId="0" borderId="8" xfId="0" applyFill="1" applyBorder="1"/>
    <xf numFmtId="0" fontId="21" fillId="0" borderId="71" xfId="0" applyFont="1" applyFill="1" applyBorder="1"/>
    <xf numFmtId="0" fontId="21" fillId="0" borderId="45" xfId="0" applyFont="1" applyFill="1" applyBorder="1"/>
    <xf numFmtId="0" fontId="2" fillId="0" borderId="65" xfId="0" applyFont="1" applyFill="1" applyBorder="1"/>
    <xf numFmtId="0" fontId="14" fillId="0" borderId="71" xfId="0" applyFont="1" applyFill="1" applyBorder="1" applyAlignment="1">
      <alignment horizontal="left"/>
    </xf>
    <xf numFmtId="0" fontId="14" fillId="0" borderId="48" xfId="0" applyFont="1" applyFill="1" applyBorder="1" applyAlignment="1">
      <alignment horizontal="left"/>
    </xf>
    <xf numFmtId="0" fontId="0" fillId="0" borderId="0" xfId="0" applyFill="1" applyAlignment="1">
      <alignment horizontal="right"/>
    </xf>
    <xf numFmtId="0" fontId="8" fillId="0" borderId="0" xfId="0" applyFont="1" applyFill="1" applyAlignment="1">
      <alignment horizontal="left"/>
    </xf>
    <xf numFmtId="0" fontId="1" fillId="0" borderId="0" xfId="0" applyFont="1" applyFill="1"/>
    <xf numFmtId="0" fontId="9" fillId="0" borderId="0" xfId="0" applyFont="1" applyFill="1"/>
    <xf numFmtId="0" fontId="146" fillId="0" borderId="0" xfId="0" applyFont="1" applyFill="1"/>
    <xf numFmtId="0" fontId="1" fillId="0" borderId="0" xfId="0" applyFont="1" applyFill="1" applyAlignment="1">
      <alignment horizontal="right"/>
    </xf>
    <xf numFmtId="0" fontId="66" fillId="0" borderId="0" xfId="0" applyFont="1" applyFill="1"/>
    <xf numFmtId="9" fontId="0" fillId="0" borderId="0" xfId="0" applyNumberFormat="1" applyFill="1"/>
    <xf numFmtId="0" fontId="58" fillId="0" borderId="0" xfId="0" applyFont="1" applyFill="1"/>
    <xf numFmtId="0" fontId="2" fillId="0" borderId="17" xfId="0" applyFont="1" applyFill="1" applyBorder="1" applyAlignment="1">
      <alignment horizontal="left"/>
    </xf>
    <xf numFmtId="0" fontId="14" fillId="0" borderId="9" xfId="0" applyFont="1" applyFill="1" applyBorder="1" applyAlignment="1">
      <alignment horizontal="left"/>
    </xf>
    <xf numFmtId="0" fontId="2" fillId="0" borderId="30" xfId="0" applyFont="1" applyFill="1" applyBorder="1" applyAlignment="1">
      <alignment horizontal="left"/>
    </xf>
    <xf numFmtId="0" fontId="100" fillId="0" borderId="17" xfId="0" applyFont="1" applyFill="1" applyBorder="1" applyAlignment="1">
      <alignment horizontal="left"/>
    </xf>
    <xf numFmtId="0" fontId="2" fillId="0" borderId="3" xfId="0" applyFont="1" applyFill="1" applyBorder="1"/>
    <xf numFmtId="0" fontId="0" fillId="0" borderId="3" xfId="0" applyFill="1" applyBorder="1" applyAlignment="1">
      <alignment horizontal="right"/>
    </xf>
    <xf numFmtId="164" fontId="14" fillId="0" borderId="45" xfId="0" applyNumberFormat="1" applyFont="1" applyFill="1" applyBorder="1" applyAlignment="1">
      <alignment horizontal="left"/>
    </xf>
    <xf numFmtId="0" fontId="45" fillId="0" borderId="32" xfId="0" applyFont="1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45" fillId="0" borderId="4" xfId="0" applyFont="1" applyFill="1" applyBorder="1" applyAlignment="1">
      <alignment horizontal="center"/>
    </xf>
    <xf numFmtId="49" fontId="14" fillId="0" borderId="45" xfId="0" applyNumberFormat="1" applyFont="1" applyFill="1" applyBorder="1" applyAlignment="1">
      <alignment horizontal="left"/>
    </xf>
    <xf numFmtId="0" fontId="16" fillId="0" borderId="59" xfId="0" applyFont="1" applyFill="1" applyBorder="1"/>
    <xf numFmtId="0" fontId="2" fillId="0" borderId="22" xfId="0" applyFont="1" applyFill="1" applyBorder="1" applyAlignment="1">
      <alignment horizontal="left"/>
    </xf>
    <xf numFmtId="167" fontId="0" fillId="0" borderId="10" xfId="0" applyNumberFormat="1" applyFill="1" applyBorder="1"/>
    <xf numFmtId="0" fontId="14" fillId="0" borderId="46" xfId="0" applyFont="1" applyFill="1" applyBorder="1" applyAlignment="1">
      <alignment horizontal="center"/>
    </xf>
    <xf numFmtId="0" fontId="55" fillId="0" borderId="0" xfId="0" applyFont="1" applyFill="1"/>
    <xf numFmtId="0" fontId="115" fillId="0" borderId="0" xfId="0" applyFont="1" applyFill="1"/>
    <xf numFmtId="0" fontId="16" fillId="0" borderId="29" xfId="0" applyFont="1" applyFill="1" applyBorder="1"/>
    <xf numFmtId="0" fontId="0" fillId="0" borderId="8" xfId="0" applyFill="1" applyBorder="1" applyAlignment="1">
      <alignment horizontal="center"/>
    </xf>
    <xf numFmtId="0" fontId="5" fillId="0" borderId="10" xfId="0" applyFont="1" applyFill="1" applyBorder="1"/>
    <xf numFmtId="0" fontId="0" fillId="0" borderId="2" xfId="0" applyFill="1" applyBorder="1"/>
    <xf numFmtId="0" fontId="55" fillId="0" borderId="2" xfId="0" applyFont="1" applyFill="1" applyBorder="1" applyAlignment="1">
      <alignment horizontal="left"/>
    </xf>
    <xf numFmtId="0" fontId="2" fillId="0" borderId="24" xfId="0" applyFont="1" applyFill="1" applyBorder="1" applyAlignment="1">
      <alignment horizontal="center"/>
    </xf>
    <xf numFmtId="0" fontId="2" fillId="0" borderId="47" xfId="0" applyFont="1" applyFill="1" applyBorder="1" applyAlignment="1">
      <alignment horizontal="center"/>
    </xf>
    <xf numFmtId="0" fontId="58" fillId="0" borderId="17" xfId="0" applyFont="1" applyFill="1" applyBorder="1"/>
    <xf numFmtId="167" fontId="48" fillId="6" borderId="55" xfId="0" applyNumberFormat="1" applyFont="1" applyFill="1" applyBorder="1" applyAlignment="1">
      <alignment horizontal="center"/>
    </xf>
    <xf numFmtId="2" fontId="73" fillId="10" borderId="63" xfId="0" applyNumberFormat="1" applyFont="1" applyFill="1" applyBorder="1" applyAlignment="1">
      <alignment horizontal="center"/>
    </xf>
    <xf numFmtId="0" fontId="7" fillId="0" borderId="72" xfId="0" applyFont="1" applyFill="1" applyBorder="1"/>
    <xf numFmtId="0" fontId="7" fillId="0" borderId="49" xfId="0" applyFont="1" applyFill="1" applyBorder="1"/>
    <xf numFmtId="0" fontId="0" fillId="0" borderId="68" xfId="0" applyBorder="1"/>
    <xf numFmtId="166" fontId="48" fillId="11" borderId="53" xfId="0" applyNumberFormat="1" applyFont="1" applyFill="1" applyBorder="1" applyAlignment="1">
      <alignment horizontal="center"/>
    </xf>
    <xf numFmtId="164" fontId="14" fillId="0" borderId="48" xfId="0" applyNumberFormat="1" applyFont="1" applyBorder="1" applyAlignment="1">
      <alignment horizontal="right"/>
    </xf>
    <xf numFmtId="0" fontId="105" fillId="0" borderId="0" xfId="0" applyFont="1" applyBorder="1"/>
    <xf numFmtId="0" fontId="27" fillId="0" borderId="73" xfId="0" applyFont="1" applyBorder="1" applyAlignment="1">
      <alignment horizontal="left"/>
    </xf>
    <xf numFmtId="0" fontId="121" fillId="0" borderId="13" xfId="0" applyFont="1" applyFill="1" applyBorder="1" applyAlignment="1">
      <alignment horizontal="left"/>
    </xf>
    <xf numFmtId="2" fontId="27" fillId="8" borderId="62" xfId="0" applyNumberFormat="1" applyFont="1" applyFill="1" applyBorder="1" applyAlignment="1">
      <alignment horizontal="center"/>
    </xf>
    <xf numFmtId="0" fontId="2" fillId="0" borderId="50" xfId="0" applyFont="1" applyBorder="1"/>
    <xf numFmtId="0" fontId="32" fillId="0" borderId="56" xfId="0" applyFont="1" applyFill="1" applyBorder="1" applyAlignment="1">
      <alignment horizontal="left"/>
    </xf>
    <xf numFmtId="0" fontId="0" fillId="0" borderId="72" xfId="0" applyBorder="1" applyAlignment="1">
      <alignment horizontal="right"/>
    </xf>
    <xf numFmtId="0" fontId="21" fillId="0" borderId="47" xfId="0" applyFont="1" applyFill="1" applyBorder="1" applyAlignment="1">
      <alignment horizontal="center"/>
    </xf>
    <xf numFmtId="166" fontId="73" fillId="12" borderId="51" xfId="0" applyNumberFormat="1" applyFont="1" applyFill="1" applyBorder="1" applyAlignment="1">
      <alignment horizontal="center"/>
    </xf>
    <xf numFmtId="0" fontId="14" fillId="0" borderId="73" xfId="0" applyFont="1" applyFill="1" applyBorder="1" applyAlignment="1">
      <alignment horizontal="center"/>
    </xf>
    <xf numFmtId="0" fontId="16" fillId="0" borderId="54" xfId="0" applyFont="1" applyFill="1" applyBorder="1"/>
    <xf numFmtId="1" fontId="75" fillId="6" borderId="64" xfId="0" applyNumberFormat="1" applyFont="1" applyFill="1" applyBorder="1" applyAlignment="1">
      <alignment horizontal="center"/>
    </xf>
    <xf numFmtId="0" fontId="21" fillId="0" borderId="68" xfId="0" applyFont="1" applyBorder="1"/>
    <xf numFmtId="0" fontId="32" fillId="0" borderId="66" xfId="0" applyFont="1" applyFill="1" applyBorder="1" applyAlignment="1">
      <alignment horizontal="left"/>
    </xf>
    <xf numFmtId="166" fontId="43" fillId="28" borderId="64" xfId="0" applyNumberFormat="1" applyFont="1" applyFill="1" applyBorder="1"/>
    <xf numFmtId="166" fontId="43" fillId="0" borderId="0" xfId="0" applyNumberFormat="1" applyFont="1" applyFill="1" applyBorder="1"/>
    <xf numFmtId="0" fontId="48" fillId="0" borderId="14" xfId="0" applyFont="1" applyBorder="1"/>
    <xf numFmtId="0" fontId="64" fillId="0" borderId="53" xfId="0" applyFont="1" applyBorder="1"/>
    <xf numFmtId="2" fontId="123" fillId="0" borderId="71" xfId="0" applyNumberFormat="1" applyFont="1" applyBorder="1" applyAlignment="1">
      <alignment horizontal="center"/>
    </xf>
    <xf numFmtId="0" fontId="0" fillId="0" borderId="72" xfId="0" applyBorder="1"/>
    <xf numFmtId="0" fontId="172" fillId="0" borderId="72" xfId="0" applyFont="1" applyFill="1" applyBorder="1"/>
    <xf numFmtId="0" fontId="72" fillId="0" borderId="68" xfId="0" applyFont="1" applyBorder="1" applyAlignment="1">
      <alignment horizontal="left"/>
    </xf>
    <xf numFmtId="0" fontId="77" fillId="0" borderId="68" xfId="0" applyFont="1" applyBorder="1" applyAlignment="1">
      <alignment horizontal="left"/>
    </xf>
    <xf numFmtId="0" fontId="32" fillId="0" borderId="73" xfId="0" applyFont="1" applyFill="1" applyBorder="1" applyAlignment="1">
      <alignment horizontal="center"/>
    </xf>
    <xf numFmtId="0" fontId="2" fillId="0" borderId="51" xfId="0" applyFont="1" applyFill="1" applyBorder="1" applyAlignment="1">
      <alignment horizontal="center"/>
    </xf>
    <xf numFmtId="0" fontId="28" fillId="7" borderId="69" xfId="0" applyFont="1" applyFill="1" applyBorder="1" applyAlignment="1">
      <alignment horizontal="center"/>
    </xf>
    <xf numFmtId="0" fontId="28" fillId="7" borderId="33" xfId="0" applyFont="1" applyFill="1" applyBorder="1" applyAlignment="1">
      <alignment horizontal="center"/>
    </xf>
    <xf numFmtId="0" fontId="75" fillId="7" borderId="70" xfId="0" applyFont="1" applyFill="1" applyBorder="1" applyAlignment="1">
      <alignment horizontal="center"/>
    </xf>
    <xf numFmtId="166" fontId="106" fillId="7" borderId="39" xfId="0" applyNumberFormat="1" applyFont="1" applyFill="1" applyBorder="1" applyAlignment="1">
      <alignment horizontal="center"/>
    </xf>
    <xf numFmtId="0" fontId="52" fillId="0" borderId="10" xfId="0" applyFont="1" applyBorder="1"/>
    <xf numFmtId="2" fontId="73" fillId="18" borderId="60" xfId="0" applyNumberFormat="1" applyFont="1" applyFill="1" applyBorder="1" applyAlignment="1">
      <alignment horizontal="center"/>
    </xf>
    <xf numFmtId="2" fontId="77" fillId="0" borderId="0" xfId="0" applyNumberFormat="1" applyFont="1" applyFill="1" applyBorder="1" applyAlignment="1">
      <alignment horizontal="left"/>
    </xf>
    <xf numFmtId="2" fontId="77" fillId="0" borderId="69" xfId="0" applyNumberFormat="1" applyFont="1" applyBorder="1" applyAlignment="1">
      <alignment horizontal="center"/>
    </xf>
    <xf numFmtId="0" fontId="41" fillId="0" borderId="68" xfId="0" applyFont="1" applyBorder="1" applyAlignment="1">
      <alignment horizontal="center"/>
    </xf>
    <xf numFmtId="0" fontId="41" fillId="0" borderId="20" xfId="0" applyFont="1" applyBorder="1" applyAlignment="1">
      <alignment horizontal="center"/>
    </xf>
    <xf numFmtId="2" fontId="41" fillId="0" borderId="68" xfId="0" applyNumberFormat="1" applyFont="1" applyBorder="1" applyAlignment="1">
      <alignment horizontal="center"/>
    </xf>
    <xf numFmtId="2" fontId="73" fillId="0" borderId="63" xfId="0" applyNumberFormat="1" applyFont="1" applyBorder="1" applyAlignment="1">
      <alignment horizontal="center"/>
    </xf>
    <xf numFmtId="1" fontId="41" fillId="0" borderId="68" xfId="0" applyNumberFormat="1" applyFont="1" applyBorder="1" applyAlignment="1">
      <alignment horizontal="center"/>
    </xf>
    <xf numFmtId="2" fontId="41" fillId="0" borderId="20" xfId="0" applyNumberFormat="1" applyFont="1" applyBorder="1" applyAlignment="1">
      <alignment horizontal="center"/>
    </xf>
    <xf numFmtId="165" fontId="0" fillId="0" borderId="22" xfId="0" applyNumberFormat="1" applyFill="1" applyBorder="1"/>
    <xf numFmtId="0" fontId="44" fillId="0" borderId="13" xfId="0" applyFont="1" applyFill="1" applyBorder="1" applyAlignment="1">
      <alignment horizontal="left"/>
    </xf>
    <xf numFmtId="0" fontId="145" fillId="0" borderId="45" xfId="0" applyFont="1" applyFill="1" applyBorder="1" applyAlignment="1">
      <alignment horizontal="left"/>
    </xf>
    <xf numFmtId="2" fontId="41" fillId="0" borderId="72" xfId="0" applyNumberFormat="1" applyFont="1" applyBorder="1" applyAlignment="1">
      <alignment horizontal="center"/>
    </xf>
    <xf numFmtId="2" fontId="173" fillId="0" borderId="0" xfId="0" applyNumberFormat="1" applyFont="1" applyBorder="1" applyAlignment="1">
      <alignment horizontal="center"/>
    </xf>
    <xf numFmtId="2" fontId="173" fillId="0" borderId="33" xfId="0" applyNumberFormat="1" applyFont="1" applyBorder="1" applyAlignment="1">
      <alignment horizontal="center"/>
    </xf>
    <xf numFmtId="2" fontId="173" fillId="0" borderId="72" xfId="0" applyNumberFormat="1" applyFont="1" applyBorder="1" applyAlignment="1">
      <alignment horizontal="center"/>
    </xf>
    <xf numFmtId="2" fontId="173" fillId="0" borderId="41" xfId="0" applyNumberFormat="1" applyFont="1" applyBorder="1" applyAlignment="1">
      <alignment horizontal="center"/>
    </xf>
    <xf numFmtId="0" fontId="41" fillId="0" borderId="72" xfId="0" applyFont="1" applyBorder="1" applyAlignment="1">
      <alignment horizontal="center"/>
    </xf>
    <xf numFmtId="0" fontId="173" fillId="0" borderId="0" xfId="0" applyFont="1" applyBorder="1" applyAlignment="1">
      <alignment horizontal="center"/>
    </xf>
    <xf numFmtId="0" fontId="173" fillId="0" borderId="33" xfId="0" applyFont="1" applyBorder="1" applyAlignment="1">
      <alignment horizontal="center"/>
    </xf>
    <xf numFmtId="0" fontId="41" fillId="0" borderId="1" xfId="0" applyFont="1" applyBorder="1" applyAlignment="1">
      <alignment horizontal="center"/>
    </xf>
    <xf numFmtId="0" fontId="173" fillId="0" borderId="72" xfId="0" applyFont="1" applyBorder="1" applyAlignment="1">
      <alignment horizontal="center"/>
    </xf>
    <xf numFmtId="0" fontId="173" fillId="0" borderId="41" xfId="0" applyFont="1" applyBorder="1" applyAlignment="1">
      <alignment horizontal="center"/>
    </xf>
    <xf numFmtId="0" fontId="120" fillId="0" borderId="0" xfId="0" applyFont="1" applyFill="1" applyBorder="1" applyAlignment="1">
      <alignment horizontal="left"/>
    </xf>
    <xf numFmtId="0" fontId="145" fillId="0" borderId="0" xfId="0" applyFont="1" applyFill="1" applyBorder="1" applyAlignment="1">
      <alignment horizontal="left"/>
    </xf>
    <xf numFmtId="0" fontId="121" fillId="0" borderId="0" xfId="0" applyFont="1" applyFill="1" applyBorder="1" applyAlignment="1">
      <alignment horizontal="center"/>
    </xf>
    <xf numFmtId="0" fontId="45" fillId="0" borderId="14" xfId="0" applyFont="1" applyFill="1" applyBorder="1"/>
    <xf numFmtId="0" fontId="2" fillId="0" borderId="28" xfId="0" applyFont="1" applyFill="1" applyBorder="1" applyAlignment="1">
      <alignment horizontal="right"/>
    </xf>
    <xf numFmtId="0" fontId="168" fillId="0" borderId="0" xfId="0" applyFont="1" applyFill="1" applyBorder="1"/>
    <xf numFmtId="0" fontId="53" fillId="0" borderId="0" xfId="0" applyFont="1" applyFill="1" applyBorder="1" applyAlignment="1">
      <alignment horizontal="left"/>
    </xf>
    <xf numFmtId="164" fontId="53" fillId="0" borderId="0" xfId="0" applyNumberFormat="1" applyFont="1" applyFill="1" applyBorder="1" applyAlignment="1">
      <alignment horizontal="left"/>
    </xf>
    <xf numFmtId="0" fontId="0" fillId="0" borderId="18" xfId="0" applyFill="1" applyBorder="1" applyAlignment="1">
      <alignment horizontal="right"/>
    </xf>
    <xf numFmtId="0" fontId="121" fillId="0" borderId="0" xfId="0" applyFont="1" applyFill="1" applyBorder="1"/>
    <xf numFmtId="0" fontId="172" fillId="0" borderId="0" xfId="0" applyFont="1" applyFill="1" applyBorder="1"/>
    <xf numFmtId="49" fontId="16" fillId="0" borderId="45" xfId="0" applyNumberFormat="1" applyFont="1" applyBorder="1" applyAlignment="1">
      <alignment horizontal="left"/>
    </xf>
    <xf numFmtId="0" fontId="48" fillId="0" borderId="46" xfId="0" applyFont="1" applyFill="1" applyBorder="1" applyAlignment="1">
      <alignment horizontal="left"/>
    </xf>
    <xf numFmtId="49" fontId="16" fillId="0" borderId="59" xfId="0" applyNumberFormat="1" applyFont="1" applyBorder="1" applyAlignment="1">
      <alignment horizontal="left"/>
    </xf>
    <xf numFmtId="0" fontId="16" fillId="0" borderId="79" xfId="0" applyFont="1" applyBorder="1" applyAlignment="1">
      <alignment horizontal="center"/>
    </xf>
    <xf numFmtId="0" fontId="14" fillId="0" borderId="79" xfId="0" applyFont="1" applyFill="1" applyBorder="1" applyAlignment="1">
      <alignment horizontal="center"/>
    </xf>
    <xf numFmtId="0" fontId="145" fillId="0" borderId="58" xfId="0" applyFont="1" applyFill="1" applyBorder="1" applyAlignment="1">
      <alignment horizontal="center"/>
    </xf>
    <xf numFmtId="2" fontId="0" fillId="0" borderId="22" xfId="0" applyNumberFormat="1" applyBorder="1" applyAlignment="1">
      <alignment horizontal="center"/>
    </xf>
    <xf numFmtId="0" fontId="14" fillId="0" borderId="58" xfId="0" applyFont="1" applyBorder="1" applyAlignment="1">
      <alignment horizontal="center"/>
    </xf>
    <xf numFmtId="164" fontId="14" fillId="0" borderId="58" xfId="0" applyNumberFormat="1" applyFont="1" applyBorder="1" applyAlignment="1">
      <alignment horizontal="center"/>
    </xf>
    <xf numFmtId="0" fontId="44" fillId="0" borderId="46" xfId="0" applyFont="1" applyBorder="1" applyAlignment="1">
      <alignment horizontal="left"/>
    </xf>
    <xf numFmtId="0" fontId="44" fillId="0" borderId="46" xfId="0" applyFont="1" applyFill="1" applyBorder="1" applyAlignment="1">
      <alignment horizontal="left"/>
    </xf>
    <xf numFmtId="0" fontId="58" fillId="0" borderId="1" xfId="0" applyFont="1" applyBorder="1" applyAlignment="1">
      <alignment horizontal="left"/>
    </xf>
    <xf numFmtId="0" fontId="58" fillId="0" borderId="4" xfId="0" applyFont="1" applyBorder="1" applyAlignment="1">
      <alignment horizontal="left"/>
    </xf>
    <xf numFmtId="0" fontId="44" fillId="0" borderId="63" xfId="0" applyFont="1" applyFill="1" applyBorder="1" applyAlignment="1">
      <alignment horizontal="left"/>
    </xf>
    <xf numFmtId="0" fontId="16" fillId="0" borderId="59" xfId="0" applyFont="1" applyBorder="1" applyAlignment="1">
      <alignment horizontal="left"/>
    </xf>
    <xf numFmtId="0" fontId="2" fillId="0" borderId="21" xfId="0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145" fillId="0" borderId="54" xfId="0" applyFont="1" applyFill="1" applyBorder="1" applyAlignment="1">
      <alignment horizontal="center"/>
    </xf>
    <xf numFmtId="0" fontId="0" fillId="0" borderId="71" xfId="0" applyBorder="1" applyAlignment="1">
      <alignment horizontal="center"/>
    </xf>
    <xf numFmtId="0" fontId="58" fillId="0" borderId="62" xfId="0" applyFont="1" applyBorder="1" applyAlignment="1">
      <alignment horizontal="left"/>
    </xf>
    <xf numFmtId="2" fontId="95" fillId="0" borderId="20" xfId="0" applyNumberFormat="1" applyFont="1" applyBorder="1" applyAlignment="1">
      <alignment horizontal="center"/>
    </xf>
    <xf numFmtId="2" fontId="89" fillId="0" borderId="68" xfId="0" applyNumberFormat="1" applyFont="1" applyBorder="1" applyAlignment="1">
      <alignment horizontal="center"/>
    </xf>
    <xf numFmtId="49" fontId="53" fillId="0" borderId="74" xfId="0" applyNumberFormat="1" applyFont="1" applyBorder="1" applyAlignment="1">
      <alignment horizontal="right"/>
    </xf>
    <xf numFmtId="0" fontId="58" fillId="0" borderId="24" xfId="0" applyFont="1" applyBorder="1" applyAlignment="1">
      <alignment horizontal="left"/>
    </xf>
    <xf numFmtId="1" fontId="52" fillId="0" borderId="58" xfId="0" applyNumberFormat="1" applyFont="1" applyBorder="1" applyAlignment="1">
      <alignment horizontal="center"/>
    </xf>
    <xf numFmtId="1" fontId="52" fillId="0" borderId="58" xfId="0" applyNumberFormat="1" applyFont="1" applyFill="1" applyBorder="1" applyAlignment="1">
      <alignment horizontal="center"/>
    </xf>
    <xf numFmtId="0" fontId="115" fillId="0" borderId="59" xfId="0" applyFont="1" applyBorder="1" applyAlignment="1">
      <alignment horizontal="right"/>
    </xf>
    <xf numFmtId="2" fontId="174" fillId="0" borderId="68" xfId="0" applyNumberFormat="1" applyFont="1" applyBorder="1" applyAlignment="1">
      <alignment horizontal="center"/>
    </xf>
    <xf numFmtId="0" fontId="58" fillId="0" borderId="8" xfId="0" applyFont="1" applyBorder="1" applyAlignment="1">
      <alignment horizontal="left"/>
    </xf>
    <xf numFmtId="0" fontId="45" fillId="0" borderId="23" xfId="0" applyFont="1" applyBorder="1"/>
    <xf numFmtId="0" fontId="21" fillId="0" borderId="24" xfId="0" applyFont="1" applyFill="1" applyBorder="1" applyAlignment="1">
      <alignment horizontal="center"/>
    </xf>
    <xf numFmtId="0" fontId="45" fillId="0" borderId="34" xfId="0" applyFont="1" applyBorder="1" applyAlignment="1">
      <alignment horizontal="center"/>
    </xf>
    <xf numFmtId="0" fontId="48" fillId="0" borderId="63" xfId="0" applyFont="1" applyFill="1" applyBorder="1" applyAlignment="1">
      <alignment horizontal="left"/>
    </xf>
    <xf numFmtId="0" fontId="120" fillId="0" borderId="74" xfId="0" applyFont="1" applyFill="1" applyBorder="1" applyAlignment="1">
      <alignment horizontal="left"/>
    </xf>
    <xf numFmtId="0" fontId="32" fillId="0" borderId="41" xfId="0" applyFont="1" applyFill="1" applyBorder="1" applyAlignment="1">
      <alignment horizontal="left"/>
    </xf>
    <xf numFmtId="49" fontId="16" fillId="0" borderId="54" xfId="0" applyNumberFormat="1" applyFont="1" applyFill="1" applyBorder="1"/>
    <xf numFmtId="0" fontId="45" fillId="0" borderId="22" xfId="0" applyFont="1" applyBorder="1"/>
    <xf numFmtId="0" fontId="63" fillId="0" borderId="24" xfId="0" applyFont="1" applyBorder="1" applyAlignment="1">
      <alignment horizontal="left"/>
    </xf>
    <xf numFmtId="2" fontId="95" fillId="0" borderId="7" xfId="0" applyNumberFormat="1" applyFont="1" applyBorder="1" applyAlignment="1">
      <alignment horizontal="center"/>
    </xf>
    <xf numFmtId="2" fontId="89" fillId="0" borderId="64" xfId="0" applyNumberFormat="1" applyFont="1" applyBorder="1" applyAlignment="1">
      <alignment horizontal="center"/>
    </xf>
    <xf numFmtId="0" fontId="63" fillId="0" borderId="47" xfId="0" applyFont="1" applyBorder="1" applyAlignment="1">
      <alignment horizontal="left"/>
    </xf>
    <xf numFmtId="0" fontId="63" fillId="0" borderId="1" xfId="0" applyFont="1" applyBorder="1" applyAlignment="1">
      <alignment horizontal="left"/>
    </xf>
    <xf numFmtId="0" fontId="33" fillId="0" borderId="19" xfId="0" applyFont="1" applyBorder="1" applyAlignment="1">
      <alignment horizontal="center"/>
    </xf>
    <xf numFmtId="0" fontId="33" fillId="0" borderId="20" xfId="0" applyFont="1" applyBorder="1" applyAlignment="1">
      <alignment horizontal="center"/>
    </xf>
    <xf numFmtId="0" fontId="174" fillId="0" borderId="54" xfId="0" applyFont="1" applyBorder="1" applyAlignment="1">
      <alignment horizontal="center"/>
    </xf>
    <xf numFmtId="0" fontId="174" fillId="0" borderId="68" xfId="0" applyFont="1" applyBorder="1" applyAlignment="1">
      <alignment horizontal="center"/>
    </xf>
    <xf numFmtId="2" fontId="95" fillId="0" borderId="31" xfId="0" applyNumberFormat="1" applyFont="1" applyBorder="1" applyAlignment="1">
      <alignment horizontal="center"/>
    </xf>
    <xf numFmtId="2" fontId="89" fillId="0" borderId="66" xfId="0" applyNumberFormat="1" applyFont="1" applyBorder="1" applyAlignment="1">
      <alignment horizontal="center"/>
    </xf>
    <xf numFmtId="1" fontId="52" fillId="0" borderId="78" xfId="0" applyNumberFormat="1" applyFont="1" applyBorder="1" applyAlignment="1">
      <alignment horizontal="center"/>
    </xf>
    <xf numFmtId="1" fontId="34" fillId="0" borderId="45" xfId="0" applyNumberFormat="1" applyFont="1" applyBorder="1" applyAlignment="1">
      <alignment horizontal="center"/>
    </xf>
    <xf numFmtId="1" fontId="34" fillId="0" borderId="17" xfId="0" applyNumberFormat="1" applyFont="1" applyBorder="1" applyAlignment="1">
      <alignment horizontal="center"/>
    </xf>
    <xf numFmtId="0" fontId="14" fillId="0" borderId="43" xfId="0" applyFont="1" applyBorder="1" applyAlignment="1">
      <alignment horizontal="center"/>
    </xf>
    <xf numFmtId="0" fontId="14" fillId="0" borderId="35" xfId="0" applyFont="1" applyFill="1" applyBorder="1" applyAlignment="1">
      <alignment horizontal="left"/>
    </xf>
    <xf numFmtId="0" fontId="14" fillId="0" borderId="75" xfId="0" applyFont="1" applyFill="1" applyBorder="1" applyAlignment="1">
      <alignment horizontal="center"/>
    </xf>
    <xf numFmtId="0" fontId="14" fillId="0" borderId="47" xfId="0" applyFont="1" applyFill="1" applyBorder="1" applyAlignment="1">
      <alignment horizontal="center"/>
    </xf>
    <xf numFmtId="0" fontId="58" fillId="0" borderId="57" xfId="0" applyFont="1" applyFill="1" applyBorder="1" applyAlignment="1">
      <alignment horizontal="left"/>
    </xf>
    <xf numFmtId="0" fontId="10" fillId="0" borderId="15" xfId="0" applyFont="1" applyFill="1" applyBorder="1"/>
    <xf numFmtId="0" fontId="0" fillId="0" borderId="21" xfId="0" applyBorder="1"/>
    <xf numFmtId="0" fontId="45" fillId="0" borderId="74" xfId="0" applyFont="1" applyBorder="1" applyAlignment="1">
      <alignment horizontal="left"/>
    </xf>
    <xf numFmtId="0" fontId="0" fillId="0" borderId="67" xfId="0" applyBorder="1" applyAlignment="1">
      <alignment horizontal="left"/>
    </xf>
    <xf numFmtId="0" fontId="175" fillId="0" borderId="30" xfId="0" applyFont="1" applyBorder="1" applyAlignment="1">
      <alignment horizontal="left"/>
    </xf>
    <xf numFmtId="0" fontId="16" fillId="0" borderId="71" xfId="0" applyFont="1" applyBorder="1"/>
    <xf numFmtId="0" fontId="21" fillId="0" borderId="75" xfId="0" applyFont="1" applyBorder="1" applyAlignment="1">
      <alignment horizontal="center"/>
    </xf>
    <xf numFmtId="0" fontId="21" fillId="0" borderId="57" xfId="0" applyFont="1" applyBorder="1" applyAlignment="1">
      <alignment horizontal="center"/>
    </xf>
    <xf numFmtId="2" fontId="19" fillId="2" borderId="64" xfId="0" applyNumberFormat="1" applyFont="1" applyFill="1" applyBorder="1" applyAlignment="1">
      <alignment horizontal="center"/>
    </xf>
    <xf numFmtId="166" fontId="14" fillId="0" borderId="60" xfId="0" applyNumberFormat="1" applyFont="1" applyBorder="1" applyAlignment="1">
      <alignment horizontal="center"/>
    </xf>
    <xf numFmtId="2" fontId="14" fillId="0" borderId="60" xfId="0" applyNumberFormat="1" applyFont="1" applyBorder="1" applyAlignment="1">
      <alignment horizontal="center"/>
    </xf>
    <xf numFmtId="0" fontId="46" fillId="0" borderId="22" xfId="0" applyFont="1" applyBorder="1" applyAlignment="1">
      <alignment horizontal="left"/>
    </xf>
    <xf numFmtId="0" fontId="63" fillId="0" borderId="8" xfId="0" applyFont="1" applyBorder="1" applyAlignment="1">
      <alignment horizontal="left"/>
    </xf>
    <xf numFmtId="0" fontId="53" fillId="0" borderId="22" xfId="0" applyFont="1" applyBorder="1" applyAlignment="1">
      <alignment horizontal="right"/>
    </xf>
    <xf numFmtId="0" fontId="53" fillId="0" borderId="48" xfId="0" applyFont="1" applyBorder="1" applyAlignment="1">
      <alignment horizontal="right"/>
    </xf>
    <xf numFmtId="164" fontId="53" fillId="0" borderId="74" xfId="0" applyNumberFormat="1" applyFont="1" applyBorder="1" applyAlignment="1">
      <alignment horizontal="right"/>
    </xf>
    <xf numFmtId="2" fontId="14" fillId="0" borderId="41" xfId="0" applyNumberFormat="1" applyFont="1" applyBorder="1" applyAlignment="1">
      <alignment horizontal="center"/>
    </xf>
    <xf numFmtId="2" fontId="14" fillId="0" borderId="1" xfId="0" applyNumberFormat="1" applyFont="1" applyBorder="1" applyAlignment="1">
      <alignment horizontal="center"/>
    </xf>
    <xf numFmtId="2" fontId="16" fillId="0" borderId="1" xfId="0" applyNumberFormat="1" applyFont="1" applyBorder="1" applyAlignment="1">
      <alignment horizontal="center"/>
    </xf>
    <xf numFmtId="2" fontId="16" fillId="0" borderId="49" xfId="0" applyNumberFormat="1" applyFont="1" applyBorder="1" applyAlignment="1">
      <alignment horizontal="center"/>
    </xf>
    <xf numFmtId="1" fontId="52" fillId="0" borderId="43" xfId="0" applyNumberFormat="1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121" fillId="0" borderId="4" xfId="0" applyFont="1" applyFill="1" applyBorder="1" applyAlignment="1">
      <alignment horizontal="left"/>
    </xf>
    <xf numFmtId="49" fontId="14" fillId="0" borderId="54" xfId="0" applyNumberFormat="1" applyFont="1" applyFill="1" applyBorder="1" applyAlignment="1">
      <alignment horizontal="left"/>
    </xf>
    <xf numFmtId="166" fontId="10" fillId="0" borderId="7" xfId="0" applyNumberFormat="1" applyFont="1" applyBorder="1" applyAlignment="1">
      <alignment horizontal="center" vertical="center"/>
    </xf>
    <xf numFmtId="0" fontId="16" fillId="0" borderId="58" xfId="0" applyFont="1" applyFill="1" applyBorder="1" applyAlignment="1">
      <alignment horizontal="center"/>
    </xf>
    <xf numFmtId="0" fontId="21" fillId="0" borderId="63" xfId="0" applyFont="1" applyBorder="1" applyAlignment="1">
      <alignment horizontal="center"/>
    </xf>
    <xf numFmtId="0" fontId="8" fillId="0" borderId="43" xfId="0" applyFont="1" applyBorder="1" applyAlignment="1">
      <alignment horizontal="left"/>
    </xf>
    <xf numFmtId="0" fontId="8" fillId="0" borderId="1" xfId="0" applyFont="1" applyBorder="1" applyAlignment="1">
      <alignment horizontal="right"/>
    </xf>
    <xf numFmtId="0" fontId="48" fillId="0" borderId="63" xfId="0" applyFont="1" applyBorder="1" applyAlignment="1">
      <alignment horizontal="left"/>
    </xf>
    <xf numFmtId="0" fontId="58" fillId="0" borderId="63" xfId="0" applyFont="1" applyFill="1" applyBorder="1" applyAlignment="1">
      <alignment horizontal="left"/>
    </xf>
    <xf numFmtId="0" fontId="0" fillId="0" borderId="31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56" xfId="0" applyFill="1" applyBorder="1" applyAlignment="1">
      <alignment horizontal="right"/>
    </xf>
    <xf numFmtId="0" fontId="115" fillId="0" borderId="74" xfId="0" applyFont="1" applyBorder="1" applyAlignment="1">
      <alignment horizontal="right"/>
    </xf>
    <xf numFmtId="164" fontId="53" fillId="0" borderId="48" xfId="0" applyNumberFormat="1" applyFont="1" applyBorder="1" applyAlignment="1">
      <alignment horizontal="right"/>
    </xf>
    <xf numFmtId="2" fontId="69" fillId="0" borderId="49" xfId="0" applyNumberFormat="1" applyFont="1" applyBorder="1" applyAlignment="1">
      <alignment horizontal="center"/>
    </xf>
    <xf numFmtId="2" fontId="69" fillId="0" borderId="1" xfId="0" applyNumberFormat="1" applyFont="1" applyBorder="1" applyAlignment="1">
      <alignment horizontal="center"/>
    </xf>
    <xf numFmtId="1" fontId="52" fillId="0" borderId="43" xfId="0" applyNumberFormat="1" applyFont="1" applyFill="1" applyBorder="1" applyAlignment="1">
      <alignment horizontal="center"/>
    </xf>
    <xf numFmtId="2" fontId="89" fillId="2" borderId="64" xfId="0" applyNumberFormat="1" applyFont="1" applyFill="1" applyBorder="1" applyAlignment="1">
      <alignment horizontal="center"/>
    </xf>
    <xf numFmtId="1" fontId="52" fillId="0" borderId="79" xfId="0" applyNumberFormat="1" applyFont="1" applyFill="1" applyBorder="1" applyAlignment="1">
      <alignment horizontal="center"/>
    </xf>
    <xf numFmtId="2" fontId="14" fillId="0" borderId="44" xfId="0" applyNumberFormat="1" applyFont="1" applyBorder="1" applyAlignment="1">
      <alignment horizontal="center"/>
    </xf>
    <xf numFmtId="0" fontId="16" fillId="0" borderId="58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58" fillId="0" borderId="47" xfId="0" applyFont="1" applyBorder="1" applyAlignment="1">
      <alignment horizontal="left"/>
    </xf>
    <xf numFmtId="0" fontId="63" fillId="0" borderId="51" xfId="0" applyFont="1" applyBorder="1" applyAlignment="1">
      <alignment horizontal="left"/>
    </xf>
    <xf numFmtId="0" fontId="46" fillId="0" borderId="63" xfId="0" applyFont="1" applyBorder="1" applyAlignment="1">
      <alignment horizontal="left"/>
    </xf>
    <xf numFmtId="2" fontId="17" fillId="0" borderId="57" xfId="0" applyNumberFormat="1" applyFont="1" applyBorder="1" applyAlignment="1">
      <alignment horizontal="center"/>
    </xf>
    <xf numFmtId="49" fontId="16" fillId="0" borderId="45" xfId="0" applyNumberFormat="1" applyFont="1" applyFill="1" applyBorder="1"/>
    <xf numFmtId="0" fontId="21" fillId="0" borderId="43" xfId="0" applyFont="1" applyBorder="1" applyAlignment="1">
      <alignment horizontal="center"/>
    </xf>
    <xf numFmtId="165" fontId="14" fillId="0" borderId="55" xfId="0" applyNumberFormat="1" applyFont="1" applyBorder="1" applyAlignment="1">
      <alignment horizontal="center"/>
    </xf>
    <xf numFmtId="165" fontId="174" fillId="0" borderId="54" xfId="0" applyNumberFormat="1" applyFont="1" applyBorder="1" applyAlignment="1">
      <alignment horizontal="center"/>
    </xf>
    <xf numFmtId="165" fontId="174" fillId="0" borderId="68" xfId="0" applyNumberFormat="1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120" fillId="0" borderId="55" xfId="0" applyFont="1" applyFill="1" applyBorder="1" applyAlignment="1">
      <alignment horizontal="left"/>
    </xf>
    <xf numFmtId="0" fontId="32" fillId="0" borderId="51" xfId="0" applyFont="1" applyBorder="1" applyAlignment="1">
      <alignment horizontal="center"/>
    </xf>
    <xf numFmtId="0" fontId="0" fillId="0" borderId="51" xfId="0" applyFill="1" applyBorder="1"/>
    <xf numFmtId="0" fontId="58" fillId="0" borderId="63" xfId="0" applyFont="1" applyBorder="1" applyAlignment="1">
      <alignment horizontal="left"/>
    </xf>
    <xf numFmtId="0" fontId="145" fillId="0" borderId="79" xfId="0" applyFont="1" applyFill="1" applyBorder="1" applyAlignment="1">
      <alignment horizontal="center"/>
    </xf>
    <xf numFmtId="0" fontId="148" fillId="0" borderId="0" xfId="0" applyFont="1" applyFill="1" applyBorder="1" applyAlignment="1">
      <alignment horizontal="left"/>
    </xf>
    <xf numFmtId="164" fontId="2" fillId="0" borderId="0" xfId="0" applyNumberFormat="1" applyFont="1" applyFill="1" applyBorder="1" applyAlignment="1">
      <alignment horizontal="left"/>
    </xf>
    <xf numFmtId="2" fontId="0" fillId="0" borderId="0" xfId="0" applyNumberFormat="1" applyFill="1" applyBorder="1" applyAlignment="1">
      <alignment horizontal="right"/>
    </xf>
    <xf numFmtId="165" fontId="180" fillId="0" borderId="0" xfId="0" applyNumberFormat="1" applyFont="1" applyFill="1" applyBorder="1" applyAlignment="1">
      <alignment horizontal="left"/>
    </xf>
    <xf numFmtId="0" fontId="58" fillId="0" borderId="51" xfId="0" applyFont="1" applyBorder="1" applyAlignment="1">
      <alignment horizontal="left"/>
    </xf>
    <xf numFmtId="49" fontId="16" fillId="0" borderId="41" xfId="0" applyNumberFormat="1" applyFont="1" applyBorder="1" applyAlignment="1">
      <alignment horizontal="center"/>
    </xf>
    <xf numFmtId="2" fontId="69" fillId="0" borderId="33" xfId="0" applyNumberFormat="1" applyFont="1" applyBorder="1" applyAlignment="1">
      <alignment horizontal="center"/>
    </xf>
    <xf numFmtId="165" fontId="69" fillId="0" borderId="33" xfId="0" applyNumberFormat="1" applyFont="1" applyBorder="1" applyAlignment="1">
      <alignment horizontal="center"/>
    </xf>
    <xf numFmtId="2" fontId="69" fillId="0" borderId="72" xfId="0" applyNumberFormat="1" applyFont="1" applyBorder="1" applyAlignment="1">
      <alignment horizontal="center"/>
    </xf>
    <xf numFmtId="164" fontId="53" fillId="0" borderId="22" xfId="0" applyNumberFormat="1" applyFont="1" applyBorder="1" applyAlignment="1">
      <alignment horizontal="right"/>
    </xf>
    <xf numFmtId="2" fontId="69" fillId="0" borderId="66" xfId="0" applyNumberFormat="1" applyFont="1" applyBorder="1" applyAlignment="1">
      <alignment horizontal="center"/>
    </xf>
    <xf numFmtId="2" fontId="33" fillId="0" borderId="7" xfId="0" applyNumberFormat="1" applyFont="1" applyBorder="1" applyAlignment="1">
      <alignment horizontal="center" vertical="center"/>
    </xf>
    <xf numFmtId="1" fontId="52" fillId="0" borderId="23" xfId="0" applyNumberFormat="1" applyFont="1" applyFill="1" applyBorder="1" applyAlignment="1">
      <alignment horizontal="center"/>
    </xf>
    <xf numFmtId="2" fontId="69" fillId="0" borderId="52" xfId="0" applyNumberFormat="1" applyFont="1" applyBorder="1" applyAlignment="1">
      <alignment horizontal="center"/>
    </xf>
    <xf numFmtId="165" fontId="16" fillId="0" borderId="56" xfId="0" applyNumberFormat="1" applyFont="1" applyBorder="1" applyAlignment="1">
      <alignment horizontal="center"/>
    </xf>
    <xf numFmtId="2" fontId="110" fillId="0" borderId="19" xfId="0" applyNumberFormat="1" applyFont="1" applyBorder="1" applyAlignment="1">
      <alignment horizontal="center"/>
    </xf>
    <xf numFmtId="165" fontId="110" fillId="0" borderId="20" xfId="0" applyNumberFormat="1" applyFont="1" applyBorder="1" applyAlignment="1">
      <alignment horizontal="center"/>
    </xf>
    <xf numFmtId="2" fontId="110" fillId="0" borderId="20" xfId="0" applyNumberFormat="1" applyFont="1" applyBorder="1" applyAlignment="1">
      <alignment horizontal="center"/>
    </xf>
    <xf numFmtId="2" fontId="117" fillId="0" borderId="54" xfId="0" applyNumberFormat="1" applyFont="1" applyBorder="1" applyAlignment="1">
      <alignment horizontal="center"/>
    </xf>
    <xf numFmtId="165" fontId="117" fillId="0" borderId="68" xfId="0" applyNumberFormat="1" applyFont="1" applyBorder="1" applyAlignment="1">
      <alignment horizontal="center"/>
    </xf>
    <xf numFmtId="2" fontId="117" fillId="0" borderId="68" xfId="0" applyNumberFormat="1" applyFont="1" applyBorder="1" applyAlignment="1">
      <alignment horizontal="center"/>
    </xf>
    <xf numFmtId="2" fontId="16" fillId="0" borderId="36" xfId="0" applyNumberFormat="1" applyFont="1" applyBorder="1" applyAlignment="1">
      <alignment horizontal="center"/>
    </xf>
    <xf numFmtId="165" fontId="16" fillId="0" borderId="41" xfId="0" applyNumberFormat="1" applyFont="1" applyBorder="1" applyAlignment="1">
      <alignment horizontal="center"/>
    </xf>
    <xf numFmtId="165" fontId="16" fillId="0" borderId="49" xfId="0" applyNumberFormat="1" applyFont="1" applyBorder="1" applyAlignment="1">
      <alignment horizontal="center"/>
    </xf>
    <xf numFmtId="0" fontId="0" fillId="0" borderId="35" xfId="0" applyBorder="1" applyAlignment="1">
      <alignment horizontal="center"/>
    </xf>
    <xf numFmtId="166" fontId="7" fillId="0" borderId="0" xfId="0" applyNumberFormat="1" applyFont="1"/>
    <xf numFmtId="167" fontId="14" fillId="0" borderId="0" xfId="0" applyNumberFormat="1" applyFont="1" applyFill="1" applyBorder="1" applyAlignment="1">
      <alignment horizontal="right"/>
    </xf>
    <xf numFmtId="0" fontId="21" fillId="0" borderId="24" xfId="0" applyFont="1" applyBorder="1" applyAlignment="1">
      <alignment horizontal="center"/>
    </xf>
    <xf numFmtId="2" fontId="16" fillId="0" borderId="55" xfId="0" applyNumberFormat="1" applyFont="1" applyBorder="1" applyAlignment="1">
      <alignment horizontal="left"/>
    </xf>
    <xf numFmtId="2" fontId="16" fillId="0" borderId="56" xfId="0" applyNumberFormat="1" applyFont="1" applyBorder="1" applyAlignment="1">
      <alignment horizontal="left"/>
    </xf>
    <xf numFmtId="165" fontId="16" fillId="0" borderId="56" xfId="0" applyNumberFormat="1" applyFont="1" applyBorder="1" applyAlignment="1">
      <alignment horizontal="left"/>
    </xf>
    <xf numFmtId="2" fontId="16" fillId="0" borderId="57" xfId="0" applyNumberFormat="1" applyFont="1" applyBorder="1" applyAlignment="1">
      <alignment horizontal="left"/>
    </xf>
    <xf numFmtId="0" fontId="16" fillId="0" borderId="23" xfId="0" applyFont="1" applyBorder="1" applyAlignment="1">
      <alignment horizontal="center"/>
    </xf>
    <xf numFmtId="164" fontId="53" fillId="0" borderId="48" xfId="0" applyNumberFormat="1" applyFont="1" applyBorder="1" applyAlignment="1">
      <alignment horizontal="left"/>
    </xf>
    <xf numFmtId="49" fontId="14" fillId="0" borderId="22" xfId="0" applyNumberFormat="1" applyFont="1" applyFill="1" applyBorder="1" applyAlignment="1">
      <alignment horizontal="left"/>
    </xf>
    <xf numFmtId="0" fontId="32" fillId="0" borderId="24" xfId="0" applyFont="1" applyFill="1" applyBorder="1" applyAlignment="1">
      <alignment horizontal="center"/>
    </xf>
    <xf numFmtId="49" fontId="14" fillId="0" borderId="48" xfId="0" applyNumberFormat="1" applyFont="1" applyFill="1" applyBorder="1" applyAlignment="1">
      <alignment horizontal="left"/>
    </xf>
    <xf numFmtId="0" fontId="32" fillId="0" borderId="47" xfId="0" applyFont="1" applyFill="1" applyBorder="1" applyAlignment="1">
      <alignment horizontal="center"/>
    </xf>
    <xf numFmtId="0" fontId="21" fillId="0" borderId="47" xfId="0" applyFont="1" applyBorder="1" applyAlignment="1">
      <alignment horizontal="center"/>
    </xf>
    <xf numFmtId="164" fontId="14" fillId="0" borderId="22" xfId="0" applyNumberFormat="1" applyFont="1" applyBorder="1" applyAlignment="1">
      <alignment horizontal="right"/>
    </xf>
    <xf numFmtId="1" fontId="36" fillId="0" borderId="3" xfId="0" applyNumberFormat="1" applyFont="1" applyBorder="1" applyAlignment="1">
      <alignment horizontal="center"/>
    </xf>
    <xf numFmtId="1" fontId="36" fillId="0" borderId="25" xfId="0" applyNumberFormat="1" applyFont="1" applyBorder="1" applyAlignment="1">
      <alignment horizontal="center"/>
    </xf>
    <xf numFmtId="0" fontId="46" fillId="0" borderId="18" xfId="0" applyFont="1" applyBorder="1" applyAlignment="1">
      <alignment horizontal="center"/>
    </xf>
    <xf numFmtId="9" fontId="7" fillId="6" borderId="9" xfId="0" applyNumberFormat="1" applyFont="1" applyFill="1" applyBorder="1" applyAlignment="1">
      <alignment horizontal="center"/>
    </xf>
    <xf numFmtId="166" fontId="21" fillId="0" borderId="10" xfId="0" applyNumberFormat="1" applyFont="1" applyBorder="1" applyAlignment="1">
      <alignment horizontal="left"/>
    </xf>
    <xf numFmtId="0" fontId="32" fillId="0" borderId="71" xfId="0" applyFont="1" applyBorder="1" applyAlignment="1">
      <alignment horizontal="left"/>
    </xf>
    <xf numFmtId="0" fontId="14" fillId="0" borderId="22" xfId="0" applyFont="1" applyBorder="1" applyAlignment="1">
      <alignment horizontal="left"/>
    </xf>
    <xf numFmtId="0" fontId="14" fillId="0" borderId="48" xfId="0" applyFont="1" applyBorder="1" applyAlignment="1">
      <alignment horizontal="left"/>
    </xf>
    <xf numFmtId="49" fontId="14" fillId="0" borderId="79" xfId="0" applyNumberFormat="1" applyFont="1" applyBorder="1" applyAlignment="1">
      <alignment horizontal="center"/>
    </xf>
    <xf numFmtId="166" fontId="0" fillId="0" borderId="1" xfId="0" applyNumberFormat="1" applyBorder="1" applyAlignment="1">
      <alignment horizontal="left"/>
    </xf>
    <xf numFmtId="166" fontId="21" fillId="0" borderId="1" xfId="0" applyNumberFormat="1" applyFont="1" applyBorder="1" applyAlignment="1">
      <alignment horizontal="left"/>
    </xf>
    <xf numFmtId="167" fontId="21" fillId="0" borderId="1" xfId="0" applyNumberFormat="1" applyFont="1" applyBorder="1" applyAlignment="1">
      <alignment horizontal="left"/>
    </xf>
    <xf numFmtId="0" fontId="8" fillId="0" borderId="18" xfId="0" applyFont="1" applyFill="1" applyBorder="1" applyAlignment="1">
      <alignment horizontal="center" vertical="center"/>
    </xf>
    <xf numFmtId="0" fontId="8" fillId="0" borderId="15" xfId="0" applyFont="1" applyFill="1" applyBorder="1"/>
    <xf numFmtId="0" fontId="8" fillId="0" borderId="2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8" fillId="0" borderId="23" xfId="0" applyFont="1" applyFill="1" applyBorder="1" applyAlignment="1">
      <alignment horizontal="center"/>
    </xf>
    <xf numFmtId="0" fontId="45" fillId="0" borderId="24" xfId="0" applyFont="1" applyFill="1" applyBorder="1" applyAlignment="1">
      <alignment horizontal="center" vertical="center"/>
    </xf>
    <xf numFmtId="0" fontId="48" fillId="0" borderId="2" xfId="0" applyFont="1" applyFill="1" applyBorder="1" applyAlignment="1">
      <alignment horizontal="center" vertical="center"/>
    </xf>
    <xf numFmtId="0" fontId="45" fillId="0" borderId="23" xfId="0" applyFont="1" applyFill="1" applyBorder="1" applyAlignment="1">
      <alignment horizontal="center" vertical="center"/>
    </xf>
    <xf numFmtId="0" fontId="48" fillId="0" borderId="22" xfId="0" applyFont="1" applyFill="1" applyBorder="1" applyAlignment="1">
      <alignment horizontal="center"/>
    </xf>
    <xf numFmtId="0" fontId="45" fillId="0" borderId="9" xfId="0" applyFont="1" applyFill="1" applyBorder="1"/>
    <xf numFmtId="0" fontId="8" fillId="0" borderId="24" xfId="0" applyFont="1" applyFill="1" applyBorder="1" applyAlignment="1">
      <alignment horizontal="center"/>
    </xf>
    <xf numFmtId="0" fontId="10" fillId="0" borderId="9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/>
    </xf>
    <xf numFmtId="0" fontId="33" fillId="0" borderId="30" xfId="0" applyFont="1" applyFill="1" applyBorder="1" applyAlignment="1">
      <alignment horizontal="center"/>
    </xf>
    <xf numFmtId="0" fontId="14" fillId="0" borderId="48" xfId="0" applyFont="1" applyBorder="1" applyAlignment="1">
      <alignment horizontal="right"/>
    </xf>
    <xf numFmtId="0" fontId="53" fillId="0" borderId="74" xfId="0" applyFont="1" applyFill="1" applyBorder="1" applyAlignment="1">
      <alignment horizontal="right"/>
    </xf>
    <xf numFmtId="164" fontId="53" fillId="0" borderId="30" xfId="0" applyNumberFormat="1" applyFont="1" applyBorder="1" applyAlignment="1">
      <alignment horizontal="right"/>
    </xf>
    <xf numFmtId="164" fontId="14" fillId="0" borderId="54" xfId="0" applyNumberFormat="1" applyFont="1" applyBorder="1" applyAlignment="1">
      <alignment horizontal="left"/>
    </xf>
    <xf numFmtId="0" fontId="58" fillId="0" borderId="3" xfId="0" applyFont="1" applyBorder="1"/>
    <xf numFmtId="165" fontId="51" fillId="0" borderId="74" xfId="0" applyNumberFormat="1" applyFont="1" applyBorder="1" applyAlignment="1">
      <alignment horizontal="center"/>
    </xf>
    <xf numFmtId="165" fontId="73" fillId="8" borderId="57" xfId="0" applyNumberFormat="1" applyFont="1" applyFill="1" applyBorder="1" applyAlignment="1">
      <alignment horizontal="center"/>
    </xf>
    <xf numFmtId="0" fontId="68" fillId="0" borderId="79" xfId="0" applyFont="1" applyBorder="1" applyAlignment="1">
      <alignment horizontal="center"/>
    </xf>
    <xf numFmtId="0" fontId="2" fillId="0" borderId="73" xfId="0" applyFont="1" applyBorder="1" applyAlignment="1">
      <alignment horizontal="center"/>
    </xf>
    <xf numFmtId="167" fontId="107" fillId="8" borderId="54" xfId="0" applyNumberFormat="1" applyFont="1" applyFill="1" applyBorder="1" applyAlignment="1">
      <alignment horizontal="center"/>
    </xf>
    <xf numFmtId="2" fontId="14" fillId="0" borderId="45" xfId="0" applyNumberFormat="1" applyFont="1" applyBorder="1" applyAlignment="1">
      <alignment horizontal="center"/>
    </xf>
    <xf numFmtId="165" fontId="62" fillId="0" borderId="29" xfId="0" applyNumberFormat="1" applyFont="1" applyBorder="1" applyAlignment="1">
      <alignment horizontal="center"/>
    </xf>
    <xf numFmtId="165" fontId="75" fillId="8" borderId="21" xfId="0" applyNumberFormat="1" applyFont="1" applyFill="1" applyBorder="1" applyAlignment="1">
      <alignment horizontal="center"/>
    </xf>
    <xf numFmtId="0" fontId="100" fillId="0" borderId="2" xfId="0" applyFont="1" applyFill="1" applyBorder="1" applyAlignment="1">
      <alignment horizontal="left"/>
    </xf>
    <xf numFmtId="0" fontId="181" fillId="0" borderId="68" xfId="0" applyFont="1" applyBorder="1" applyAlignment="1">
      <alignment horizontal="center"/>
    </xf>
    <xf numFmtId="166" fontId="181" fillId="0" borderId="68" xfId="0" applyNumberFormat="1" applyFont="1" applyBorder="1" applyAlignment="1">
      <alignment horizontal="center"/>
    </xf>
    <xf numFmtId="0" fontId="182" fillId="0" borderId="72" xfId="0" applyFont="1" applyBorder="1" applyAlignment="1">
      <alignment horizontal="center"/>
    </xf>
    <xf numFmtId="2" fontId="181" fillId="0" borderId="72" xfId="0" applyNumberFormat="1" applyFont="1" applyBorder="1" applyAlignment="1">
      <alignment horizontal="center"/>
    </xf>
    <xf numFmtId="2" fontId="182" fillId="0" borderId="68" xfId="0" applyNumberFormat="1" applyFont="1" applyBorder="1" applyAlignment="1">
      <alignment horizontal="center"/>
    </xf>
    <xf numFmtId="2" fontId="181" fillId="0" borderId="68" xfId="0" applyNumberFormat="1" applyFont="1" applyBorder="1" applyAlignment="1">
      <alignment horizontal="center"/>
    </xf>
    <xf numFmtId="2" fontId="181" fillId="0" borderId="49" xfId="0" applyNumberFormat="1" applyFont="1" applyBorder="1" applyAlignment="1">
      <alignment horizontal="center"/>
    </xf>
    <xf numFmtId="0" fontId="181" fillId="0" borderId="49" xfId="0" applyFont="1" applyBorder="1" applyAlignment="1">
      <alignment horizontal="center"/>
    </xf>
    <xf numFmtId="0" fontId="182" fillId="0" borderId="49" xfId="0" applyFont="1" applyBorder="1" applyAlignment="1">
      <alignment horizontal="center"/>
    </xf>
    <xf numFmtId="0" fontId="182" fillId="0" borderId="52" xfId="0" applyFont="1" applyBorder="1" applyAlignment="1">
      <alignment horizontal="center"/>
    </xf>
    <xf numFmtId="0" fontId="181" fillId="0" borderId="54" xfId="0" applyFont="1" applyBorder="1" applyAlignment="1">
      <alignment horizontal="center"/>
    </xf>
    <xf numFmtId="2" fontId="181" fillId="0" borderId="64" xfId="0" applyNumberFormat="1" applyFont="1" applyBorder="1" applyAlignment="1">
      <alignment horizontal="center"/>
    </xf>
    <xf numFmtId="165" fontId="181" fillId="0" borderId="68" xfId="0" applyNumberFormat="1" applyFont="1" applyBorder="1" applyAlignment="1">
      <alignment horizontal="center"/>
    </xf>
    <xf numFmtId="0" fontId="181" fillId="0" borderId="72" xfId="0" applyFont="1" applyBorder="1" applyAlignment="1">
      <alignment horizontal="center"/>
    </xf>
    <xf numFmtId="0" fontId="181" fillId="0" borderId="33" xfId="0" applyFont="1" applyBorder="1" applyAlignment="1">
      <alignment horizontal="center"/>
    </xf>
    <xf numFmtId="2" fontId="182" fillId="0" borderId="70" xfId="0" applyNumberFormat="1" applyFont="1" applyBorder="1" applyAlignment="1">
      <alignment horizontal="center"/>
    </xf>
    <xf numFmtId="2" fontId="182" fillId="0" borderId="27" xfId="0" applyNumberFormat="1" applyFont="1" applyBorder="1" applyAlignment="1">
      <alignment horizontal="center"/>
    </xf>
    <xf numFmtId="2" fontId="182" fillId="0" borderId="72" xfId="0" applyNumberFormat="1" applyFont="1" applyBorder="1" applyAlignment="1">
      <alignment horizontal="center"/>
    </xf>
    <xf numFmtId="2" fontId="182" fillId="0" borderId="66" xfId="0" applyNumberFormat="1" applyFont="1" applyBorder="1" applyAlignment="1">
      <alignment horizontal="center"/>
    </xf>
    <xf numFmtId="2" fontId="181" fillId="0" borderId="66" xfId="0" applyNumberFormat="1" applyFont="1" applyBorder="1" applyAlignment="1">
      <alignment horizontal="center"/>
    </xf>
    <xf numFmtId="0" fontId="182" fillId="0" borderId="27" xfId="0" applyFont="1" applyBorder="1" applyAlignment="1">
      <alignment horizontal="center"/>
    </xf>
    <xf numFmtId="0" fontId="184" fillId="0" borderId="19" xfId="0" applyFont="1" applyBorder="1" applyAlignment="1">
      <alignment horizontal="center"/>
    </xf>
    <xf numFmtId="0" fontId="184" fillId="0" borderId="20" xfId="0" applyFont="1" applyBorder="1" applyAlignment="1">
      <alignment horizontal="center"/>
    </xf>
    <xf numFmtId="2" fontId="184" fillId="0" borderId="7" xfId="0" applyNumberFormat="1" applyFont="1" applyBorder="1" applyAlignment="1">
      <alignment horizontal="center"/>
    </xf>
    <xf numFmtId="2" fontId="184" fillId="0" borderId="20" xfId="0" applyNumberFormat="1" applyFont="1" applyBorder="1" applyAlignment="1">
      <alignment horizontal="center" vertical="center"/>
    </xf>
    <xf numFmtId="2" fontId="184" fillId="0" borderId="32" xfId="0" applyNumberFormat="1" applyFont="1" applyBorder="1" applyAlignment="1">
      <alignment horizontal="center" vertical="center"/>
    </xf>
    <xf numFmtId="166" fontId="184" fillId="0" borderId="32" xfId="0" applyNumberFormat="1" applyFont="1" applyBorder="1" applyAlignment="1">
      <alignment horizontal="center" vertical="center"/>
    </xf>
    <xf numFmtId="165" fontId="184" fillId="0" borderId="32" xfId="0" applyNumberFormat="1" applyFont="1" applyBorder="1" applyAlignment="1">
      <alignment horizontal="center" vertical="center"/>
    </xf>
    <xf numFmtId="166" fontId="184" fillId="0" borderId="25" xfId="0" applyNumberFormat="1" applyFont="1" applyBorder="1" applyAlignment="1">
      <alignment horizontal="center" vertical="center"/>
    </xf>
    <xf numFmtId="0" fontId="185" fillId="0" borderId="54" xfId="0" applyFont="1" applyBorder="1" applyAlignment="1">
      <alignment horizontal="center"/>
    </xf>
    <xf numFmtId="0" fontId="185" fillId="0" borderId="68" xfId="0" applyFont="1" applyBorder="1" applyAlignment="1">
      <alignment horizontal="center"/>
    </xf>
    <xf numFmtId="2" fontId="185" fillId="0" borderId="64" xfId="0" applyNumberFormat="1" applyFont="1" applyBorder="1" applyAlignment="1">
      <alignment horizontal="center"/>
    </xf>
    <xf numFmtId="2" fontId="185" fillId="2" borderId="68" xfId="0" applyNumberFormat="1" applyFont="1" applyFill="1" applyBorder="1" applyAlignment="1">
      <alignment horizontal="center"/>
    </xf>
    <xf numFmtId="165" fontId="185" fillId="2" borderId="68" xfId="0" applyNumberFormat="1" applyFont="1" applyFill="1" applyBorder="1" applyAlignment="1">
      <alignment horizontal="center"/>
    </xf>
    <xf numFmtId="2" fontId="185" fillId="2" borderId="70" xfId="0" applyNumberFormat="1" applyFont="1" applyFill="1" applyBorder="1" applyAlignment="1">
      <alignment horizontal="center"/>
    </xf>
    <xf numFmtId="0" fontId="181" fillId="0" borderId="55" xfId="0" applyFont="1" applyBorder="1" applyAlignment="1">
      <alignment horizontal="center"/>
    </xf>
    <xf numFmtId="0" fontId="181" fillId="0" borderId="56" xfId="0" applyFont="1" applyBorder="1" applyAlignment="1">
      <alignment horizontal="center"/>
    </xf>
    <xf numFmtId="2" fontId="181" fillId="0" borderId="60" xfId="0" applyNumberFormat="1" applyFont="1" applyBorder="1" applyAlignment="1">
      <alignment horizontal="center"/>
    </xf>
    <xf numFmtId="2" fontId="182" fillId="0" borderId="56" xfId="0" applyNumberFormat="1" applyFont="1" applyBorder="1" applyAlignment="1">
      <alignment horizontal="center"/>
    </xf>
    <xf numFmtId="2" fontId="182" fillId="0" borderId="57" xfId="0" applyNumberFormat="1" applyFont="1" applyBorder="1" applyAlignment="1">
      <alignment horizontal="center"/>
    </xf>
    <xf numFmtId="166" fontId="182" fillId="0" borderId="40" xfId="0" applyNumberFormat="1" applyFont="1" applyBorder="1" applyAlignment="1">
      <alignment horizontal="center"/>
    </xf>
    <xf numFmtId="2" fontId="182" fillId="0" borderId="41" xfId="0" applyNumberFormat="1" applyFont="1" applyBorder="1" applyAlignment="1">
      <alignment horizontal="center"/>
    </xf>
    <xf numFmtId="166" fontId="182" fillId="0" borderId="41" xfId="0" applyNumberFormat="1" applyFont="1" applyBorder="1" applyAlignment="1">
      <alignment horizontal="center"/>
    </xf>
    <xf numFmtId="2" fontId="186" fillId="0" borderId="32" xfId="0" applyNumberFormat="1" applyFont="1" applyBorder="1" applyAlignment="1">
      <alignment horizontal="center" vertical="center"/>
    </xf>
    <xf numFmtId="2" fontId="184" fillId="0" borderId="25" xfId="0" applyNumberFormat="1" applyFont="1" applyBorder="1" applyAlignment="1">
      <alignment horizontal="center" vertical="center"/>
    </xf>
    <xf numFmtId="0" fontId="187" fillId="0" borderId="0" xfId="0" applyFont="1" applyBorder="1" applyAlignment="1">
      <alignment horizontal="left"/>
    </xf>
    <xf numFmtId="0" fontId="187" fillId="0" borderId="40" xfId="0" applyFont="1" applyBorder="1" applyAlignment="1">
      <alignment horizontal="left"/>
    </xf>
    <xf numFmtId="0" fontId="187" fillId="0" borderId="49" xfId="0" applyFont="1" applyBorder="1" applyAlignment="1">
      <alignment horizontal="left"/>
    </xf>
    <xf numFmtId="0" fontId="187" fillId="0" borderId="52" xfId="0" applyFont="1" applyBorder="1"/>
    <xf numFmtId="1" fontId="184" fillId="0" borderId="31" xfId="0" applyNumberFormat="1" applyFont="1" applyBorder="1" applyAlignment="1">
      <alignment horizontal="center"/>
    </xf>
    <xf numFmtId="166" fontId="184" fillId="0" borderId="20" xfId="0" applyNumberFormat="1" applyFont="1" applyBorder="1" applyAlignment="1">
      <alignment horizontal="center" vertical="center"/>
    </xf>
    <xf numFmtId="165" fontId="184" fillId="0" borderId="20" xfId="0" applyNumberFormat="1" applyFont="1" applyBorder="1" applyAlignment="1">
      <alignment horizontal="center" vertical="center"/>
    </xf>
    <xf numFmtId="2" fontId="184" fillId="0" borderId="21" xfId="0" applyNumberFormat="1" applyFont="1" applyBorder="1" applyAlignment="1">
      <alignment horizontal="center" vertical="center"/>
    </xf>
    <xf numFmtId="1" fontId="185" fillId="0" borderId="66" xfId="0" applyNumberFormat="1" applyFont="1" applyBorder="1" applyAlignment="1">
      <alignment horizontal="center"/>
    </xf>
    <xf numFmtId="1" fontId="181" fillId="0" borderId="60" xfId="0" applyNumberFormat="1" applyFont="1" applyBorder="1" applyAlignment="1">
      <alignment horizontal="center"/>
    </xf>
    <xf numFmtId="2" fontId="181" fillId="0" borderId="72" xfId="0" applyNumberFormat="1" applyFont="1" applyFill="1" applyBorder="1" applyAlignment="1">
      <alignment horizontal="center"/>
    </xf>
    <xf numFmtId="166" fontId="184" fillId="0" borderId="20" xfId="0" applyNumberFormat="1" applyFont="1" applyBorder="1" applyAlignment="1">
      <alignment horizontal="center"/>
    </xf>
    <xf numFmtId="165" fontId="184" fillId="0" borderId="20" xfId="0" applyNumberFormat="1" applyFont="1" applyBorder="1" applyAlignment="1">
      <alignment horizontal="center"/>
    </xf>
    <xf numFmtId="166" fontId="185" fillId="0" borderId="68" xfId="0" applyNumberFormat="1" applyFont="1" applyBorder="1" applyAlignment="1">
      <alignment horizontal="center"/>
    </xf>
    <xf numFmtId="165" fontId="185" fillId="0" borderId="68" xfId="0" applyNumberFormat="1" applyFont="1" applyBorder="1" applyAlignment="1">
      <alignment horizontal="center"/>
    </xf>
    <xf numFmtId="166" fontId="181" fillId="0" borderId="56" xfId="0" applyNumberFormat="1" applyFont="1" applyBorder="1" applyAlignment="1">
      <alignment horizontal="center"/>
    </xf>
    <xf numFmtId="165" fontId="181" fillId="0" borderId="56" xfId="0" applyNumberFormat="1" applyFont="1" applyBorder="1" applyAlignment="1">
      <alignment horizontal="center"/>
    </xf>
    <xf numFmtId="0" fontId="182" fillId="0" borderId="0" xfId="0" applyFont="1" applyBorder="1" applyAlignment="1">
      <alignment horizontal="center"/>
    </xf>
    <xf numFmtId="0" fontId="182" fillId="0" borderId="40" xfId="0" applyFont="1" applyBorder="1" applyAlignment="1">
      <alignment horizontal="center"/>
    </xf>
    <xf numFmtId="0" fontId="181" fillId="0" borderId="27" xfId="0" applyFont="1" applyBorder="1" applyAlignment="1">
      <alignment horizontal="center"/>
    </xf>
    <xf numFmtId="2" fontId="181" fillId="0" borderId="33" xfId="0" applyNumberFormat="1" applyFont="1" applyBorder="1" applyAlignment="1">
      <alignment horizontal="center"/>
    </xf>
    <xf numFmtId="0" fontId="182" fillId="0" borderId="33" xfId="0" applyFont="1" applyBorder="1" applyAlignment="1">
      <alignment horizontal="center"/>
    </xf>
    <xf numFmtId="2" fontId="181" fillId="0" borderId="27" xfId="0" applyNumberFormat="1" applyFont="1" applyBorder="1" applyAlignment="1">
      <alignment horizontal="center"/>
    </xf>
    <xf numFmtId="0" fontId="184" fillId="0" borderId="34" xfId="0" applyFont="1" applyBorder="1" applyAlignment="1">
      <alignment horizontal="center"/>
    </xf>
    <xf numFmtId="0" fontId="184" fillId="0" borderId="3" xfId="0" applyFont="1" applyBorder="1" applyAlignment="1">
      <alignment horizontal="center"/>
    </xf>
    <xf numFmtId="0" fontId="184" fillId="0" borderId="32" xfId="0" applyFont="1" applyBorder="1" applyAlignment="1">
      <alignment horizontal="center"/>
    </xf>
    <xf numFmtId="2" fontId="184" fillId="0" borderId="3" xfId="0" applyNumberFormat="1" applyFont="1" applyBorder="1" applyAlignment="1">
      <alignment horizontal="center"/>
    </xf>
    <xf numFmtId="0" fontId="185" fillId="0" borderId="71" xfId="0" applyFont="1" applyBorder="1" applyAlignment="1">
      <alignment horizontal="center"/>
    </xf>
    <xf numFmtId="0" fontId="185" fillId="0" borderId="33" xfId="0" applyFont="1" applyBorder="1" applyAlignment="1">
      <alignment horizontal="center"/>
    </xf>
    <xf numFmtId="0" fontId="185" fillId="0" borderId="72" xfId="0" applyFont="1" applyBorder="1" applyAlignment="1">
      <alignment horizontal="center"/>
    </xf>
    <xf numFmtId="2" fontId="185" fillId="0" borderId="33" xfId="0" applyNumberFormat="1" applyFont="1" applyBorder="1" applyAlignment="1">
      <alignment horizontal="center"/>
    </xf>
    <xf numFmtId="0" fontId="181" fillId="0" borderId="67" xfId="0" applyFont="1" applyBorder="1" applyAlignment="1">
      <alignment horizontal="center"/>
    </xf>
    <xf numFmtId="2" fontId="181" fillId="0" borderId="67" xfId="0" applyNumberFormat="1" applyFont="1" applyBorder="1" applyAlignment="1">
      <alignment horizontal="center"/>
    </xf>
    <xf numFmtId="0" fontId="181" fillId="0" borderId="49" xfId="0" applyFont="1" applyBorder="1" applyAlignment="1">
      <alignment horizontal="left"/>
    </xf>
    <xf numFmtId="165" fontId="182" fillId="0" borderId="68" xfId="0" applyNumberFormat="1" applyFont="1" applyBorder="1" applyAlignment="1">
      <alignment horizontal="center"/>
    </xf>
    <xf numFmtId="165" fontId="184" fillId="0" borderId="19" xfId="0" applyNumberFormat="1" applyFont="1" applyBorder="1" applyAlignment="1">
      <alignment horizontal="center"/>
    </xf>
    <xf numFmtId="165" fontId="185" fillId="0" borderId="54" xfId="0" applyNumberFormat="1" applyFont="1" applyBorder="1" applyAlignment="1">
      <alignment horizontal="center"/>
    </xf>
    <xf numFmtId="165" fontId="181" fillId="0" borderId="55" xfId="0" applyNumberFormat="1" applyFont="1" applyBorder="1" applyAlignment="1">
      <alignment horizontal="center"/>
    </xf>
    <xf numFmtId="0" fontId="182" fillId="0" borderId="22" xfId="0" applyFont="1" applyBorder="1" applyAlignment="1">
      <alignment horizontal="center"/>
    </xf>
    <xf numFmtId="0" fontId="189" fillId="0" borderId="19" xfId="0" applyFont="1" applyBorder="1" applyAlignment="1">
      <alignment horizontal="center"/>
    </xf>
    <xf numFmtId="0" fontId="189" fillId="0" borderId="20" xfId="0" applyFont="1" applyBorder="1" applyAlignment="1">
      <alignment horizontal="center"/>
    </xf>
    <xf numFmtId="0" fontId="182" fillId="0" borderId="55" xfId="0" applyFont="1" applyBorder="1" applyAlignment="1">
      <alignment horizontal="center"/>
    </xf>
    <xf numFmtId="0" fontId="182" fillId="0" borderId="56" xfId="0" applyFont="1" applyBorder="1" applyAlignment="1">
      <alignment horizontal="center"/>
    </xf>
    <xf numFmtId="2" fontId="181" fillId="0" borderId="54" xfId="0" applyNumberFormat="1" applyFont="1" applyBorder="1" applyAlignment="1">
      <alignment horizontal="center"/>
    </xf>
    <xf numFmtId="165" fontId="182" fillId="0" borderId="72" xfId="0" applyNumberFormat="1" applyFont="1" applyBorder="1" applyAlignment="1">
      <alignment horizontal="center"/>
    </xf>
    <xf numFmtId="2" fontId="182" fillId="0" borderId="33" xfId="0" applyNumberFormat="1" applyFont="1" applyBorder="1" applyAlignment="1">
      <alignment horizontal="center"/>
    </xf>
    <xf numFmtId="2" fontId="181" fillId="0" borderId="71" xfId="0" applyNumberFormat="1" applyFont="1" applyBorder="1" applyAlignment="1">
      <alignment horizontal="center"/>
    </xf>
    <xf numFmtId="2" fontId="184" fillId="0" borderId="31" xfId="0" applyNumberFormat="1" applyFont="1" applyBorder="1" applyAlignment="1">
      <alignment horizontal="center"/>
    </xf>
    <xf numFmtId="2" fontId="185" fillId="0" borderId="66" xfId="0" applyNumberFormat="1" applyFont="1" applyBorder="1" applyAlignment="1">
      <alignment horizontal="center"/>
    </xf>
    <xf numFmtId="0" fontId="181" fillId="0" borderId="68" xfId="0" applyFont="1" applyFill="1" applyBorder="1" applyAlignment="1">
      <alignment horizontal="center"/>
    </xf>
    <xf numFmtId="2" fontId="181" fillId="0" borderId="68" xfId="0" applyNumberFormat="1" applyFont="1" applyFill="1" applyBorder="1" applyAlignment="1">
      <alignment horizontal="center"/>
    </xf>
    <xf numFmtId="2" fontId="181" fillId="0" borderId="61" xfId="0" applyNumberFormat="1" applyFont="1" applyFill="1" applyBorder="1" applyAlignment="1">
      <alignment horizontal="center"/>
    </xf>
    <xf numFmtId="2" fontId="183" fillId="0" borderId="68" xfId="0" applyNumberFormat="1" applyFont="1" applyFill="1" applyBorder="1" applyAlignment="1">
      <alignment horizontal="center"/>
    </xf>
    <xf numFmtId="2" fontId="182" fillId="0" borderId="68" xfId="0" applyNumberFormat="1" applyFont="1" applyFill="1" applyBorder="1" applyAlignment="1">
      <alignment horizontal="center"/>
    </xf>
    <xf numFmtId="2" fontId="181" fillId="0" borderId="61" xfId="0" applyNumberFormat="1" applyFont="1" applyBorder="1" applyAlignment="1">
      <alignment horizontal="center"/>
    </xf>
    <xf numFmtId="2" fontId="184" fillId="0" borderId="20" xfId="0" applyNumberFormat="1" applyFont="1" applyBorder="1" applyAlignment="1">
      <alignment horizontal="center"/>
    </xf>
    <xf numFmtId="2" fontId="185" fillId="0" borderId="68" xfId="0" applyNumberFormat="1" applyFont="1" applyBorder="1" applyAlignment="1">
      <alignment horizontal="center"/>
    </xf>
    <xf numFmtId="2" fontId="181" fillId="0" borderId="56" xfId="0" applyNumberFormat="1" applyFont="1" applyBorder="1" applyAlignment="1">
      <alignment horizontal="center"/>
    </xf>
    <xf numFmtId="0" fontId="187" fillId="0" borderId="49" xfId="0" applyFont="1" applyBorder="1"/>
    <xf numFmtId="0" fontId="182" fillId="0" borderId="41" xfId="0" applyFont="1" applyBorder="1" applyAlignment="1">
      <alignment horizontal="center"/>
    </xf>
    <xf numFmtId="2" fontId="181" fillId="0" borderId="44" xfId="0" applyNumberFormat="1" applyFont="1" applyBorder="1" applyAlignment="1">
      <alignment horizontal="center"/>
    </xf>
    <xf numFmtId="2" fontId="181" fillId="0" borderId="1" xfId="0" applyNumberFormat="1" applyFont="1" applyBorder="1" applyAlignment="1">
      <alignment horizontal="center"/>
    </xf>
    <xf numFmtId="0" fontId="181" fillId="0" borderId="1" xfId="0" applyFont="1" applyBorder="1" applyAlignment="1">
      <alignment horizontal="center"/>
    </xf>
    <xf numFmtId="2" fontId="181" fillId="0" borderId="52" xfId="0" applyNumberFormat="1" applyFont="1" applyBorder="1" applyAlignment="1">
      <alignment horizontal="center"/>
    </xf>
    <xf numFmtId="2" fontId="181" fillId="0" borderId="19" xfId="0" applyNumberFormat="1" applyFont="1" applyBorder="1" applyAlignment="1">
      <alignment horizontal="center"/>
    </xf>
    <xf numFmtId="2" fontId="181" fillId="0" borderId="20" xfId="0" applyNumberFormat="1" applyFont="1" applyBorder="1" applyAlignment="1">
      <alignment horizontal="center"/>
    </xf>
    <xf numFmtId="2" fontId="181" fillId="0" borderId="7" xfId="0" applyNumberFormat="1" applyFont="1" applyBorder="1" applyAlignment="1">
      <alignment horizontal="center"/>
    </xf>
    <xf numFmtId="2" fontId="184" fillId="0" borderId="31" xfId="0" applyNumberFormat="1" applyFont="1" applyBorder="1" applyAlignment="1">
      <alignment horizontal="center" vertical="center"/>
    </xf>
    <xf numFmtId="2" fontId="185" fillId="0" borderId="54" xfId="0" applyNumberFormat="1" applyFont="1" applyBorder="1" applyAlignment="1">
      <alignment horizontal="center"/>
    </xf>
    <xf numFmtId="2" fontId="185" fillId="2" borderId="64" xfId="0" applyNumberFormat="1" applyFont="1" applyFill="1" applyBorder="1" applyAlignment="1">
      <alignment horizontal="center"/>
    </xf>
    <xf numFmtId="2" fontId="181" fillId="0" borderId="55" xfId="0" applyNumberFormat="1" applyFont="1" applyBorder="1" applyAlignment="1">
      <alignment horizontal="center"/>
    </xf>
    <xf numFmtId="2" fontId="182" fillId="0" borderId="60" xfId="0" applyNumberFormat="1" applyFont="1" applyBorder="1" applyAlignment="1">
      <alignment horizontal="center"/>
    </xf>
    <xf numFmtId="2" fontId="182" fillId="0" borderId="66" xfId="0" applyNumberFormat="1" applyFont="1" applyFill="1" applyBorder="1" applyAlignment="1">
      <alignment horizontal="center"/>
    </xf>
    <xf numFmtId="0" fontId="181" fillId="0" borderId="61" xfId="0" applyFont="1" applyBorder="1" applyAlignment="1">
      <alignment horizontal="center"/>
    </xf>
    <xf numFmtId="2" fontId="186" fillId="0" borderId="20" xfId="0" applyNumberFormat="1" applyFont="1" applyBorder="1" applyAlignment="1">
      <alignment horizontal="center" vertical="center"/>
    </xf>
    <xf numFmtId="166" fontId="184" fillId="0" borderId="21" xfId="0" applyNumberFormat="1" applyFont="1" applyBorder="1" applyAlignment="1">
      <alignment horizontal="center" vertical="center"/>
    </xf>
    <xf numFmtId="2" fontId="189" fillId="0" borderId="17" xfId="0" applyNumberFormat="1" applyFont="1" applyBorder="1" applyAlignment="1">
      <alignment horizontal="center"/>
    </xf>
    <xf numFmtId="2" fontId="189" fillId="0" borderId="32" xfId="0" applyNumberFormat="1" applyFont="1" applyBorder="1" applyAlignment="1">
      <alignment horizontal="center"/>
    </xf>
    <xf numFmtId="2" fontId="185" fillId="0" borderId="45" xfId="0" applyNumberFormat="1" applyFont="1" applyBorder="1" applyAlignment="1">
      <alignment horizontal="center"/>
    </xf>
    <xf numFmtId="2" fontId="185" fillId="0" borderId="72" xfId="0" applyNumberFormat="1" applyFont="1" applyBorder="1" applyAlignment="1">
      <alignment horizontal="center"/>
    </xf>
    <xf numFmtId="2" fontId="182" fillId="0" borderId="74" xfId="0" applyNumberFormat="1" applyFont="1" applyBorder="1" applyAlignment="1">
      <alignment horizontal="center"/>
    </xf>
    <xf numFmtId="0" fontId="182" fillId="0" borderId="44" xfId="0" applyFont="1" applyBorder="1" applyAlignment="1">
      <alignment horizontal="center"/>
    </xf>
    <xf numFmtId="0" fontId="187" fillId="0" borderId="44" xfId="0" applyFont="1" applyBorder="1" applyAlignment="1">
      <alignment horizontal="left"/>
    </xf>
    <xf numFmtId="0" fontId="187" fillId="0" borderId="0" xfId="0" applyFont="1" applyAlignment="1">
      <alignment horizontal="left"/>
    </xf>
    <xf numFmtId="2" fontId="184" fillId="0" borderId="19" xfId="0" applyNumberFormat="1" applyFont="1" applyBorder="1" applyAlignment="1">
      <alignment horizontal="center" vertical="center"/>
    </xf>
    <xf numFmtId="165" fontId="186" fillId="0" borderId="20" xfId="0" applyNumberFormat="1" applyFont="1" applyBorder="1" applyAlignment="1">
      <alignment horizontal="center" vertical="center"/>
    </xf>
    <xf numFmtId="2" fontId="185" fillId="2" borderId="54" xfId="0" applyNumberFormat="1" applyFont="1" applyFill="1" applyBorder="1" applyAlignment="1">
      <alignment horizontal="center"/>
    </xf>
    <xf numFmtId="2" fontId="182" fillId="0" borderId="55" xfId="0" applyNumberFormat="1" applyFont="1" applyBorder="1" applyAlignment="1">
      <alignment horizontal="center"/>
    </xf>
    <xf numFmtId="0" fontId="187" fillId="0" borderId="0" xfId="0" applyFont="1"/>
    <xf numFmtId="2" fontId="184" fillId="0" borderId="29" xfId="0" applyNumberFormat="1" applyFont="1" applyBorder="1" applyAlignment="1">
      <alignment horizontal="center"/>
    </xf>
    <xf numFmtId="165" fontId="186" fillId="0" borderId="20" xfId="0" applyNumberFormat="1" applyFont="1" applyBorder="1" applyAlignment="1">
      <alignment horizontal="center"/>
    </xf>
    <xf numFmtId="2" fontId="184" fillId="0" borderId="21" xfId="0" applyNumberFormat="1" applyFont="1" applyBorder="1" applyAlignment="1">
      <alignment horizontal="center"/>
    </xf>
    <xf numFmtId="2" fontId="182" fillId="0" borderId="72" xfId="0" applyNumberFormat="1" applyFont="1" applyFill="1" applyBorder="1" applyAlignment="1">
      <alignment horizontal="center"/>
    </xf>
    <xf numFmtId="2" fontId="181" fillId="0" borderId="64" xfId="0" applyNumberFormat="1" applyFont="1" applyFill="1" applyBorder="1" applyAlignment="1">
      <alignment horizontal="center"/>
    </xf>
    <xf numFmtId="1" fontId="184" fillId="0" borderId="20" xfId="0" applyNumberFormat="1" applyFont="1" applyBorder="1" applyAlignment="1">
      <alignment horizontal="center" vertical="center"/>
    </xf>
    <xf numFmtId="166" fontId="184" fillId="0" borderId="7" xfId="0" applyNumberFormat="1" applyFont="1" applyBorder="1" applyAlignment="1">
      <alignment horizontal="center"/>
    </xf>
    <xf numFmtId="166" fontId="185" fillId="0" borderId="64" xfId="0" applyNumberFormat="1" applyFont="1" applyBorder="1" applyAlignment="1">
      <alignment horizontal="center"/>
    </xf>
    <xf numFmtId="166" fontId="181" fillId="0" borderId="60" xfId="0" applyNumberFormat="1" applyFont="1" applyBorder="1" applyAlignment="1">
      <alignment horizontal="center"/>
    </xf>
    <xf numFmtId="0" fontId="187" fillId="0" borderId="41" xfId="0" applyFont="1" applyBorder="1" applyAlignment="1">
      <alignment horizontal="left"/>
    </xf>
    <xf numFmtId="0" fontId="187" fillId="0" borderId="40" xfId="0" applyFont="1" applyBorder="1"/>
    <xf numFmtId="2" fontId="182" fillId="0" borderId="0" xfId="0" applyNumberFormat="1" applyFont="1" applyBorder="1" applyAlignment="1">
      <alignment horizontal="center"/>
    </xf>
    <xf numFmtId="2" fontId="184" fillId="0" borderId="19" xfId="0" applyNumberFormat="1" applyFont="1" applyBorder="1" applyAlignment="1">
      <alignment horizontal="center"/>
    </xf>
    <xf numFmtId="1" fontId="184" fillId="0" borderId="20" xfId="0" applyNumberFormat="1" applyFont="1" applyBorder="1" applyAlignment="1">
      <alignment horizontal="center"/>
    </xf>
    <xf numFmtId="2" fontId="184" fillId="0" borderId="17" xfId="0" applyNumberFormat="1" applyFont="1" applyBorder="1" applyAlignment="1">
      <alignment horizontal="center"/>
    </xf>
    <xf numFmtId="2" fontId="184" fillId="0" borderId="32" xfId="0" applyNumberFormat="1" applyFont="1" applyBorder="1" applyAlignment="1">
      <alignment horizontal="center"/>
    </xf>
    <xf numFmtId="165" fontId="184" fillId="0" borderId="5" xfId="0" applyNumberFormat="1" applyFont="1" applyBorder="1" applyAlignment="1">
      <alignment horizontal="center" vertical="center"/>
    </xf>
    <xf numFmtId="2" fontId="181" fillId="0" borderId="74" xfId="0" applyNumberFormat="1" applyFont="1" applyBorder="1" applyAlignment="1">
      <alignment horizontal="center"/>
    </xf>
    <xf numFmtId="0" fontId="184" fillId="0" borderId="20" xfId="0" applyFont="1" applyFill="1" applyBorder="1" applyAlignment="1">
      <alignment horizontal="center"/>
    </xf>
    <xf numFmtId="2" fontId="184" fillId="0" borderId="7" xfId="0" applyNumberFormat="1" applyFont="1" applyFill="1" applyBorder="1" applyAlignment="1">
      <alignment horizontal="center"/>
    </xf>
    <xf numFmtId="165" fontId="184" fillId="0" borderId="31" xfId="0" applyNumberFormat="1" applyFont="1" applyBorder="1" applyAlignment="1">
      <alignment horizontal="center" vertical="center"/>
    </xf>
    <xf numFmtId="165" fontId="184" fillId="0" borderId="3" xfId="0" applyNumberFormat="1" applyFont="1" applyBorder="1" applyAlignment="1">
      <alignment horizontal="center" vertical="center"/>
    </xf>
    <xf numFmtId="1" fontId="184" fillId="0" borderId="31" xfId="0" applyNumberFormat="1" applyFont="1" applyBorder="1" applyAlignment="1">
      <alignment horizontal="center" vertical="center"/>
    </xf>
    <xf numFmtId="165" fontId="184" fillId="0" borderId="25" xfId="0" applyNumberFormat="1" applyFont="1" applyBorder="1" applyAlignment="1">
      <alignment horizontal="center" vertical="center"/>
    </xf>
    <xf numFmtId="0" fontId="185" fillId="0" borderId="68" xfId="0" applyFont="1" applyFill="1" applyBorder="1" applyAlignment="1">
      <alignment horizontal="center"/>
    </xf>
    <xf numFmtId="2" fontId="185" fillId="0" borderId="64" xfId="0" applyNumberFormat="1" applyFont="1" applyFill="1" applyBorder="1" applyAlignment="1">
      <alignment horizontal="center"/>
    </xf>
    <xf numFmtId="0" fontId="181" fillId="0" borderId="56" xfId="0" applyFont="1" applyFill="1" applyBorder="1" applyAlignment="1">
      <alignment horizontal="center"/>
    </xf>
    <xf numFmtId="2" fontId="181" fillId="0" borderId="60" xfId="0" applyNumberFormat="1" applyFont="1" applyFill="1" applyBorder="1" applyAlignment="1">
      <alignment horizontal="center"/>
    </xf>
    <xf numFmtId="165" fontId="182" fillId="0" borderId="56" xfId="0" applyNumberFormat="1" applyFont="1" applyBorder="1" applyAlignment="1">
      <alignment horizontal="center"/>
    </xf>
    <xf numFmtId="2" fontId="187" fillId="0" borderId="40" xfId="0" applyNumberFormat="1" applyFont="1" applyBorder="1" applyAlignment="1">
      <alignment horizontal="left"/>
    </xf>
    <xf numFmtId="165" fontId="187" fillId="0" borderId="49" xfId="0" applyNumberFormat="1" applyFont="1" applyBorder="1" applyAlignment="1">
      <alignment horizontal="left"/>
    </xf>
    <xf numFmtId="0" fontId="181" fillId="0" borderId="41" xfId="0" applyFont="1" applyBorder="1" applyAlignment="1">
      <alignment horizontal="center"/>
    </xf>
    <xf numFmtId="2" fontId="181" fillId="0" borderId="41" xfId="0" applyNumberFormat="1" applyFont="1" applyBorder="1" applyAlignment="1">
      <alignment horizontal="center"/>
    </xf>
    <xf numFmtId="0" fontId="182" fillId="0" borderId="36" xfId="0" applyFont="1" applyBorder="1" applyAlignment="1">
      <alignment horizontal="center"/>
    </xf>
    <xf numFmtId="166" fontId="184" fillId="0" borderId="31" xfId="0" applyNumberFormat="1" applyFont="1" applyBorder="1" applyAlignment="1">
      <alignment horizontal="center" vertical="center"/>
    </xf>
    <xf numFmtId="0" fontId="182" fillId="0" borderId="0" xfId="0" applyFont="1" applyAlignment="1">
      <alignment horizontal="left"/>
    </xf>
    <xf numFmtId="2" fontId="184" fillId="0" borderId="29" xfId="0" applyNumberFormat="1" applyFont="1" applyBorder="1" applyAlignment="1">
      <alignment horizontal="center" vertical="center"/>
    </xf>
    <xf numFmtId="2" fontId="182" fillId="0" borderId="55" xfId="0" applyNumberFormat="1" applyFont="1" applyBorder="1" applyAlignment="1">
      <alignment horizontal="left"/>
    </xf>
    <xf numFmtId="2" fontId="182" fillId="0" borderId="56" xfId="0" applyNumberFormat="1" applyFont="1" applyBorder="1" applyAlignment="1">
      <alignment horizontal="left"/>
    </xf>
    <xf numFmtId="165" fontId="182" fillId="0" borderId="56" xfId="0" applyNumberFormat="1" applyFont="1" applyBorder="1" applyAlignment="1">
      <alignment horizontal="left"/>
    </xf>
    <xf numFmtId="2" fontId="182" fillId="0" borderId="57" xfId="0" applyNumberFormat="1" applyFont="1" applyBorder="1" applyAlignment="1">
      <alignment horizontal="left"/>
    </xf>
    <xf numFmtId="0" fontId="182" fillId="0" borderId="0" xfId="0" applyFont="1" applyBorder="1" applyAlignment="1">
      <alignment horizontal="left"/>
    </xf>
    <xf numFmtId="2" fontId="182" fillId="0" borderId="54" xfId="0" applyNumberFormat="1" applyFont="1" applyBorder="1" applyAlignment="1">
      <alignment horizontal="center"/>
    </xf>
    <xf numFmtId="166" fontId="189" fillId="0" borderId="20" xfId="0" applyNumberFormat="1" applyFont="1" applyBorder="1" applyAlignment="1">
      <alignment horizontal="center"/>
    </xf>
    <xf numFmtId="165" fontId="189" fillId="0" borderId="20" xfId="0" applyNumberFormat="1" applyFont="1" applyBorder="1" applyAlignment="1">
      <alignment horizontal="left"/>
    </xf>
    <xf numFmtId="0" fontId="189" fillId="0" borderId="21" xfId="0" applyFont="1" applyBorder="1" applyAlignment="1">
      <alignment horizontal="center"/>
    </xf>
    <xf numFmtId="0" fontId="182" fillId="0" borderId="0" xfId="0" applyFont="1" applyBorder="1"/>
    <xf numFmtId="0" fontId="182" fillId="0" borderId="40" xfId="0" applyFont="1" applyBorder="1"/>
    <xf numFmtId="0" fontId="182" fillId="0" borderId="52" xfId="0" applyFont="1" applyBorder="1"/>
    <xf numFmtId="0" fontId="182" fillId="0" borderId="49" xfId="0" applyFont="1" applyBorder="1"/>
    <xf numFmtId="0" fontId="182" fillId="0" borderId="44" xfId="0" applyFont="1" applyBorder="1"/>
    <xf numFmtId="170" fontId="184" fillId="0" borderId="20" xfId="0" applyNumberFormat="1" applyFont="1" applyBorder="1" applyAlignment="1">
      <alignment horizontal="center"/>
    </xf>
    <xf numFmtId="2" fontId="189" fillId="0" borderId="20" xfId="0" applyNumberFormat="1" applyFont="1" applyBorder="1" applyAlignment="1">
      <alignment horizontal="left"/>
    </xf>
    <xf numFmtId="2" fontId="189" fillId="0" borderId="21" xfId="0" applyNumberFormat="1" applyFont="1" applyBorder="1" applyAlignment="1">
      <alignment horizontal="center"/>
    </xf>
    <xf numFmtId="0" fontId="7" fillId="0" borderId="17" xfId="0" applyFont="1" applyBorder="1" applyAlignment="1">
      <alignment horizontal="left"/>
    </xf>
    <xf numFmtId="0" fontId="7" fillId="0" borderId="22" xfId="0" applyFont="1" applyBorder="1" applyAlignment="1">
      <alignment horizontal="left"/>
    </xf>
    <xf numFmtId="0" fontId="7" fillId="0" borderId="30" xfId="0" applyFont="1" applyBorder="1" applyAlignment="1">
      <alignment horizontal="left"/>
    </xf>
    <xf numFmtId="0" fontId="21" fillId="0" borderId="10" xfId="0" applyFont="1" applyBorder="1"/>
    <xf numFmtId="2" fontId="41" fillId="0" borderId="7" xfId="0" applyNumberFormat="1" applyFont="1" applyBorder="1" applyAlignment="1">
      <alignment horizontal="center"/>
    </xf>
    <xf numFmtId="2" fontId="41" fillId="0" borderId="64" xfId="0" applyNumberFormat="1" applyFont="1" applyBorder="1" applyAlignment="1">
      <alignment horizontal="center"/>
    </xf>
    <xf numFmtId="2" fontId="41" fillId="0" borderId="66" xfId="0" applyNumberFormat="1" applyFont="1" applyBorder="1" applyAlignment="1">
      <alignment horizontal="center"/>
    </xf>
    <xf numFmtId="2" fontId="41" fillId="0" borderId="52" xfId="0" applyNumberFormat="1" applyFont="1" applyBorder="1" applyAlignment="1">
      <alignment horizontal="center"/>
    </xf>
    <xf numFmtId="2" fontId="2" fillId="0" borderId="64" xfId="0" applyNumberFormat="1" applyFont="1" applyBorder="1" applyAlignment="1">
      <alignment horizontal="center"/>
    </xf>
    <xf numFmtId="2" fontId="2" fillId="0" borderId="60" xfId="0" applyNumberFormat="1" applyFont="1" applyBorder="1" applyAlignment="1">
      <alignment horizontal="center"/>
    </xf>
    <xf numFmtId="2" fontId="173" fillId="0" borderId="66" xfId="0" applyNumberFormat="1" applyFont="1" applyBorder="1" applyAlignment="1">
      <alignment horizontal="center"/>
    </xf>
    <xf numFmtId="2" fontId="173" fillId="0" borderId="40" xfId="0" applyNumberFormat="1" applyFont="1" applyBorder="1" applyAlignment="1">
      <alignment horizontal="center"/>
    </xf>
    <xf numFmtId="165" fontId="2" fillId="0" borderId="56" xfId="0" applyNumberFormat="1" applyFont="1" applyBorder="1" applyAlignment="1">
      <alignment horizontal="center"/>
    </xf>
    <xf numFmtId="165" fontId="2" fillId="0" borderId="60" xfId="0" applyNumberFormat="1" applyFont="1" applyBorder="1" applyAlignment="1">
      <alignment horizontal="center"/>
    </xf>
    <xf numFmtId="0" fontId="41" fillId="0" borderId="7" xfId="0" applyFont="1" applyBorder="1" applyAlignment="1">
      <alignment horizontal="center"/>
    </xf>
    <xf numFmtId="0" fontId="41" fillId="0" borderId="64" xfId="0" applyFont="1" applyBorder="1" applyAlignment="1">
      <alignment horizontal="center"/>
    </xf>
    <xf numFmtId="0" fontId="41" fillId="0" borderId="66" xfId="0" applyFont="1" applyBorder="1" applyAlignment="1">
      <alignment horizontal="center"/>
    </xf>
    <xf numFmtId="0" fontId="41" fillId="0" borderId="52" xfId="0" applyFont="1" applyBorder="1" applyAlignment="1">
      <alignment horizontal="center"/>
    </xf>
    <xf numFmtId="0" fontId="173" fillId="0" borderId="66" xfId="0" applyFont="1" applyBorder="1" applyAlignment="1">
      <alignment horizontal="center"/>
    </xf>
    <xf numFmtId="0" fontId="173" fillId="0" borderId="40" xfId="0" applyFont="1" applyBorder="1" applyAlignment="1">
      <alignment horizontal="center"/>
    </xf>
    <xf numFmtId="165" fontId="2" fillId="0" borderId="68" xfId="0" applyNumberFormat="1" applyFont="1" applyBorder="1" applyAlignment="1">
      <alignment horizontal="center"/>
    </xf>
    <xf numFmtId="165" fontId="2" fillId="0" borderId="64" xfId="0" applyNumberFormat="1" applyFont="1" applyBorder="1" applyAlignment="1">
      <alignment horizontal="center"/>
    </xf>
    <xf numFmtId="0" fontId="0" fillId="0" borderId="54" xfId="0" applyBorder="1" applyAlignment="1">
      <alignment horizontal="center"/>
    </xf>
    <xf numFmtId="0" fontId="0" fillId="0" borderId="55" xfId="0" applyBorder="1" applyAlignment="1">
      <alignment horizontal="center"/>
    </xf>
    <xf numFmtId="165" fontId="52" fillId="0" borderId="19" xfId="0" applyNumberFormat="1" applyFont="1" applyBorder="1" applyAlignment="1">
      <alignment horizontal="center"/>
    </xf>
    <xf numFmtId="165" fontId="52" fillId="0" borderId="54" xfId="0" applyNumberFormat="1" applyFont="1" applyBorder="1" applyAlignment="1">
      <alignment horizontal="center"/>
    </xf>
    <xf numFmtId="165" fontId="52" fillId="0" borderId="71" xfId="0" applyNumberFormat="1" applyFont="1" applyBorder="1" applyAlignment="1">
      <alignment horizontal="center"/>
    </xf>
    <xf numFmtId="165" fontId="52" fillId="0" borderId="35" xfId="0" applyNumberFormat="1" applyFont="1" applyBorder="1" applyAlignment="1">
      <alignment horizontal="center"/>
    </xf>
    <xf numFmtId="165" fontId="52" fillId="0" borderId="50" xfId="0" applyNumberFormat="1" applyFont="1" applyBorder="1" applyAlignment="1">
      <alignment horizontal="center"/>
    </xf>
    <xf numFmtId="1" fontId="52" fillId="0" borderId="55" xfId="0" applyNumberFormat="1" applyFont="1" applyBorder="1" applyAlignment="1">
      <alignment horizontal="center"/>
    </xf>
    <xf numFmtId="0" fontId="0" fillId="0" borderId="50" xfId="0" applyBorder="1" applyAlignment="1">
      <alignment horizontal="center"/>
    </xf>
    <xf numFmtId="0" fontId="7" fillId="0" borderId="9" xfId="0" applyFont="1" applyBorder="1"/>
    <xf numFmtId="2" fontId="52" fillId="0" borderId="19" xfId="0" applyNumberFormat="1" applyFont="1" applyBorder="1" applyAlignment="1">
      <alignment horizontal="center"/>
    </xf>
    <xf numFmtId="2" fontId="52" fillId="0" borderId="54" xfId="0" applyNumberFormat="1" applyFont="1" applyBorder="1" applyAlignment="1">
      <alignment horizontal="center"/>
    </xf>
    <xf numFmtId="2" fontId="52" fillId="0" borderId="35" xfId="0" applyNumberFormat="1" applyFont="1" applyBorder="1" applyAlignment="1">
      <alignment horizontal="center"/>
    </xf>
    <xf numFmtId="0" fontId="58" fillId="0" borderId="22" xfId="0" applyFont="1" applyBorder="1" applyAlignment="1">
      <alignment horizontal="left"/>
    </xf>
    <xf numFmtId="0" fontId="37" fillId="0" borderId="22" xfId="0" applyFont="1" applyBorder="1" applyAlignment="1">
      <alignment horizontal="right"/>
    </xf>
    <xf numFmtId="0" fontId="37" fillId="0" borderId="41" xfId="0" applyFont="1" applyBorder="1" applyAlignment="1">
      <alignment horizontal="right"/>
    </xf>
    <xf numFmtId="0" fontId="37" fillId="0" borderId="75" xfId="0" applyFont="1" applyBorder="1" applyAlignment="1">
      <alignment horizontal="right"/>
    </xf>
    <xf numFmtId="0" fontId="37" fillId="0" borderId="35" xfId="0" applyFont="1" applyBorder="1" applyAlignment="1">
      <alignment horizontal="right"/>
    </xf>
    <xf numFmtId="0" fontId="37" fillId="0" borderId="24" xfId="0" applyFont="1" applyBorder="1" applyAlignment="1">
      <alignment horizontal="right"/>
    </xf>
    <xf numFmtId="0" fontId="2" fillId="0" borderId="10" xfId="0" applyFont="1" applyFill="1" applyBorder="1"/>
    <xf numFmtId="2" fontId="73" fillId="16" borderId="70" xfId="0" applyNumberFormat="1" applyFont="1" applyFill="1" applyBorder="1" applyAlignment="1">
      <alignment horizontal="center"/>
    </xf>
    <xf numFmtId="0" fontId="21" fillId="0" borderId="72" xfId="0" applyFont="1" applyBorder="1" applyAlignment="1">
      <alignment horizontal="center"/>
    </xf>
    <xf numFmtId="0" fontId="21" fillId="0" borderId="41" xfId="0" applyFont="1" applyBorder="1" applyAlignment="1">
      <alignment horizontal="center"/>
    </xf>
    <xf numFmtId="0" fontId="21" fillId="0" borderId="49" xfId="0" applyFont="1" applyBorder="1" applyAlignment="1">
      <alignment horizontal="center"/>
    </xf>
    <xf numFmtId="2" fontId="21" fillId="0" borderId="72" xfId="0" applyNumberFormat="1" applyFont="1" applyBorder="1" applyAlignment="1">
      <alignment horizontal="center"/>
    </xf>
    <xf numFmtId="2" fontId="21" fillId="0" borderId="41" xfId="0" applyNumberFormat="1" applyFont="1" applyBorder="1" applyAlignment="1">
      <alignment horizontal="center"/>
    </xf>
    <xf numFmtId="2" fontId="21" fillId="0" borderId="49" xfId="0" applyNumberFormat="1" applyFont="1" applyBorder="1" applyAlignment="1">
      <alignment horizontal="center"/>
    </xf>
    <xf numFmtId="0" fontId="21" fillId="0" borderId="68" xfId="0" applyFont="1" applyBorder="1" applyAlignment="1">
      <alignment horizontal="center"/>
    </xf>
    <xf numFmtId="0" fontId="173" fillId="0" borderId="27" xfId="0" applyFont="1" applyBorder="1" applyAlignment="1">
      <alignment horizontal="center"/>
    </xf>
    <xf numFmtId="0" fontId="173" fillId="0" borderId="36" xfId="0" applyFont="1" applyBorder="1" applyAlignment="1">
      <alignment horizontal="center"/>
    </xf>
    <xf numFmtId="0" fontId="41" fillId="0" borderId="44" xfId="0" applyFont="1" applyBorder="1" applyAlignment="1">
      <alignment horizontal="center"/>
    </xf>
    <xf numFmtId="2" fontId="21" fillId="0" borderId="68" xfId="0" applyNumberFormat="1" applyFont="1" applyBorder="1" applyAlignment="1">
      <alignment horizontal="center"/>
    </xf>
    <xf numFmtId="2" fontId="173" fillId="0" borderId="27" xfId="0" applyNumberFormat="1" applyFont="1" applyBorder="1" applyAlignment="1">
      <alignment horizontal="center"/>
    </xf>
    <xf numFmtId="2" fontId="173" fillId="0" borderId="36" xfId="0" applyNumberFormat="1" applyFont="1" applyBorder="1" applyAlignment="1">
      <alignment horizontal="center"/>
    </xf>
    <xf numFmtId="2" fontId="41" fillId="0" borderId="44" xfId="0" applyNumberFormat="1" applyFont="1" applyBorder="1" applyAlignment="1">
      <alignment horizontal="center"/>
    </xf>
    <xf numFmtId="1" fontId="51" fillId="0" borderId="74" xfId="0" applyNumberFormat="1" applyFont="1" applyBorder="1" applyAlignment="1">
      <alignment horizontal="center"/>
    </xf>
    <xf numFmtId="0" fontId="71" fillId="0" borderId="49" xfId="0" applyFont="1" applyFill="1" applyBorder="1"/>
    <xf numFmtId="171" fontId="52" fillId="0" borderId="0" xfId="0" applyNumberFormat="1" applyFont="1" applyFill="1" applyBorder="1" applyAlignment="1">
      <alignment horizontal="left"/>
    </xf>
    <xf numFmtId="2" fontId="73" fillId="7" borderId="70" xfId="0" applyNumberFormat="1" applyFont="1" applyFill="1" applyBorder="1" applyAlignment="1">
      <alignment horizontal="center"/>
    </xf>
    <xf numFmtId="0" fontId="8" fillId="0" borderId="9" xfId="0" applyFont="1" applyBorder="1" applyAlignment="1">
      <alignment horizontal="left"/>
    </xf>
    <xf numFmtId="168" fontId="14" fillId="0" borderId="0" xfId="0" applyNumberFormat="1" applyFont="1" applyFill="1" applyBorder="1" applyAlignment="1">
      <alignment horizontal="left"/>
    </xf>
    <xf numFmtId="168" fontId="43" fillId="0" borderId="0" xfId="0" applyNumberFormat="1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0" fontId="169" fillId="0" borderId="0" xfId="0" applyFont="1" applyFill="1" applyBorder="1" applyAlignment="1">
      <alignment horizontal="left"/>
    </xf>
    <xf numFmtId="0" fontId="48" fillId="0" borderId="13" xfId="0" applyFont="1" applyFill="1" applyBorder="1" applyAlignment="1">
      <alignment horizontal="left"/>
    </xf>
    <xf numFmtId="0" fontId="8" fillId="0" borderId="78" xfId="0" applyFont="1" applyBorder="1" applyAlignment="1">
      <alignment horizontal="left"/>
    </xf>
    <xf numFmtId="2" fontId="185" fillId="0" borderId="71" xfId="0" applyNumberFormat="1" applyFont="1" applyBorder="1" applyAlignment="1">
      <alignment horizontal="center"/>
    </xf>
    <xf numFmtId="2" fontId="184" fillId="0" borderId="34" xfId="0" applyNumberFormat="1" applyFont="1" applyBorder="1" applyAlignment="1">
      <alignment horizontal="center"/>
    </xf>
    <xf numFmtId="0" fontId="16" fillId="0" borderId="30" xfId="0" applyFont="1" applyBorder="1" applyAlignment="1">
      <alignment horizontal="right"/>
    </xf>
    <xf numFmtId="0" fontId="58" fillId="0" borderId="52" xfId="0" applyFont="1" applyBorder="1" applyAlignment="1">
      <alignment horizontal="left"/>
    </xf>
    <xf numFmtId="0" fontId="191" fillId="0" borderId="68" xfId="0" applyFont="1" applyBorder="1" applyAlignment="1">
      <alignment horizontal="left"/>
    </xf>
    <xf numFmtId="0" fontId="191" fillId="0" borderId="56" xfId="0" applyFont="1" applyBorder="1" applyAlignment="1">
      <alignment horizontal="left"/>
    </xf>
    <xf numFmtId="0" fontId="14" fillId="0" borderId="66" xfId="0" applyFont="1" applyBorder="1"/>
    <xf numFmtId="0" fontId="2" fillId="0" borderId="64" xfId="0" applyFont="1" applyFill="1" applyBorder="1"/>
    <xf numFmtId="0" fontId="16" fillId="0" borderId="54" xfId="0" applyFont="1" applyFill="1" applyBorder="1" applyAlignment="1">
      <alignment horizontal="left"/>
    </xf>
    <xf numFmtId="0" fontId="58" fillId="0" borderId="13" xfId="0" applyFont="1" applyFill="1" applyBorder="1" applyAlignment="1">
      <alignment horizontal="left"/>
    </xf>
    <xf numFmtId="0" fontId="45" fillId="0" borderId="63" xfId="0" applyFont="1" applyFill="1" applyBorder="1" applyAlignment="1">
      <alignment horizontal="left"/>
    </xf>
    <xf numFmtId="0" fontId="64" fillId="0" borderId="63" xfId="0" applyFont="1" applyFill="1" applyBorder="1" applyAlignment="1">
      <alignment horizontal="left"/>
    </xf>
    <xf numFmtId="1" fontId="52" fillId="0" borderId="23" xfId="0" applyNumberFormat="1" applyFont="1" applyBorder="1" applyAlignment="1">
      <alignment horizontal="center"/>
    </xf>
    <xf numFmtId="2" fontId="181" fillId="0" borderId="40" xfId="0" applyNumberFormat="1" applyFont="1" applyBorder="1" applyAlignment="1">
      <alignment horizontal="center"/>
    </xf>
    <xf numFmtId="2" fontId="182" fillId="0" borderId="1" xfId="0" applyNumberFormat="1" applyFont="1" applyBorder="1" applyAlignment="1">
      <alignment horizontal="center"/>
    </xf>
    <xf numFmtId="2" fontId="182" fillId="0" borderId="49" xfId="0" applyNumberFormat="1" applyFont="1" applyBorder="1" applyAlignment="1">
      <alignment horizontal="center"/>
    </xf>
    <xf numFmtId="0" fontId="71" fillId="0" borderId="66" xfId="0" applyFont="1" applyBorder="1"/>
    <xf numFmtId="0" fontId="0" fillId="0" borderId="8" xfId="0" applyBorder="1" applyAlignment="1">
      <alignment horizontal="left"/>
    </xf>
    <xf numFmtId="0" fontId="0" fillId="0" borderId="0" xfId="0" applyFont="1" applyAlignment="1">
      <alignment horizontal="left"/>
    </xf>
    <xf numFmtId="165" fontId="16" fillId="0" borderId="0" xfId="0" applyNumberFormat="1" applyFont="1" applyFill="1" applyBorder="1" applyAlignment="1">
      <alignment horizontal="left"/>
    </xf>
    <xf numFmtId="2" fontId="43" fillId="0" borderId="0" xfId="0" applyNumberFormat="1" applyFont="1" applyFill="1" applyBorder="1" applyAlignment="1">
      <alignment horizontal="left"/>
    </xf>
    <xf numFmtId="0" fontId="7" fillId="0" borderId="71" xfId="0" applyFont="1" applyFill="1" applyBorder="1"/>
    <xf numFmtId="0" fontId="7" fillId="0" borderId="54" xfId="0" applyFont="1" applyFill="1" applyBorder="1"/>
    <xf numFmtId="0" fontId="193" fillId="0" borderId="72" xfId="0" applyFont="1" applyBorder="1" applyAlignment="1">
      <alignment horizontal="left"/>
    </xf>
    <xf numFmtId="165" fontId="21" fillId="0" borderId="68" xfId="0" applyNumberFormat="1" applyFont="1" applyBorder="1" applyAlignment="1">
      <alignment horizontal="center"/>
    </xf>
    <xf numFmtId="2" fontId="21" fillId="0" borderId="68" xfId="0" applyNumberFormat="1" applyFont="1" applyBorder="1"/>
    <xf numFmtId="1" fontId="95" fillId="6" borderId="68" xfId="0" applyNumberFormat="1" applyFont="1" applyFill="1" applyBorder="1" applyAlignment="1">
      <alignment horizontal="center"/>
    </xf>
    <xf numFmtId="2" fontId="21" fillId="0" borderId="20" xfId="0" applyNumberFormat="1" applyFont="1" applyBorder="1" applyAlignment="1">
      <alignment horizontal="center"/>
    </xf>
    <xf numFmtId="2" fontId="21" fillId="0" borderId="21" xfId="0" applyNumberFormat="1" applyFont="1" applyBorder="1" applyAlignment="1">
      <alignment horizontal="center"/>
    </xf>
    <xf numFmtId="2" fontId="21" fillId="0" borderId="70" xfId="0" applyNumberFormat="1" applyFont="1" applyBorder="1" applyAlignment="1">
      <alignment horizontal="center"/>
    </xf>
    <xf numFmtId="2" fontId="21" fillId="0" borderId="73" xfId="0" applyNumberFormat="1" applyFont="1" applyBorder="1" applyAlignment="1">
      <alignment horizontal="center"/>
    </xf>
    <xf numFmtId="2" fontId="21" fillId="0" borderId="75" xfId="0" applyNumberFormat="1" applyFont="1" applyBorder="1" applyAlignment="1">
      <alignment horizontal="center"/>
    </xf>
    <xf numFmtId="2" fontId="21" fillId="0" borderId="51" xfId="0" applyNumberFormat="1" applyFont="1" applyBorder="1" applyAlignment="1">
      <alignment horizontal="center"/>
    </xf>
    <xf numFmtId="165" fontId="21" fillId="0" borderId="56" xfId="0" applyNumberFormat="1" applyFont="1" applyBorder="1" applyAlignment="1">
      <alignment horizontal="center"/>
    </xf>
    <xf numFmtId="165" fontId="21" fillId="0" borderId="57" xfId="0" applyNumberFormat="1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165" fontId="21" fillId="0" borderId="70" xfId="0" applyNumberFormat="1" applyFont="1" applyBorder="1" applyAlignment="1">
      <alignment horizontal="center"/>
    </xf>
    <xf numFmtId="0" fontId="21" fillId="0" borderId="56" xfId="0" applyFont="1" applyBorder="1" applyAlignment="1">
      <alignment horizontal="center"/>
    </xf>
    <xf numFmtId="0" fontId="21" fillId="0" borderId="56" xfId="0" applyFont="1" applyBorder="1"/>
    <xf numFmtId="2" fontId="10" fillId="0" borderId="4" xfId="0" applyNumberFormat="1" applyFont="1" applyBorder="1" applyAlignment="1">
      <alignment horizontal="center" vertical="center"/>
    </xf>
    <xf numFmtId="166" fontId="10" fillId="0" borderId="21" xfId="0" applyNumberFormat="1" applyFont="1" applyBorder="1" applyAlignment="1">
      <alignment horizontal="center" vertical="center"/>
    </xf>
    <xf numFmtId="2" fontId="182" fillId="0" borderId="61" xfId="0" applyNumberFormat="1" applyFont="1" applyBorder="1" applyAlignment="1">
      <alignment horizontal="center"/>
    </xf>
    <xf numFmtId="0" fontId="194" fillId="0" borderId="0" xfId="0" applyFont="1" applyAlignment="1">
      <alignment horizontal="left" vertical="center"/>
    </xf>
    <xf numFmtId="0" fontId="126" fillId="0" borderId="0" xfId="0" applyFont="1" applyFill="1" applyAlignment="1">
      <alignment horizontal="left" vertical="center"/>
    </xf>
    <xf numFmtId="2" fontId="16" fillId="0" borderId="52" xfId="0" applyNumberFormat="1" applyFont="1" applyBorder="1" applyAlignment="1">
      <alignment horizontal="center"/>
    </xf>
    <xf numFmtId="2" fontId="182" fillId="0" borderId="52" xfId="0" applyNumberFormat="1" applyFont="1" applyBorder="1" applyAlignment="1">
      <alignment horizontal="center"/>
    </xf>
    <xf numFmtId="2" fontId="16" fillId="0" borderId="61" xfId="0" applyNumberFormat="1" applyFont="1" applyBorder="1" applyAlignment="1">
      <alignment horizontal="center"/>
    </xf>
    <xf numFmtId="2" fontId="16" fillId="0" borderId="64" xfId="0" applyNumberFormat="1" applyFont="1" applyBorder="1" applyAlignment="1">
      <alignment horizontal="center"/>
    </xf>
    <xf numFmtId="165" fontId="182" fillId="0" borderId="33" xfId="0" applyNumberFormat="1" applyFont="1" applyBorder="1" applyAlignment="1">
      <alignment horizontal="center"/>
    </xf>
    <xf numFmtId="2" fontId="16" fillId="0" borderId="59" xfId="0" applyNumberFormat="1" applyFont="1" applyBorder="1" applyAlignment="1">
      <alignment horizontal="center"/>
    </xf>
    <xf numFmtId="2" fontId="16" fillId="0" borderId="69" xfId="0" applyNumberFormat="1" applyFont="1" applyBorder="1" applyAlignment="1">
      <alignment horizontal="center"/>
    </xf>
    <xf numFmtId="2" fontId="16" fillId="0" borderId="40" xfId="0" applyNumberFormat="1" applyFont="1" applyBorder="1" applyAlignment="1">
      <alignment horizontal="center"/>
    </xf>
    <xf numFmtId="0" fontId="32" fillId="0" borderId="43" xfId="0" applyFont="1" applyBorder="1" applyAlignment="1">
      <alignment horizontal="center"/>
    </xf>
    <xf numFmtId="2" fontId="16" fillId="0" borderId="48" xfId="0" applyNumberFormat="1" applyFont="1" applyBorder="1" applyAlignment="1">
      <alignment horizontal="center"/>
    </xf>
    <xf numFmtId="0" fontId="177" fillId="0" borderId="0" xfId="0" applyFont="1" applyFill="1" applyBorder="1" applyAlignment="1">
      <alignment horizontal="center"/>
    </xf>
    <xf numFmtId="0" fontId="105" fillId="0" borderId="0" xfId="0" applyFont="1" applyFill="1" applyBorder="1" applyAlignment="1">
      <alignment horizontal="center"/>
    </xf>
    <xf numFmtId="1" fontId="17" fillId="0" borderId="0" xfId="0" applyNumberFormat="1" applyFont="1" applyFill="1" applyBorder="1" applyAlignment="1">
      <alignment horizontal="center"/>
    </xf>
    <xf numFmtId="2" fontId="178" fillId="0" borderId="0" xfId="0" applyNumberFormat="1" applyFont="1" applyFill="1" applyBorder="1" applyAlignment="1">
      <alignment horizontal="center"/>
    </xf>
    <xf numFmtId="0" fontId="179" fillId="0" borderId="0" xfId="0" applyFont="1" applyFill="1" applyBorder="1" applyAlignment="1">
      <alignment horizontal="center"/>
    </xf>
    <xf numFmtId="0" fontId="176" fillId="0" borderId="0" xfId="0" applyFont="1" applyFill="1" applyBorder="1" applyAlignment="1">
      <alignment horizontal="center"/>
    </xf>
    <xf numFmtId="0" fontId="119" fillId="0" borderId="0" xfId="0" applyFont="1" applyFill="1" applyBorder="1"/>
    <xf numFmtId="166" fontId="178" fillId="0" borderId="0" xfId="0" applyNumberFormat="1" applyFont="1" applyFill="1" applyBorder="1" applyAlignment="1">
      <alignment horizontal="center"/>
    </xf>
    <xf numFmtId="0" fontId="182" fillId="0" borderId="0" xfId="0" applyFont="1" applyFill="1" applyBorder="1" applyAlignment="1">
      <alignment horizontal="center"/>
    </xf>
    <xf numFmtId="2" fontId="44" fillId="0" borderId="0" xfId="0" applyNumberFormat="1" applyFont="1" applyFill="1" applyBorder="1" applyAlignment="1">
      <alignment horizontal="center"/>
    </xf>
    <xf numFmtId="0" fontId="115" fillId="0" borderId="0" xfId="0" applyFont="1" applyFill="1" applyBorder="1" applyAlignment="1">
      <alignment horizontal="center"/>
    </xf>
    <xf numFmtId="2" fontId="182" fillId="0" borderId="0" xfId="0" applyNumberFormat="1" applyFont="1" applyFill="1" applyBorder="1" applyAlignment="1">
      <alignment horizontal="center"/>
    </xf>
    <xf numFmtId="16" fontId="21" fillId="0" borderId="0" xfId="0" applyNumberFormat="1" applyFont="1" applyFill="1" applyBorder="1"/>
    <xf numFmtId="17" fontId="21" fillId="0" borderId="0" xfId="0" applyNumberFormat="1" applyFont="1" applyFill="1" applyBorder="1"/>
    <xf numFmtId="167" fontId="182" fillId="0" borderId="0" xfId="0" applyNumberFormat="1" applyFont="1" applyFill="1" applyBorder="1" applyAlignment="1">
      <alignment horizontal="center"/>
    </xf>
    <xf numFmtId="165" fontId="182" fillId="0" borderId="0" xfId="0" applyNumberFormat="1" applyFont="1" applyFill="1" applyBorder="1" applyAlignment="1">
      <alignment horizontal="center"/>
    </xf>
    <xf numFmtId="168" fontId="21" fillId="0" borderId="0" xfId="0" applyNumberFormat="1" applyFont="1" applyFill="1" applyBorder="1" applyAlignment="1">
      <alignment horizontal="left"/>
    </xf>
    <xf numFmtId="167" fontId="21" fillId="0" borderId="0" xfId="0" applyNumberFormat="1" applyFont="1" applyFill="1" applyBorder="1" applyAlignment="1">
      <alignment horizontal="left"/>
    </xf>
    <xf numFmtId="0" fontId="14" fillId="0" borderId="63" xfId="0" applyFont="1" applyBorder="1" applyAlignment="1">
      <alignment horizontal="center"/>
    </xf>
    <xf numFmtId="2" fontId="34" fillId="0" borderId="0" xfId="0" applyNumberFormat="1" applyFont="1" applyFill="1" applyBorder="1" applyAlignment="1">
      <alignment horizontal="center"/>
    </xf>
    <xf numFmtId="2" fontId="113" fillId="0" borderId="0" xfId="0" applyNumberFormat="1" applyFont="1" applyFill="1" applyBorder="1" applyAlignment="1">
      <alignment horizontal="center"/>
    </xf>
    <xf numFmtId="167" fontId="113" fillId="0" borderId="0" xfId="0" applyNumberFormat="1" applyFont="1" applyFill="1" applyBorder="1" applyAlignment="1">
      <alignment horizontal="center"/>
    </xf>
    <xf numFmtId="2" fontId="114" fillId="0" borderId="0" xfId="0" applyNumberFormat="1" applyFont="1" applyFill="1" applyBorder="1" applyAlignment="1">
      <alignment horizontal="center"/>
    </xf>
    <xf numFmtId="167" fontId="114" fillId="0" borderId="0" xfId="0" applyNumberFormat="1" applyFont="1" applyFill="1" applyBorder="1" applyAlignment="1">
      <alignment horizontal="center"/>
    </xf>
    <xf numFmtId="0" fontId="113" fillId="0" borderId="0" xfId="0" applyFont="1" applyFill="1" applyBorder="1" applyAlignment="1">
      <alignment horizontal="center"/>
    </xf>
    <xf numFmtId="166" fontId="113" fillId="0" borderId="0" xfId="0" applyNumberFormat="1" applyFont="1" applyFill="1" applyBorder="1" applyAlignment="1">
      <alignment horizontal="center"/>
    </xf>
    <xf numFmtId="168" fontId="113" fillId="0" borderId="0" xfId="0" applyNumberFormat="1" applyFont="1" applyFill="1" applyBorder="1" applyAlignment="1">
      <alignment horizontal="center"/>
    </xf>
    <xf numFmtId="166" fontId="58" fillId="0" borderId="0" xfId="0" applyNumberFormat="1" applyFont="1" applyFill="1" applyBorder="1" applyAlignment="1">
      <alignment horizontal="center"/>
    </xf>
    <xf numFmtId="167" fontId="164" fillId="0" borderId="0" xfId="0" applyNumberFormat="1" applyFont="1" applyFill="1" applyBorder="1" applyAlignment="1">
      <alignment horizontal="center"/>
    </xf>
    <xf numFmtId="1" fontId="160" fillId="0" borderId="0" xfId="0" applyNumberFormat="1" applyFont="1" applyFill="1" applyBorder="1" applyAlignment="1">
      <alignment horizontal="center"/>
    </xf>
    <xf numFmtId="1" fontId="161" fillId="0" borderId="0" xfId="0" applyNumberFormat="1" applyFont="1" applyFill="1" applyBorder="1" applyAlignment="1">
      <alignment horizontal="center"/>
    </xf>
    <xf numFmtId="0" fontId="160" fillId="0" borderId="0" xfId="0" applyFont="1" applyFill="1" applyBorder="1" applyAlignment="1">
      <alignment horizontal="center"/>
    </xf>
    <xf numFmtId="0" fontId="162" fillId="0" borderId="0" xfId="0" applyFont="1" applyFill="1" applyBorder="1"/>
    <xf numFmtId="0" fontId="163" fillId="0" borderId="0" xfId="0" applyFont="1" applyFill="1" applyBorder="1" applyAlignment="1">
      <alignment horizontal="right"/>
    </xf>
    <xf numFmtId="0" fontId="160" fillId="0" borderId="0" xfId="0" applyFont="1" applyFill="1" applyBorder="1"/>
    <xf numFmtId="1" fontId="162" fillId="0" borderId="0" xfId="0" applyNumberFormat="1" applyFont="1" applyFill="1" applyBorder="1" applyAlignment="1">
      <alignment horizontal="center"/>
    </xf>
    <xf numFmtId="2" fontId="42" fillId="0" borderId="0" xfId="0" applyNumberFormat="1" applyFont="1" applyFill="1" applyBorder="1" applyAlignment="1">
      <alignment horizontal="center"/>
    </xf>
    <xf numFmtId="165" fontId="7" fillId="0" borderId="0" xfId="0" applyNumberFormat="1" applyFont="1" applyFill="1" applyBorder="1" applyAlignment="1">
      <alignment horizontal="center"/>
    </xf>
    <xf numFmtId="166" fontId="161" fillId="0" borderId="0" xfId="0" applyNumberFormat="1" applyFont="1" applyFill="1" applyBorder="1" applyAlignment="1">
      <alignment horizontal="center"/>
    </xf>
    <xf numFmtId="2" fontId="160" fillId="0" borderId="0" xfId="0" applyNumberFormat="1" applyFont="1" applyFill="1" applyBorder="1" applyAlignment="1">
      <alignment horizontal="center"/>
    </xf>
    <xf numFmtId="2" fontId="103" fillId="0" borderId="0" xfId="0" applyNumberFormat="1" applyFont="1" applyFill="1" applyBorder="1" applyAlignment="1">
      <alignment horizontal="center"/>
    </xf>
    <xf numFmtId="167" fontId="58" fillId="0" borderId="0" xfId="0" applyNumberFormat="1" applyFont="1" applyFill="1" applyBorder="1" applyAlignment="1">
      <alignment horizontal="center"/>
    </xf>
    <xf numFmtId="0" fontId="41" fillId="0" borderId="5" xfId="0" applyFont="1" applyBorder="1" applyAlignment="1">
      <alignment horizontal="center"/>
    </xf>
    <xf numFmtId="0" fontId="41" fillId="0" borderId="61" xfId="0" applyFont="1" applyBorder="1" applyAlignment="1">
      <alignment horizontal="center"/>
    </xf>
    <xf numFmtId="0" fontId="41" fillId="0" borderId="27" xfId="0" applyFont="1" applyBorder="1" applyAlignment="1">
      <alignment horizontal="center"/>
    </xf>
    <xf numFmtId="2" fontId="71" fillId="0" borderId="61" xfId="0" applyNumberFormat="1" applyFont="1" applyBorder="1" applyAlignment="1">
      <alignment horizontal="center"/>
    </xf>
    <xf numFmtId="2" fontId="2" fillId="0" borderId="61" xfId="0" applyNumberFormat="1" applyFont="1" applyBorder="1" applyAlignment="1">
      <alignment horizontal="center"/>
    </xf>
    <xf numFmtId="2" fontId="2" fillId="0" borderId="65" xfId="0" applyNumberFormat="1" applyFont="1" applyBorder="1" applyAlignment="1">
      <alignment horizontal="center"/>
    </xf>
    <xf numFmtId="0" fontId="45" fillId="0" borderId="21" xfId="0" applyFont="1" applyBorder="1" applyAlignment="1">
      <alignment horizontal="center"/>
    </xf>
    <xf numFmtId="0" fontId="45" fillId="0" borderId="70" xfId="0" applyFont="1" applyBorder="1" applyAlignment="1">
      <alignment horizontal="center"/>
    </xf>
    <xf numFmtId="0" fontId="45" fillId="0" borderId="57" xfId="0" applyFont="1" applyBorder="1" applyAlignment="1">
      <alignment horizontal="center"/>
    </xf>
    <xf numFmtId="0" fontId="68" fillId="0" borderId="40" xfId="0" applyFont="1" applyBorder="1"/>
    <xf numFmtId="0" fontId="142" fillId="0" borderId="52" xfId="0" applyFont="1" applyBorder="1"/>
    <xf numFmtId="0" fontId="45" fillId="0" borderId="73" xfId="0" applyFont="1" applyBorder="1" applyAlignment="1">
      <alignment horizontal="center"/>
    </xf>
    <xf numFmtId="0" fontId="45" fillId="0" borderId="51" xfId="0" applyFont="1" applyBorder="1" applyAlignment="1">
      <alignment horizontal="center"/>
    </xf>
    <xf numFmtId="0" fontId="45" fillId="0" borderId="75" xfId="0" applyFont="1" applyBorder="1" applyAlignment="1">
      <alignment horizontal="center"/>
    </xf>
    <xf numFmtId="166" fontId="114" fillId="0" borderId="0" xfId="0" applyNumberFormat="1" applyFont="1" applyFill="1" applyBorder="1" applyAlignment="1">
      <alignment horizontal="center"/>
    </xf>
    <xf numFmtId="168" fontId="114" fillId="0" borderId="0" xfId="0" applyNumberFormat="1" applyFont="1" applyFill="1" applyBorder="1" applyAlignment="1">
      <alignment horizontal="center"/>
    </xf>
    <xf numFmtId="167" fontId="108" fillId="0" borderId="0" xfId="0" applyNumberFormat="1" applyFont="1" applyFill="1" applyBorder="1"/>
    <xf numFmtId="166" fontId="108" fillId="0" borderId="0" xfId="0" applyNumberFormat="1" applyFont="1" applyFill="1" applyBorder="1"/>
    <xf numFmtId="2" fontId="161" fillId="0" borderId="0" xfId="0" applyNumberFormat="1" applyFont="1" applyFill="1" applyBorder="1" applyAlignment="1">
      <alignment horizontal="center"/>
    </xf>
    <xf numFmtId="166" fontId="160" fillId="0" borderId="0" xfId="0" applyNumberFormat="1" applyFont="1" applyFill="1" applyBorder="1" applyAlignment="1">
      <alignment horizontal="center"/>
    </xf>
    <xf numFmtId="167" fontId="165" fillId="0" borderId="0" xfId="0" applyNumberFormat="1" applyFont="1" applyFill="1" applyBorder="1"/>
    <xf numFmtId="166" fontId="7" fillId="0" borderId="0" xfId="0" applyNumberFormat="1" applyFont="1" applyFill="1" applyBorder="1" applyAlignment="1">
      <alignment horizontal="center"/>
    </xf>
    <xf numFmtId="168" fontId="108" fillId="0" borderId="0" xfId="0" applyNumberFormat="1" applyFont="1" applyFill="1" applyBorder="1"/>
    <xf numFmtId="2" fontId="119" fillId="0" borderId="0" xfId="0" applyNumberFormat="1" applyFont="1" applyFill="1" applyBorder="1" applyAlignment="1">
      <alignment horizontal="center"/>
    </xf>
    <xf numFmtId="0" fontId="161" fillId="0" borderId="0" xfId="0" applyFont="1" applyFill="1" applyBorder="1" applyAlignment="1">
      <alignment horizontal="center"/>
    </xf>
    <xf numFmtId="0" fontId="88" fillId="0" borderId="0" xfId="0" applyFont="1" applyFill="1" applyBorder="1"/>
    <xf numFmtId="0" fontId="101" fillId="0" borderId="0" xfId="0" applyFont="1" applyFill="1" applyBorder="1"/>
    <xf numFmtId="165" fontId="51" fillId="8" borderId="14" xfId="0" applyNumberFormat="1" applyFont="1" applyFill="1" applyBorder="1" applyAlignment="1">
      <alignment horizontal="center"/>
    </xf>
    <xf numFmtId="165" fontId="73" fillId="8" borderId="28" xfId="0" applyNumberFormat="1" applyFont="1" applyFill="1" applyBorder="1" applyAlignment="1">
      <alignment horizontal="center"/>
    </xf>
    <xf numFmtId="166" fontId="51" fillId="11" borderId="15" xfId="0" applyNumberFormat="1" applyFont="1" applyFill="1" applyBorder="1" applyAlignment="1">
      <alignment horizontal="center"/>
    </xf>
    <xf numFmtId="0" fontId="0" fillId="0" borderId="61" xfId="0" applyBorder="1"/>
    <xf numFmtId="0" fontId="21" fillId="0" borderId="1" xfId="0" applyFont="1" applyBorder="1" applyAlignment="1">
      <alignment horizontal="center"/>
    </xf>
    <xf numFmtId="0" fontId="14" fillId="0" borderId="23" xfId="0" applyFont="1" applyBorder="1" applyAlignment="1">
      <alignment horizontal="center"/>
    </xf>
    <xf numFmtId="2" fontId="14" fillId="0" borderId="65" xfId="0" applyNumberFormat="1" applyFont="1" applyBorder="1" applyAlignment="1">
      <alignment horizontal="center"/>
    </xf>
    <xf numFmtId="0" fontId="63" fillId="0" borderId="21" xfId="0" applyFont="1" applyBorder="1" applyAlignment="1">
      <alignment horizontal="left"/>
    </xf>
    <xf numFmtId="9" fontId="125" fillId="0" borderId="62" xfId="0" applyNumberFormat="1" applyFont="1" applyBorder="1" applyAlignment="1">
      <alignment horizontal="center"/>
    </xf>
    <xf numFmtId="165" fontId="16" fillId="0" borderId="72" xfId="0" applyNumberFormat="1" applyFont="1" applyBorder="1" applyAlignment="1">
      <alignment horizontal="center"/>
    </xf>
    <xf numFmtId="2" fontId="16" fillId="0" borderId="66" xfId="0" applyNumberFormat="1" applyFont="1" applyBorder="1" applyAlignment="1">
      <alignment horizontal="center"/>
    </xf>
    <xf numFmtId="2" fontId="107" fillId="8" borderId="69" xfId="0" applyNumberFormat="1" applyFont="1" applyFill="1" applyBorder="1" applyAlignment="1">
      <alignment horizontal="center"/>
    </xf>
    <xf numFmtId="2" fontId="27" fillId="8" borderId="64" xfId="0" applyNumberFormat="1" applyFont="1" applyFill="1" applyBorder="1" applyAlignment="1">
      <alignment horizontal="center"/>
    </xf>
    <xf numFmtId="165" fontId="0" fillId="0" borderId="0" xfId="0" applyNumberFormat="1"/>
    <xf numFmtId="0" fontId="45" fillId="0" borderId="18" xfId="0" applyFont="1" applyBorder="1" applyAlignment="1">
      <alignment horizontal="left"/>
    </xf>
    <xf numFmtId="2" fontId="16" fillId="0" borderId="54" xfId="0" applyNumberFormat="1" applyFont="1" applyBorder="1" applyAlignment="1">
      <alignment horizontal="center"/>
    </xf>
    <xf numFmtId="2" fontId="16" fillId="0" borderId="33" xfId="0" applyNumberFormat="1" applyFont="1" applyFill="1" applyBorder="1" applyAlignment="1">
      <alignment horizontal="center"/>
    </xf>
    <xf numFmtId="2" fontId="16" fillId="0" borderId="72" xfId="0" applyNumberFormat="1" applyFont="1" applyFill="1" applyBorder="1" applyAlignment="1">
      <alignment horizontal="center"/>
    </xf>
    <xf numFmtId="2" fontId="17" fillId="0" borderId="66" xfId="0" applyNumberFormat="1" applyFont="1" applyFill="1" applyBorder="1" applyAlignment="1">
      <alignment horizontal="center"/>
    </xf>
    <xf numFmtId="1" fontId="34" fillId="0" borderId="46" xfId="0" applyNumberFormat="1" applyFont="1" applyBorder="1" applyAlignment="1">
      <alignment horizontal="center"/>
    </xf>
    <xf numFmtId="2" fontId="182" fillId="0" borderId="64" xfId="0" applyNumberFormat="1" applyFont="1" applyFill="1" applyBorder="1" applyAlignment="1">
      <alignment horizontal="center"/>
    </xf>
    <xf numFmtId="2" fontId="181" fillId="0" borderId="33" xfId="0" applyNumberFormat="1" applyFont="1" applyFill="1" applyBorder="1" applyAlignment="1">
      <alignment horizontal="center"/>
    </xf>
    <xf numFmtId="2" fontId="182" fillId="0" borderId="33" xfId="0" applyNumberFormat="1" applyFont="1" applyFill="1" applyBorder="1" applyAlignment="1">
      <alignment horizontal="center"/>
    </xf>
    <xf numFmtId="0" fontId="14" fillId="0" borderId="71" xfId="0" applyFont="1" applyBorder="1" applyAlignment="1">
      <alignment horizontal="left"/>
    </xf>
    <xf numFmtId="0" fontId="32" fillId="0" borderId="24" xfId="0" applyFont="1" applyBorder="1" applyAlignment="1">
      <alignment horizontal="center"/>
    </xf>
    <xf numFmtId="2" fontId="48" fillId="7" borderId="53" xfId="0" applyNumberFormat="1" applyFont="1" applyFill="1" applyBorder="1" applyAlignment="1">
      <alignment horizontal="center"/>
    </xf>
    <xf numFmtId="2" fontId="73" fillId="7" borderId="28" xfId="0" applyNumberFormat="1" applyFont="1" applyFill="1" applyBorder="1" applyAlignment="1">
      <alignment horizontal="center"/>
    </xf>
    <xf numFmtId="165" fontId="73" fillId="7" borderId="28" xfId="0" applyNumberFormat="1" applyFont="1" applyFill="1" applyBorder="1" applyAlignment="1">
      <alignment horizontal="center"/>
    </xf>
    <xf numFmtId="0" fontId="32" fillId="4" borderId="79" xfId="0" applyFont="1" applyFill="1" applyBorder="1"/>
    <xf numFmtId="0" fontId="32" fillId="0" borderId="71" xfId="0" applyFont="1" applyBorder="1" applyAlignment="1">
      <alignment horizontal="center"/>
    </xf>
    <xf numFmtId="2" fontId="152" fillId="28" borderId="66" xfId="0" applyNumberFormat="1" applyFont="1" applyFill="1" applyBorder="1" applyAlignment="1">
      <alignment horizontal="center"/>
    </xf>
    <xf numFmtId="0" fontId="2" fillId="21" borderId="38" xfId="0" applyFont="1" applyFill="1" applyBorder="1" applyAlignment="1">
      <alignment horizontal="left"/>
    </xf>
    <xf numFmtId="0" fontId="2" fillId="21" borderId="43" xfId="0" applyFont="1" applyFill="1" applyBorder="1" applyAlignment="1">
      <alignment horizontal="center"/>
    </xf>
    <xf numFmtId="0" fontId="0" fillId="11" borderId="78" xfId="0" applyFill="1" applyBorder="1"/>
    <xf numFmtId="0" fontId="58" fillId="36" borderId="38" xfId="0" applyFont="1" applyFill="1" applyBorder="1"/>
    <xf numFmtId="0" fontId="100" fillId="0" borderId="24" xfId="0" applyFont="1" applyFill="1" applyBorder="1" applyAlignment="1">
      <alignment horizontal="center"/>
    </xf>
    <xf numFmtId="0" fontId="0" fillId="7" borderId="53" xfId="0" applyFill="1" applyBorder="1" applyAlignment="1">
      <alignment horizontal="center"/>
    </xf>
    <xf numFmtId="0" fontId="2" fillId="21" borderId="9" xfId="0" applyFont="1" applyFill="1" applyBorder="1" applyAlignment="1">
      <alignment horizontal="left"/>
    </xf>
    <xf numFmtId="166" fontId="62" fillId="0" borderId="50" xfId="0" applyNumberFormat="1" applyFont="1" applyBorder="1" applyAlignment="1">
      <alignment horizontal="center"/>
    </xf>
    <xf numFmtId="0" fontId="0" fillId="21" borderId="52" xfId="0" applyFill="1" applyBorder="1"/>
    <xf numFmtId="0" fontId="73" fillId="21" borderId="51" xfId="0" applyFont="1" applyFill="1" applyBorder="1" applyAlignment="1">
      <alignment horizontal="center"/>
    </xf>
    <xf numFmtId="0" fontId="73" fillId="21" borderId="1" xfId="0" applyFont="1" applyFill="1" applyBorder="1" applyAlignment="1">
      <alignment horizontal="center"/>
    </xf>
    <xf numFmtId="0" fontId="73" fillId="11" borderId="47" xfId="0" applyFont="1" applyFill="1" applyBorder="1" applyAlignment="1">
      <alignment horizontal="center"/>
    </xf>
    <xf numFmtId="0" fontId="32" fillId="37" borderId="53" xfId="0" applyFont="1" applyFill="1" applyBorder="1" applyAlignment="1">
      <alignment horizontal="center"/>
    </xf>
    <xf numFmtId="0" fontId="122" fillId="37" borderId="53" xfId="0" applyFont="1" applyFill="1" applyBorder="1" applyAlignment="1">
      <alignment horizontal="center"/>
    </xf>
    <xf numFmtId="2" fontId="32" fillId="37" borderId="53" xfId="0" applyNumberFormat="1" applyFont="1" applyFill="1" applyBorder="1" applyAlignment="1">
      <alignment horizontal="center"/>
    </xf>
    <xf numFmtId="2" fontId="75" fillId="37" borderId="53" xfId="0" applyNumberFormat="1" applyFont="1" applyFill="1" applyBorder="1" applyAlignment="1">
      <alignment horizontal="center"/>
    </xf>
    <xf numFmtId="0" fontId="75" fillId="37" borderId="53" xfId="0" applyFont="1" applyFill="1" applyBorder="1" applyAlignment="1">
      <alignment horizontal="center"/>
    </xf>
    <xf numFmtId="2" fontId="48" fillId="37" borderId="53" xfId="0" applyNumberFormat="1" applyFont="1" applyFill="1" applyBorder="1" applyAlignment="1">
      <alignment horizontal="center"/>
    </xf>
    <xf numFmtId="2" fontId="28" fillId="37" borderId="28" xfId="0" applyNumberFormat="1" applyFont="1" applyFill="1" applyBorder="1" applyAlignment="1">
      <alignment horizontal="center"/>
    </xf>
    <xf numFmtId="0" fontId="48" fillId="37" borderId="53" xfId="0" applyFont="1" applyFill="1" applyBorder="1" applyAlignment="1">
      <alignment horizontal="center"/>
    </xf>
    <xf numFmtId="0" fontId="73" fillId="37" borderId="28" xfId="0" applyFont="1" applyFill="1" applyBorder="1" applyAlignment="1">
      <alignment horizontal="center"/>
    </xf>
    <xf numFmtId="0" fontId="73" fillId="37" borderId="16" xfId="0" applyFont="1" applyFill="1" applyBorder="1" applyAlignment="1">
      <alignment horizontal="center"/>
    </xf>
    <xf numFmtId="0" fontId="58" fillId="36" borderId="23" xfId="0" applyFont="1" applyFill="1" applyBorder="1"/>
    <xf numFmtId="0" fontId="32" fillId="37" borderId="35" xfId="0" applyFont="1" applyFill="1" applyBorder="1" applyAlignment="1">
      <alignment horizontal="center"/>
    </xf>
    <xf numFmtId="0" fontId="48" fillId="37" borderId="35" xfId="0" applyFont="1" applyFill="1" applyBorder="1" applyAlignment="1">
      <alignment horizontal="center"/>
    </xf>
    <xf numFmtId="2" fontId="28" fillId="37" borderId="24" xfId="0" applyNumberFormat="1" applyFont="1" applyFill="1" applyBorder="1" applyAlignment="1">
      <alignment horizontal="center"/>
    </xf>
    <xf numFmtId="0" fontId="73" fillId="37" borderId="24" xfId="0" applyFont="1" applyFill="1" applyBorder="1" applyAlignment="1">
      <alignment horizontal="center"/>
    </xf>
    <xf numFmtId="0" fontId="73" fillId="37" borderId="75" xfId="0" applyFont="1" applyFill="1" applyBorder="1" applyAlignment="1">
      <alignment horizontal="center"/>
    </xf>
    <xf numFmtId="0" fontId="75" fillId="6" borderId="52" xfId="0" applyFont="1" applyFill="1" applyBorder="1" applyAlignment="1">
      <alignment horizontal="center"/>
    </xf>
    <xf numFmtId="0" fontId="75" fillId="6" borderId="51" xfId="0" applyFont="1" applyFill="1" applyBorder="1" applyAlignment="1">
      <alignment horizontal="center"/>
    </xf>
    <xf numFmtId="0" fontId="122" fillId="6" borderId="1" xfId="0" applyFont="1" applyFill="1" applyBorder="1" applyAlignment="1">
      <alignment horizontal="center"/>
    </xf>
    <xf numFmtId="166" fontId="48" fillId="0" borderId="50" xfId="0" applyNumberFormat="1" applyFont="1" applyBorder="1" applyAlignment="1">
      <alignment horizontal="center"/>
    </xf>
    <xf numFmtId="0" fontId="75" fillId="0" borderId="77" xfId="0" applyFont="1" applyBorder="1" applyAlignment="1">
      <alignment horizontal="center"/>
    </xf>
    <xf numFmtId="0" fontId="32" fillId="0" borderId="53" xfId="0" applyFont="1" applyBorder="1"/>
    <xf numFmtId="0" fontId="75" fillId="0" borderId="16" xfId="0" applyFont="1" applyBorder="1" applyAlignment="1">
      <alignment horizontal="center"/>
    </xf>
    <xf numFmtId="0" fontId="32" fillId="0" borderId="53" xfId="0" applyFont="1" applyFill="1" applyBorder="1"/>
    <xf numFmtId="0" fontId="122" fillId="0" borderId="15" xfId="0" applyFont="1" applyBorder="1" applyAlignment="1">
      <alignment horizontal="center"/>
    </xf>
    <xf numFmtId="166" fontId="48" fillId="0" borderId="53" xfId="0" applyNumberFormat="1" applyFont="1" applyBorder="1" applyAlignment="1">
      <alignment horizontal="center"/>
    </xf>
    <xf numFmtId="0" fontId="48" fillId="0" borderId="53" xfId="0" applyFont="1" applyBorder="1" applyAlignment="1">
      <alignment horizontal="center"/>
    </xf>
    <xf numFmtId="2" fontId="28" fillId="7" borderId="39" xfId="0" applyNumberFormat="1" applyFont="1" applyFill="1" applyBorder="1" applyAlignment="1">
      <alignment horizontal="center"/>
    </xf>
    <xf numFmtId="0" fontId="48" fillId="0" borderId="48" xfId="0" applyFont="1" applyBorder="1" applyAlignment="1">
      <alignment horizontal="center"/>
    </xf>
    <xf numFmtId="0" fontId="44" fillId="6" borderId="1" xfId="0" applyFont="1" applyFill="1" applyBorder="1" applyAlignment="1">
      <alignment horizontal="center"/>
    </xf>
    <xf numFmtId="0" fontId="123" fillId="0" borderId="53" xfId="0" applyFont="1" applyBorder="1" applyAlignment="1">
      <alignment horizontal="center"/>
    </xf>
    <xf numFmtId="0" fontId="0" fillId="11" borderId="77" xfId="0" applyFill="1" applyBorder="1"/>
    <xf numFmtId="2" fontId="72" fillId="28" borderId="66" xfId="0" applyNumberFormat="1" applyFont="1" applyFill="1" applyBorder="1" applyAlignment="1">
      <alignment horizontal="center"/>
    </xf>
    <xf numFmtId="165" fontId="75" fillId="37" borderId="53" xfId="0" applyNumberFormat="1" applyFont="1" applyFill="1" applyBorder="1" applyAlignment="1">
      <alignment horizontal="center"/>
    </xf>
    <xf numFmtId="1" fontId="28" fillId="11" borderId="77" xfId="0" applyNumberFormat="1" applyFont="1" applyFill="1" applyBorder="1" applyAlignment="1">
      <alignment horizontal="center"/>
    </xf>
    <xf numFmtId="0" fontId="106" fillId="21" borderId="52" xfId="0" applyFont="1" applyFill="1" applyBorder="1" applyAlignment="1">
      <alignment horizontal="center"/>
    </xf>
    <xf numFmtId="0" fontId="48" fillId="0" borderId="14" xfId="0" applyFont="1" applyBorder="1" applyAlignment="1">
      <alignment horizontal="center"/>
    </xf>
    <xf numFmtId="0" fontId="75" fillId="6" borderId="77" xfId="0" applyFont="1" applyFill="1" applyBorder="1" applyAlignment="1">
      <alignment horizontal="center"/>
    </xf>
    <xf numFmtId="0" fontId="73" fillId="0" borderId="16" xfId="0" applyFont="1" applyBorder="1" applyAlignment="1">
      <alignment horizontal="center"/>
    </xf>
    <xf numFmtId="0" fontId="44" fillId="0" borderId="15" xfId="0" applyFont="1" applyBorder="1" applyAlignment="1">
      <alignment horizontal="center"/>
    </xf>
    <xf numFmtId="165" fontId="48" fillId="0" borderId="48" xfId="0" applyNumberFormat="1" applyFont="1" applyBorder="1" applyAlignment="1">
      <alignment horizontal="center"/>
    </xf>
    <xf numFmtId="0" fontId="122" fillId="0" borderId="28" xfId="0" applyFont="1" applyBorder="1" applyAlignment="1">
      <alignment horizontal="center"/>
    </xf>
    <xf numFmtId="0" fontId="73" fillId="0" borderId="28" xfId="0" applyFont="1" applyBorder="1" applyAlignment="1">
      <alignment horizontal="center"/>
    </xf>
    <xf numFmtId="166" fontId="62" fillId="0" borderId="53" xfId="0" applyNumberFormat="1" applyFont="1" applyBorder="1" applyAlignment="1">
      <alignment horizontal="center"/>
    </xf>
    <xf numFmtId="0" fontId="0" fillId="21" borderId="77" xfId="0" applyFill="1" applyBorder="1"/>
    <xf numFmtId="0" fontId="73" fillId="21" borderId="16" xfId="0" applyFont="1" applyFill="1" applyBorder="1" applyAlignment="1">
      <alignment horizontal="center"/>
    </xf>
    <xf numFmtId="0" fontId="73" fillId="21" borderId="15" xfId="0" applyFont="1" applyFill="1" applyBorder="1" applyAlignment="1">
      <alignment horizontal="center"/>
    </xf>
    <xf numFmtId="0" fontId="0" fillId="7" borderId="1" xfId="0" applyFill="1" applyBorder="1"/>
    <xf numFmtId="165" fontId="32" fillId="37" borderId="53" xfId="0" applyNumberFormat="1" applyFont="1" applyFill="1" applyBorder="1" applyAlignment="1">
      <alignment horizontal="center"/>
    </xf>
    <xf numFmtId="165" fontId="73" fillId="37" borderId="16" xfId="0" applyNumberFormat="1" applyFont="1" applyFill="1" applyBorder="1" applyAlignment="1">
      <alignment horizontal="center"/>
    </xf>
    <xf numFmtId="165" fontId="73" fillId="37" borderId="28" xfId="0" applyNumberFormat="1" applyFont="1" applyFill="1" applyBorder="1" applyAlignment="1">
      <alignment horizontal="center"/>
    </xf>
    <xf numFmtId="1" fontId="72" fillId="28" borderId="66" xfId="0" applyNumberFormat="1" applyFont="1" applyFill="1" applyBorder="1" applyAlignment="1">
      <alignment horizontal="center"/>
    </xf>
    <xf numFmtId="0" fontId="56" fillId="4" borderId="43" xfId="0" applyFont="1" applyFill="1" applyBorder="1"/>
    <xf numFmtId="0" fontId="43" fillId="28" borderId="52" xfId="0" applyFont="1" applyFill="1" applyBorder="1"/>
    <xf numFmtId="166" fontId="72" fillId="28" borderId="66" xfId="0" applyNumberFormat="1" applyFont="1" applyFill="1" applyBorder="1" applyAlignment="1">
      <alignment horizontal="center"/>
    </xf>
    <xf numFmtId="0" fontId="32" fillId="0" borderId="50" xfId="0" applyFont="1" applyBorder="1" applyAlignment="1">
      <alignment horizontal="center"/>
    </xf>
    <xf numFmtId="0" fontId="32" fillId="0" borderId="44" xfId="0" applyFont="1" applyBorder="1" applyAlignment="1">
      <alignment horizontal="left"/>
    </xf>
    <xf numFmtId="1" fontId="73" fillId="26" borderId="70" xfId="0" applyNumberFormat="1" applyFont="1" applyFill="1" applyBorder="1" applyAlignment="1">
      <alignment horizontal="center"/>
    </xf>
    <xf numFmtId="1" fontId="0" fillId="21" borderId="64" xfId="0" applyNumberFormat="1" applyFill="1" applyBorder="1"/>
    <xf numFmtId="0" fontId="71" fillId="0" borderId="71" xfId="0" applyFont="1" applyBorder="1"/>
    <xf numFmtId="166" fontId="123" fillId="0" borderId="71" xfId="0" applyNumberFormat="1" applyFont="1" applyBorder="1" applyAlignment="1">
      <alignment horizontal="center"/>
    </xf>
    <xf numFmtId="2" fontId="73" fillId="18" borderId="57" xfId="0" applyNumberFormat="1" applyFont="1" applyFill="1" applyBorder="1" applyAlignment="1">
      <alignment horizontal="center"/>
    </xf>
    <xf numFmtId="0" fontId="71" fillId="0" borderId="49" xfId="0" applyFont="1" applyBorder="1"/>
    <xf numFmtId="2" fontId="73" fillId="0" borderId="7" xfId="0" applyNumberFormat="1" applyFont="1" applyFill="1" applyBorder="1" applyAlignment="1">
      <alignment horizontal="left"/>
    </xf>
    <xf numFmtId="0" fontId="32" fillId="0" borderId="47" xfId="0" applyFont="1" applyBorder="1" applyAlignment="1">
      <alignment horizontal="center"/>
    </xf>
    <xf numFmtId="0" fontId="45" fillId="0" borderId="41" xfId="0" applyFont="1" applyFill="1" applyBorder="1" applyAlignment="1">
      <alignment horizontal="center"/>
    </xf>
    <xf numFmtId="0" fontId="145" fillId="0" borderId="0" xfId="0" applyFont="1" applyBorder="1" applyAlignment="1">
      <alignment horizontal="left"/>
    </xf>
    <xf numFmtId="2" fontId="14" fillId="0" borderId="0" xfId="0" applyNumberFormat="1" applyFont="1" applyBorder="1" applyAlignment="1">
      <alignment horizontal="left"/>
    </xf>
    <xf numFmtId="2" fontId="79" fillId="0" borderId="0" xfId="0" applyNumberFormat="1" applyFont="1" applyBorder="1" applyAlignment="1">
      <alignment horizontal="left"/>
    </xf>
    <xf numFmtId="0" fontId="32" fillId="0" borderId="33" xfId="0" applyFont="1" applyBorder="1" applyAlignment="1">
      <alignment horizontal="center"/>
    </xf>
    <xf numFmtId="0" fontId="32" fillId="0" borderId="69" xfId="0" applyFont="1" applyBorder="1" applyAlignment="1">
      <alignment horizontal="center"/>
    </xf>
    <xf numFmtId="2" fontId="62" fillId="0" borderId="1" xfId="0" applyNumberFormat="1" applyFont="1" applyBorder="1" applyAlignment="1">
      <alignment horizontal="center"/>
    </xf>
    <xf numFmtId="165" fontId="75" fillId="8" borderId="52" xfId="0" applyNumberFormat="1" applyFont="1" applyFill="1" applyBorder="1" applyAlignment="1">
      <alignment horizontal="center"/>
    </xf>
    <xf numFmtId="0" fontId="70" fillId="0" borderId="68" xfId="0" applyFont="1" applyBorder="1"/>
    <xf numFmtId="0" fontId="7" fillId="0" borderId="62" xfId="0" applyFont="1" applyBorder="1" applyAlignment="1">
      <alignment horizontal="center"/>
    </xf>
    <xf numFmtId="0" fontId="7" fillId="0" borderId="73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69" xfId="0" applyFont="1" applyBorder="1" applyAlignment="1">
      <alignment horizontal="center"/>
    </xf>
    <xf numFmtId="0" fontId="147" fillId="0" borderId="27" xfId="0" applyFont="1" applyBorder="1"/>
    <xf numFmtId="0" fontId="7" fillId="0" borderId="33" xfId="0" applyFont="1" applyBorder="1" applyAlignment="1">
      <alignment horizontal="center"/>
    </xf>
    <xf numFmtId="0" fontId="2" fillId="0" borderId="36" xfId="0" applyFont="1" applyBorder="1"/>
    <xf numFmtId="0" fontId="32" fillId="0" borderId="73" xfId="0" applyFont="1" applyBorder="1" applyAlignment="1">
      <alignment horizontal="center"/>
    </xf>
    <xf numFmtId="165" fontId="73" fillId="12" borderId="51" xfId="0" applyNumberFormat="1" applyFont="1" applyFill="1" applyBorder="1" applyAlignment="1">
      <alignment horizontal="center"/>
    </xf>
    <xf numFmtId="0" fontId="70" fillId="0" borderId="72" xfId="0" applyFont="1" applyBorder="1"/>
    <xf numFmtId="0" fontId="32" fillId="0" borderId="62" xfId="0" applyFont="1" applyBorder="1" applyAlignment="1">
      <alignment horizontal="center"/>
    </xf>
    <xf numFmtId="0" fontId="45" fillId="0" borderId="68" xfId="0" applyFont="1" applyBorder="1"/>
    <xf numFmtId="165" fontId="48" fillId="0" borderId="71" xfId="0" applyNumberFormat="1" applyFont="1" applyBorder="1" applyAlignment="1">
      <alignment horizontal="center"/>
    </xf>
    <xf numFmtId="0" fontId="70" fillId="0" borderId="49" xfId="0" applyFont="1" applyBorder="1"/>
    <xf numFmtId="2" fontId="73" fillId="0" borderId="21" xfId="0" applyNumberFormat="1" applyFont="1" applyFill="1" applyBorder="1" applyAlignment="1">
      <alignment horizontal="left"/>
    </xf>
    <xf numFmtId="2" fontId="51" fillId="0" borderId="69" xfId="0" applyNumberFormat="1" applyFont="1" applyBorder="1" applyAlignment="1">
      <alignment horizontal="center"/>
    </xf>
    <xf numFmtId="2" fontId="73" fillId="26" borderId="64" xfId="0" applyNumberFormat="1" applyFont="1" applyFill="1" applyBorder="1" applyAlignment="1">
      <alignment horizontal="center"/>
    </xf>
    <xf numFmtId="0" fontId="0" fillId="0" borderId="36" xfId="0" applyBorder="1"/>
    <xf numFmtId="0" fontId="58" fillId="0" borderId="34" xfId="0" applyFont="1" applyFill="1" applyBorder="1"/>
    <xf numFmtId="0" fontId="0" fillId="6" borderId="42" xfId="0" applyFill="1" applyBorder="1" applyAlignment="1">
      <alignment horizontal="center"/>
    </xf>
    <xf numFmtId="0" fontId="0" fillId="6" borderId="58" xfId="0" applyFill="1" applyBorder="1" applyAlignment="1">
      <alignment horizontal="center"/>
    </xf>
    <xf numFmtId="0" fontId="0" fillId="6" borderId="79" xfId="0" applyFill="1" applyBorder="1" applyAlignment="1">
      <alignment horizontal="center"/>
    </xf>
    <xf numFmtId="0" fontId="158" fillId="6" borderId="79" xfId="0" applyFont="1" applyFill="1" applyBorder="1" applyAlignment="1">
      <alignment horizontal="center"/>
    </xf>
    <xf numFmtId="0" fontId="158" fillId="6" borderId="23" xfId="0" applyFont="1" applyFill="1" applyBorder="1" applyAlignment="1">
      <alignment horizontal="center"/>
    </xf>
    <xf numFmtId="0" fontId="0" fillId="6" borderId="43" xfId="0" applyFill="1" applyBorder="1" applyAlignment="1">
      <alignment horizontal="center"/>
    </xf>
    <xf numFmtId="1" fontId="32" fillId="6" borderId="78" xfId="0" applyNumberFormat="1" applyFont="1" applyFill="1" applyBorder="1" applyAlignment="1">
      <alignment horizontal="center"/>
    </xf>
    <xf numFmtId="0" fontId="52" fillId="0" borderId="21" xfId="0" applyFont="1" applyBorder="1" applyAlignment="1">
      <alignment horizontal="center"/>
    </xf>
    <xf numFmtId="0" fontId="52" fillId="0" borderId="70" xfId="0" applyFont="1" applyBorder="1" applyAlignment="1">
      <alignment horizontal="center"/>
    </xf>
    <xf numFmtId="0" fontId="52" fillId="0" borderId="73" xfId="0" applyFont="1" applyBorder="1" applyAlignment="1">
      <alignment horizontal="center"/>
    </xf>
    <xf numFmtId="0" fontId="52" fillId="0" borderId="75" xfId="0" applyFont="1" applyBorder="1" applyAlignment="1">
      <alignment horizontal="center"/>
    </xf>
    <xf numFmtId="0" fontId="52" fillId="0" borderId="51" xfId="0" applyFont="1" applyBorder="1" applyAlignment="1">
      <alignment horizontal="center"/>
    </xf>
    <xf numFmtId="0" fontId="52" fillId="0" borderId="57" xfId="0" applyFont="1" applyBorder="1" applyAlignment="1">
      <alignment horizontal="center"/>
    </xf>
    <xf numFmtId="0" fontId="0" fillId="0" borderId="41" xfId="0" applyFill="1" applyBorder="1" applyAlignment="1">
      <alignment horizontal="right"/>
    </xf>
    <xf numFmtId="0" fontId="14" fillId="0" borderId="62" xfId="0" applyFont="1" applyBorder="1" applyAlignment="1">
      <alignment horizontal="center"/>
    </xf>
    <xf numFmtId="0" fontId="2" fillId="0" borderId="33" xfId="0" applyFont="1" applyBorder="1" applyAlignment="1">
      <alignment horizontal="center"/>
    </xf>
    <xf numFmtId="0" fontId="209" fillId="0" borderId="0" xfId="0" applyFont="1" applyFill="1" applyBorder="1" applyAlignment="1">
      <alignment horizontal="center"/>
    </xf>
    <xf numFmtId="0" fontId="43" fillId="0" borderId="54" xfId="0" applyFont="1" applyFill="1" applyBorder="1"/>
    <xf numFmtId="0" fontId="77" fillId="0" borderId="64" xfId="0" applyFont="1" applyFill="1" applyBorder="1" applyAlignment="1">
      <alignment horizontal="left"/>
    </xf>
    <xf numFmtId="0" fontId="73" fillId="0" borderId="64" xfId="0" applyFont="1" applyFill="1" applyBorder="1" applyAlignment="1">
      <alignment horizontal="left"/>
    </xf>
    <xf numFmtId="0" fontId="73" fillId="0" borderId="68" xfId="0" applyFont="1" applyFill="1" applyBorder="1" applyAlignment="1">
      <alignment horizontal="left"/>
    </xf>
    <xf numFmtId="0" fontId="77" fillId="0" borderId="68" xfId="0" applyFont="1" applyFill="1" applyBorder="1" applyAlignment="1">
      <alignment horizontal="left"/>
    </xf>
    <xf numFmtId="0" fontId="0" fillId="0" borderId="68" xfId="0" applyFill="1" applyBorder="1"/>
    <xf numFmtId="0" fontId="21" fillId="0" borderId="68" xfId="0" applyFont="1" applyFill="1" applyBorder="1"/>
    <xf numFmtId="0" fontId="210" fillId="0" borderId="68" xfId="0" applyFont="1" applyFill="1" applyBorder="1"/>
    <xf numFmtId="0" fontId="21" fillId="0" borderId="56" xfId="0" applyFont="1" applyFill="1" applyBorder="1" applyAlignment="1">
      <alignment horizontal="left"/>
    </xf>
    <xf numFmtId="0" fontId="73" fillId="0" borderId="56" xfId="0" applyFont="1" applyFill="1" applyBorder="1" applyAlignment="1">
      <alignment horizontal="left"/>
    </xf>
    <xf numFmtId="0" fontId="105" fillId="0" borderId="56" xfId="0" applyFont="1" applyFill="1" applyBorder="1"/>
    <xf numFmtId="0" fontId="0" fillId="0" borderId="56" xfId="0" applyFill="1" applyBorder="1"/>
    <xf numFmtId="167" fontId="0" fillId="0" borderId="0" xfId="0" applyNumberFormat="1" applyBorder="1"/>
    <xf numFmtId="0" fontId="0" fillId="0" borderId="60" xfId="0" applyFill="1" applyBorder="1"/>
    <xf numFmtId="0" fontId="0" fillId="0" borderId="64" xfId="0" applyFill="1" applyBorder="1"/>
    <xf numFmtId="0" fontId="32" fillId="0" borderId="1" xfId="0" applyFont="1" applyBorder="1" applyAlignment="1">
      <alignment horizontal="center"/>
    </xf>
    <xf numFmtId="0" fontId="158" fillId="6" borderId="46" xfId="0" applyFont="1" applyFill="1" applyBorder="1" applyAlignment="1">
      <alignment horizontal="center"/>
    </xf>
    <xf numFmtId="0" fontId="158" fillId="6" borderId="24" xfId="0" applyFont="1" applyFill="1" applyBorder="1" applyAlignment="1">
      <alignment horizontal="center"/>
    </xf>
    <xf numFmtId="0" fontId="0" fillId="6" borderId="47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0" fillId="6" borderId="62" xfId="0" applyFill="1" applyBorder="1" applyAlignment="1">
      <alignment horizontal="center"/>
    </xf>
    <xf numFmtId="0" fontId="0" fillId="6" borderId="46" xfId="0" applyFill="1" applyBorder="1" applyAlignment="1">
      <alignment horizontal="center"/>
    </xf>
    <xf numFmtId="1" fontId="32" fillId="6" borderId="63" xfId="0" applyNumberFormat="1" applyFont="1" applyFill="1" applyBorder="1" applyAlignment="1">
      <alignment horizontal="center"/>
    </xf>
    <xf numFmtId="165" fontId="43" fillId="28" borderId="66" xfId="0" applyNumberFormat="1" applyFont="1" applyFill="1" applyBorder="1"/>
    <xf numFmtId="0" fontId="68" fillId="0" borderId="45" xfId="0" applyFont="1" applyFill="1" applyBorder="1"/>
    <xf numFmtId="0" fontId="0" fillId="0" borderId="48" xfId="0" applyFill="1" applyBorder="1"/>
    <xf numFmtId="0" fontId="45" fillId="0" borderId="10" xfId="0" applyFont="1" applyFill="1" applyBorder="1" applyAlignment="1">
      <alignment horizontal="left"/>
    </xf>
    <xf numFmtId="166" fontId="0" fillId="0" borderId="10" xfId="0" applyNumberFormat="1" applyFill="1" applyBorder="1"/>
    <xf numFmtId="0" fontId="43" fillId="0" borderId="61" xfId="0" applyFont="1" applyFill="1" applyBorder="1"/>
    <xf numFmtId="0" fontId="145" fillId="0" borderId="50" xfId="0" applyFont="1" applyFill="1" applyBorder="1" applyAlignment="1">
      <alignment horizontal="left"/>
    </xf>
    <xf numFmtId="0" fontId="64" fillId="0" borderId="10" xfId="0" applyFont="1" applyFill="1" applyBorder="1"/>
    <xf numFmtId="0" fontId="75" fillId="0" borderId="28" xfId="0" applyFont="1" applyFill="1" applyBorder="1"/>
    <xf numFmtId="0" fontId="21" fillId="0" borderId="49" xfId="0" applyFont="1" applyFill="1" applyBorder="1" applyAlignment="1">
      <alignment horizontal="left"/>
    </xf>
    <xf numFmtId="0" fontId="73" fillId="0" borderId="49" xfId="0" applyFont="1" applyFill="1" applyBorder="1" applyAlignment="1">
      <alignment horizontal="left"/>
    </xf>
    <xf numFmtId="0" fontId="21" fillId="0" borderId="72" xfId="0" applyFont="1" applyFill="1" applyBorder="1" applyAlignment="1">
      <alignment horizontal="left"/>
    </xf>
    <xf numFmtId="0" fontId="73" fillId="0" borderId="66" xfId="0" applyFont="1" applyFill="1" applyBorder="1" applyAlignment="1">
      <alignment horizontal="left"/>
    </xf>
    <xf numFmtId="0" fontId="64" fillId="0" borderId="17" xfId="0" applyFont="1" applyFill="1" applyBorder="1"/>
    <xf numFmtId="0" fontId="75" fillId="0" borderId="70" xfId="0" applyFont="1" applyFill="1" applyBorder="1" applyAlignment="1">
      <alignment horizontal="left"/>
    </xf>
    <xf numFmtId="165" fontId="0" fillId="0" borderId="50" xfId="0" applyNumberFormat="1" applyBorder="1" applyAlignment="1">
      <alignment horizontal="center"/>
    </xf>
    <xf numFmtId="0" fontId="190" fillId="0" borderId="68" xfId="0" applyFont="1" applyFill="1" applyBorder="1"/>
    <xf numFmtId="0" fontId="191" fillId="0" borderId="46" xfId="0" applyFont="1" applyBorder="1" applyAlignment="1">
      <alignment horizontal="center"/>
    </xf>
    <xf numFmtId="0" fontId="212" fillId="0" borderId="68" xfId="0" applyFont="1" applyBorder="1"/>
    <xf numFmtId="0" fontId="213" fillId="0" borderId="46" xfId="0" applyFont="1" applyBorder="1" applyAlignment="1">
      <alignment horizontal="center"/>
    </xf>
    <xf numFmtId="0" fontId="213" fillId="0" borderId="62" xfId="0" applyFont="1" applyBorder="1" applyAlignment="1">
      <alignment horizontal="center"/>
    </xf>
    <xf numFmtId="0" fontId="212" fillId="0" borderId="72" xfId="0" applyFont="1" applyBorder="1"/>
    <xf numFmtId="0" fontId="145" fillId="0" borderId="79" xfId="0" applyFont="1" applyBorder="1" applyAlignment="1">
      <alignment horizontal="center"/>
    </xf>
    <xf numFmtId="0" fontId="145" fillId="0" borderId="58" xfId="0" applyFont="1" applyBorder="1" applyAlignment="1">
      <alignment horizontal="center"/>
    </xf>
    <xf numFmtId="0" fontId="214" fillId="0" borderId="25" xfId="0" applyFont="1" applyBorder="1"/>
    <xf numFmtId="2" fontId="16" fillId="0" borderId="22" xfId="0" applyNumberFormat="1" applyFont="1" applyBorder="1" applyAlignment="1">
      <alignment horizontal="left"/>
    </xf>
    <xf numFmtId="2" fontId="16" fillId="0" borderId="40" xfId="0" applyNumberFormat="1" applyFont="1" applyBorder="1" applyAlignment="1">
      <alignment horizontal="left"/>
    </xf>
    <xf numFmtId="0" fontId="212" fillId="0" borderId="71" xfId="0" applyFont="1" applyBorder="1"/>
    <xf numFmtId="0" fontId="191" fillId="0" borderId="79" xfId="0" applyFont="1" applyBorder="1" applyAlignment="1">
      <alignment horizontal="center"/>
    </xf>
    <xf numFmtId="0" fontId="193" fillId="0" borderId="71" xfId="0" applyFont="1" applyBorder="1" applyAlignment="1">
      <alignment horizontal="left"/>
    </xf>
    <xf numFmtId="0" fontId="192" fillId="0" borderId="79" xfId="0" applyFont="1" applyBorder="1" applyAlignment="1">
      <alignment horizontal="center"/>
    </xf>
    <xf numFmtId="0" fontId="193" fillId="0" borderId="50" xfId="0" applyFont="1" applyBorder="1" applyAlignment="1">
      <alignment horizontal="left"/>
    </xf>
    <xf numFmtId="2" fontId="16" fillId="0" borderId="44" xfId="0" applyNumberFormat="1" applyFont="1" applyBorder="1" applyAlignment="1">
      <alignment horizontal="center"/>
    </xf>
    <xf numFmtId="0" fontId="212" fillId="0" borderId="54" xfId="0" applyFont="1" applyBorder="1"/>
    <xf numFmtId="0" fontId="212" fillId="0" borderId="62" xfId="0" applyFont="1" applyBorder="1" applyAlignment="1">
      <alignment horizontal="center"/>
    </xf>
    <xf numFmtId="2" fontId="14" fillId="0" borderId="69" xfId="0" applyNumberFormat="1" applyFont="1" applyBorder="1" applyAlignment="1">
      <alignment horizontal="center"/>
    </xf>
    <xf numFmtId="0" fontId="212" fillId="0" borderId="55" xfId="0" applyFont="1" applyBorder="1"/>
    <xf numFmtId="0" fontId="192" fillId="0" borderId="79" xfId="0" applyFont="1" applyBorder="1" applyAlignment="1">
      <alignment horizontal="right"/>
    </xf>
    <xf numFmtId="2" fontId="16" fillId="0" borderId="75" xfId="0" applyNumberFormat="1" applyFont="1" applyBorder="1" applyAlignment="1">
      <alignment horizontal="left"/>
    </xf>
    <xf numFmtId="0" fontId="70" fillId="0" borderId="0" xfId="0" applyFont="1" applyBorder="1"/>
    <xf numFmtId="2" fontId="184" fillId="0" borderId="20" xfId="0" applyNumberFormat="1" applyFont="1" applyBorder="1" applyAlignment="1">
      <alignment horizontal="left"/>
    </xf>
    <xf numFmtId="2" fontId="189" fillId="0" borderId="20" xfId="0" applyNumberFormat="1" applyFont="1" applyBorder="1" applyAlignment="1">
      <alignment horizontal="center"/>
    </xf>
    <xf numFmtId="165" fontId="16" fillId="0" borderId="61" xfId="0" applyNumberFormat="1" applyFont="1" applyBorder="1" applyAlignment="1">
      <alignment horizontal="center"/>
    </xf>
    <xf numFmtId="165" fontId="17" fillId="0" borderId="72" xfId="0" applyNumberFormat="1" applyFont="1" applyBorder="1" applyAlignment="1">
      <alignment horizontal="center"/>
    </xf>
    <xf numFmtId="165" fontId="16" fillId="0" borderId="33" xfId="0" applyNumberFormat="1" applyFont="1" applyBorder="1" applyAlignment="1">
      <alignment horizontal="center"/>
    </xf>
    <xf numFmtId="2" fontId="16" fillId="0" borderId="70" xfId="0" applyNumberFormat="1" applyFont="1" applyBorder="1" applyAlignment="1">
      <alignment horizontal="center"/>
    </xf>
    <xf numFmtId="165" fontId="17" fillId="0" borderId="68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2" fontId="181" fillId="0" borderId="36" xfId="0" applyNumberFormat="1" applyFont="1" applyBorder="1" applyAlignment="1">
      <alignment horizontal="center"/>
    </xf>
    <xf numFmtId="2" fontId="181" fillId="0" borderId="0" xfId="0" applyNumberFormat="1" applyFont="1" applyBorder="1" applyAlignment="1">
      <alignment horizontal="center"/>
    </xf>
    <xf numFmtId="0" fontId="46" fillId="0" borderId="33" xfId="0" applyFont="1" applyBorder="1" applyAlignment="1">
      <alignment horizontal="left"/>
    </xf>
    <xf numFmtId="0" fontId="7" fillId="0" borderId="70" xfId="0" applyFont="1" applyBorder="1" applyAlignment="1">
      <alignment horizontal="center"/>
    </xf>
    <xf numFmtId="0" fontId="7" fillId="0" borderId="54" xfId="0" applyFont="1" applyBorder="1"/>
    <xf numFmtId="0" fontId="7" fillId="0" borderId="55" xfId="0" applyFont="1" applyBorder="1"/>
    <xf numFmtId="0" fontId="193" fillId="0" borderId="46" xfId="0" applyFont="1" applyBorder="1" applyAlignment="1">
      <alignment horizontal="center"/>
    </xf>
    <xf numFmtId="0" fontId="148" fillId="0" borderId="79" xfId="0" applyFont="1" applyBorder="1" applyAlignment="1">
      <alignment horizontal="center"/>
    </xf>
    <xf numFmtId="49" fontId="145" fillId="0" borderId="79" xfId="0" applyNumberFormat="1" applyFont="1" applyBorder="1" applyAlignment="1">
      <alignment horizontal="center"/>
    </xf>
    <xf numFmtId="0" fontId="215" fillId="0" borderId="62" xfId="0" applyFont="1" applyBorder="1" applyAlignment="1">
      <alignment horizontal="center"/>
    </xf>
    <xf numFmtId="2" fontId="166" fillId="0" borderId="66" xfId="0" applyNumberFormat="1" applyFont="1" applyBorder="1" applyAlignment="1">
      <alignment horizontal="center"/>
    </xf>
    <xf numFmtId="0" fontId="16" fillId="0" borderId="43" xfId="0" applyFont="1" applyBorder="1" applyAlignment="1">
      <alignment horizontal="center"/>
    </xf>
    <xf numFmtId="0" fontId="193" fillId="0" borderId="0" xfId="0" applyFont="1" applyBorder="1" applyAlignment="1">
      <alignment horizontal="left"/>
    </xf>
    <xf numFmtId="0" fontId="192" fillId="0" borderId="0" xfId="0" applyFont="1" applyBorder="1" applyAlignment="1">
      <alignment horizontal="left"/>
    </xf>
    <xf numFmtId="0" fontId="193" fillId="0" borderId="0" xfId="0" applyFont="1" applyFill="1" applyBorder="1" applyAlignment="1">
      <alignment horizontal="left"/>
    </xf>
    <xf numFmtId="0" fontId="52" fillId="0" borderId="79" xfId="0" applyFont="1" applyBorder="1"/>
    <xf numFmtId="0" fontId="52" fillId="0" borderId="9" xfId="0" applyFont="1" applyBorder="1"/>
    <xf numFmtId="0" fontId="53" fillId="0" borderId="59" xfId="0" applyFont="1" applyBorder="1" applyAlignment="1">
      <alignment horizontal="right"/>
    </xf>
    <xf numFmtId="2" fontId="14" fillId="0" borderId="64" xfId="0" applyNumberFormat="1" applyFont="1" applyBorder="1" applyAlignment="1">
      <alignment horizontal="center"/>
    </xf>
    <xf numFmtId="2" fontId="14" fillId="0" borderId="40" xfId="0" applyNumberFormat="1" applyFont="1" applyBorder="1" applyAlignment="1">
      <alignment horizontal="center"/>
    </xf>
    <xf numFmtId="2" fontId="17" fillId="0" borderId="41" xfId="0" applyNumberFormat="1" applyFont="1" applyBorder="1" applyAlignment="1">
      <alignment horizontal="center"/>
    </xf>
    <xf numFmtId="165" fontId="16" fillId="0" borderId="0" xfId="0" applyNumberFormat="1" applyFont="1" applyAlignment="1">
      <alignment horizontal="center"/>
    </xf>
    <xf numFmtId="2" fontId="14" fillId="0" borderId="52" xfId="0" applyNumberFormat="1" applyFont="1" applyBorder="1" applyAlignment="1">
      <alignment horizontal="center"/>
    </xf>
    <xf numFmtId="166" fontId="216" fillId="0" borderId="0" xfId="0" applyNumberFormat="1" applyFont="1" applyAlignment="1">
      <alignment horizontal="left"/>
    </xf>
    <xf numFmtId="0" fontId="53" fillId="0" borderId="30" xfId="0" applyFont="1" applyBorder="1" applyAlignment="1">
      <alignment horizontal="right"/>
    </xf>
    <xf numFmtId="0" fontId="181" fillId="0" borderId="36" xfId="0" applyFont="1" applyBorder="1" applyAlignment="1">
      <alignment horizontal="center"/>
    </xf>
    <xf numFmtId="0" fontId="181" fillId="0" borderId="44" xfId="0" applyFont="1" applyBorder="1" applyAlignment="1">
      <alignment horizontal="center"/>
    </xf>
    <xf numFmtId="0" fontId="7" fillId="0" borderId="50" xfId="0" applyFont="1" applyBorder="1"/>
    <xf numFmtId="0" fontId="32" fillId="0" borderId="23" xfId="0" applyFont="1" applyBorder="1" applyAlignment="1">
      <alignment horizontal="center"/>
    </xf>
    <xf numFmtId="2" fontId="16" fillId="0" borderId="0" xfId="0" applyNumberFormat="1" applyFont="1" applyAlignment="1">
      <alignment horizontal="left"/>
    </xf>
    <xf numFmtId="0" fontId="193" fillId="0" borderId="49" xfId="0" applyFont="1" applyBorder="1" applyAlignment="1">
      <alignment horizontal="left"/>
    </xf>
    <xf numFmtId="0" fontId="193" fillId="0" borderId="24" xfId="0" applyFont="1" applyBorder="1" applyAlignment="1">
      <alignment horizontal="center"/>
    </xf>
    <xf numFmtId="0" fontId="193" fillId="0" borderId="62" xfId="0" applyFont="1" applyBorder="1" applyAlignment="1">
      <alignment horizontal="center"/>
    </xf>
    <xf numFmtId="2" fontId="69" fillId="0" borderId="68" xfId="0" applyNumberFormat="1" applyFont="1" applyBorder="1" applyAlignment="1">
      <alignment horizontal="center"/>
    </xf>
    <xf numFmtId="0" fontId="212" fillId="0" borderId="70" xfId="0" applyFont="1" applyBorder="1" applyAlignment="1">
      <alignment horizontal="center"/>
    </xf>
    <xf numFmtId="0" fontId="212" fillId="0" borderId="41" xfId="0" applyFont="1" applyBorder="1"/>
    <xf numFmtId="0" fontId="212" fillId="0" borderId="49" xfId="0" applyFont="1" applyBorder="1"/>
    <xf numFmtId="0" fontId="193" fillId="0" borderId="47" xfId="0" applyFont="1" applyBorder="1" applyAlignment="1">
      <alignment horizontal="center"/>
    </xf>
    <xf numFmtId="0" fontId="212" fillId="0" borderId="56" xfId="0" applyFont="1" applyBorder="1"/>
    <xf numFmtId="0" fontId="212" fillId="0" borderId="63" xfId="0" applyFont="1" applyBorder="1" applyAlignment="1">
      <alignment horizontal="center"/>
    </xf>
    <xf numFmtId="2" fontId="16" fillId="0" borderId="51" xfId="0" applyNumberFormat="1" applyFont="1" applyBorder="1" applyAlignment="1">
      <alignment horizontal="center"/>
    </xf>
    <xf numFmtId="0" fontId="45" fillId="0" borderId="30" xfId="0" applyFont="1" applyFill="1" applyBorder="1"/>
    <xf numFmtId="0" fontId="217" fillId="0" borderId="54" xfId="0" applyFont="1" applyBorder="1"/>
    <xf numFmtId="0" fontId="217" fillId="0" borderId="55" xfId="0" applyFont="1" applyBorder="1"/>
    <xf numFmtId="0" fontId="32" fillId="0" borderId="22" xfId="0" applyFont="1" applyBorder="1" applyAlignment="1">
      <alignment horizontal="center"/>
    </xf>
    <xf numFmtId="2" fontId="166" fillId="0" borderId="64" xfId="0" applyNumberFormat="1" applyFont="1" applyBorder="1" applyAlignment="1">
      <alignment horizontal="center"/>
    </xf>
    <xf numFmtId="0" fontId="62" fillId="0" borderId="71" xfId="0" applyFont="1" applyBorder="1" applyAlignment="1">
      <alignment horizontal="left"/>
    </xf>
    <xf numFmtId="0" fontId="14" fillId="0" borderId="24" xfId="0" applyFont="1" applyBorder="1" applyAlignment="1">
      <alignment horizontal="center"/>
    </xf>
    <xf numFmtId="0" fontId="32" fillId="0" borderId="50" xfId="0" applyFont="1" applyBorder="1" applyAlignment="1">
      <alignment horizontal="left"/>
    </xf>
    <xf numFmtId="2" fontId="184" fillId="0" borderId="7" xfId="0" applyNumberFormat="1" applyFont="1" applyBorder="1" applyAlignment="1">
      <alignment horizontal="center" vertical="center"/>
    </xf>
    <xf numFmtId="0" fontId="219" fillId="0" borderId="46" xfId="0" applyFont="1" applyBorder="1" applyAlignment="1">
      <alignment horizontal="center"/>
    </xf>
    <xf numFmtId="0" fontId="45" fillId="0" borderId="6" xfId="0" applyFont="1" applyBorder="1" applyAlignment="1">
      <alignment horizontal="center"/>
    </xf>
    <xf numFmtId="0" fontId="220" fillId="0" borderId="33" xfId="0" applyFont="1" applyBorder="1" applyAlignment="1">
      <alignment horizontal="center"/>
    </xf>
    <xf numFmtId="2" fontId="220" fillId="0" borderId="33" xfId="0" applyNumberFormat="1" applyFont="1" applyBorder="1" applyAlignment="1">
      <alignment horizontal="center"/>
    </xf>
    <xf numFmtId="0" fontId="220" fillId="0" borderId="72" xfId="0" applyFont="1" applyBorder="1" applyAlignment="1">
      <alignment horizontal="center"/>
    </xf>
    <xf numFmtId="2" fontId="220" fillId="0" borderId="72" xfId="0" applyNumberFormat="1" applyFont="1" applyBorder="1" applyAlignment="1">
      <alignment horizontal="center"/>
    </xf>
    <xf numFmtId="2" fontId="182" fillId="0" borderId="44" xfId="0" applyNumberFormat="1" applyFont="1" applyBorder="1" applyAlignment="1">
      <alignment horizontal="center"/>
    </xf>
    <xf numFmtId="2" fontId="16" fillId="0" borderId="73" xfId="0" applyNumberFormat="1" applyFont="1" applyBorder="1" applyAlignment="1">
      <alignment horizontal="center"/>
    </xf>
    <xf numFmtId="2" fontId="16" fillId="0" borderId="65" xfId="0" applyNumberFormat="1" applyFont="1" applyBorder="1" applyAlignment="1">
      <alignment horizontal="center"/>
    </xf>
    <xf numFmtId="166" fontId="184" fillId="0" borderId="7" xfId="0" applyNumberFormat="1" applyFont="1" applyBorder="1" applyAlignment="1">
      <alignment horizontal="center" vertical="center"/>
    </xf>
    <xf numFmtId="1" fontId="34" fillId="0" borderId="23" xfId="0" applyNumberFormat="1" applyFont="1" applyBorder="1" applyAlignment="1">
      <alignment horizontal="center"/>
    </xf>
    <xf numFmtId="1" fontId="34" fillId="0" borderId="43" xfId="0" applyNumberFormat="1" applyFont="1" applyBorder="1" applyAlignment="1">
      <alignment horizontal="center"/>
    </xf>
    <xf numFmtId="166" fontId="0" fillId="0" borderId="0" xfId="0" applyNumberFormat="1" applyBorder="1" applyAlignment="1">
      <alignment horizontal="right"/>
    </xf>
    <xf numFmtId="0" fontId="62" fillId="0" borderId="0" xfId="0" applyFont="1" applyBorder="1" applyAlignment="1">
      <alignment horizontal="left"/>
    </xf>
    <xf numFmtId="0" fontId="147" fillId="0" borderId="0" xfId="0" applyFont="1" applyBorder="1"/>
    <xf numFmtId="0" fontId="0" fillId="0" borderId="56" xfId="0" applyBorder="1" applyAlignment="1">
      <alignment horizontal="right"/>
    </xf>
    <xf numFmtId="0" fontId="14" fillId="0" borderId="50" xfId="0" applyFont="1" applyFill="1" applyBorder="1" applyAlignment="1">
      <alignment horizontal="left"/>
    </xf>
    <xf numFmtId="0" fontId="217" fillId="0" borderId="0" xfId="0" applyFont="1" applyBorder="1"/>
    <xf numFmtId="0" fontId="218" fillId="0" borderId="0" xfId="0" applyFont="1" applyBorder="1" applyAlignment="1">
      <alignment horizontal="center"/>
    </xf>
    <xf numFmtId="0" fontId="218" fillId="0" borderId="0" xfId="0" applyFont="1" applyBorder="1" applyAlignment="1">
      <alignment horizontal="left"/>
    </xf>
    <xf numFmtId="0" fontId="217" fillId="0" borderId="0" xfId="0" applyFont="1" applyBorder="1" applyAlignment="1">
      <alignment horizontal="center"/>
    </xf>
    <xf numFmtId="0" fontId="19" fillId="2" borderId="0" xfId="0" applyFont="1" applyFill="1" applyBorder="1" applyAlignment="1">
      <alignment horizontal="right"/>
    </xf>
    <xf numFmtId="9" fontId="125" fillId="0" borderId="0" xfId="0" applyNumberFormat="1" applyFont="1" applyBorder="1" applyAlignment="1">
      <alignment horizontal="center"/>
    </xf>
    <xf numFmtId="2" fontId="69" fillId="0" borderId="45" xfId="0" applyNumberFormat="1" applyFont="1" applyBorder="1" applyAlignment="1">
      <alignment horizontal="center"/>
    </xf>
    <xf numFmtId="2" fontId="16" fillId="0" borderId="17" xfId="0" applyNumberFormat="1" applyFont="1" applyBorder="1" applyAlignment="1">
      <alignment horizontal="left"/>
    </xf>
    <xf numFmtId="2" fontId="16" fillId="0" borderId="31" xfId="0" applyNumberFormat="1" applyFont="1" applyBorder="1" applyAlignment="1">
      <alignment horizontal="left"/>
    </xf>
    <xf numFmtId="2" fontId="16" fillId="0" borderId="25" xfId="0" applyNumberFormat="1" applyFont="1" applyBorder="1" applyAlignment="1">
      <alignment horizontal="left"/>
    </xf>
    <xf numFmtId="1" fontId="34" fillId="0" borderId="62" xfId="0" applyNumberFormat="1" applyFont="1" applyBorder="1" applyAlignment="1">
      <alignment horizontal="center"/>
    </xf>
    <xf numFmtId="1" fontId="34" fillId="0" borderId="69" xfId="0" applyNumberFormat="1" applyFont="1" applyBorder="1" applyAlignment="1">
      <alignment horizontal="center"/>
    </xf>
    <xf numFmtId="0" fontId="0" fillId="0" borderId="4" xfId="0" applyBorder="1" applyAlignment="1">
      <alignment horizontal="left"/>
    </xf>
    <xf numFmtId="0" fontId="32" fillId="0" borderId="54" xfId="0" applyFont="1" applyBorder="1" applyAlignment="1">
      <alignment horizontal="left"/>
    </xf>
    <xf numFmtId="2" fontId="69" fillId="0" borderId="0" xfId="0" applyNumberFormat="1" applyFont="1" applyAlignment="1">
      <alignment horizontal="center"/>
    </xf>
    <xf numFmtId="165" fontId="16" fillId="0" borderId="1" xfId="0" applyNumberFormat="1" applyFont="1" applyBorder="1" applyAlignment="1">
      <alignment horizontal="center"/>
    </xf>
    <xf numFmtId="0" fontId="71" fillId="0" borderId="41" xfId="0" applyFont="1" applyFill="1" applyBorder="1"/>
    <xf numFmtId="0" fontId="53" fillId="0" borderId="79" xfId="0" applyFont="1" applyBorder="1" applyAlignment="1">
      <alignment horizontal="center"/>
    </xf>
    <xf numFmtId="0" fontId="32" fillId="0" borderId="57" xfId="0" applyFont="1" applyBorder="1" applyAlignment="1">
      <alignment horizontal="center"/>
    </xf>
    <xf numFmtId="0" fontId="212" fillId="0" borderId="33" xfId="0" applyFont="1" applyBorder="1"/>
    <xf numFmtId="0" fontId="193" fillId="0" borderId="73" xfId="0" applyFont="1" applyBorder="1" applyAlignment="1">
      <alignment horizontal="center"/>
    </xf>
    <xf numFmtId="0" fontId="193" fillId="0" borderId="1" xfId="0" applyFont="1" applyBorder="1" applyAlignment="1">
      <alignment horizontal="left"/>
    </xf>
    <xf numFmtId="0" fontId="193" fillId="0" borderId="75" xfId="0" applyFont="1" applyBorder="1"/>
    <xf numFmtId="0" fontId="212" fillId="0" borderId="46" xfId="0" applyFont="1" applyBorder="1" applyAlignment="1">
      <alignment horizontal="center"/>
    </xf>
    <xf numFmtId="49" fontId="14" fillId="0" borderId="58" xfId="0" applyNumberFormat="1" applyFont="1" applyBorder="1" applyAlignment="1">
      <alignment horizontal="center"/>
    </xf>
    <xf numFmtId="1" fontId="7" fillId="0" borderId="70" xfId="0" applyNumberFormat="1" applyFont="1" applyBorder="1" applyAlignment="1">
      <alignment horizontal="center"/>
    </xf>
    <xf numFmtId="0" fontId="212" fillId="0" borderId="27" xfId="0" applyFont="1" applyBorder="1"/>
    <xf numFmtId="164" fontId="145" fillId="0" borderId="79" xfId="0" applyNumberFormat="1" applyFont="1" applyBorder="1" applyAlignment="1">
      <alignment horizontal="center"/>
    </xf>
    <xf numFmtId="0" fontId="193" fillId="0" borderId="51" xfId="0" applyFont="1" applyBorder="1" applyAlignment="1">
      <alignment horizontal="center"/>
    </xf>
    <xf numFmtId="0" fontId="212" fillId="0" borderId="24" xfId="0" applyFont="1" applyBorder="1" applyAlignment="1">
      <alignment horizontal="center"/>
    </xf>
    <xf numFmtId="0" fontId="212" fillId="0" borderId="65" xfId="0" applyFont="1" applyBorder="1"/>
    <xf numFmtId="2" fontId="181" fillId="0" borderId="35" xfId="0" applyNumberFormat="1" applyFont="1" applyBorder="1" applyAlignment="1">
      <alignment horizontal="center"/>
    </xf>
    <xf numFmtId="165" fontId="182" fillId="0" borderId="1" xfId="0" applyNumberFormat="1" applyFont="1" applyBorder="1" applyAlignment="1">
      <alignment horizontal="center"/>
    </xf>
    <xf numFmtId="165" fontId="188" fillId="0" borderId="72" xfId="0" applyNumberFormat="1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67" xfId="0" applyFont="1" applyBorder="1" applyAlignment="1">
      <alignment horizontal="center"/>
    </xf>
    <xf numFmtId="0" fontId="16" fillId="0" borderId="32" xfId="0" applyFont="1" applyBorder="1" applyAlignment="1">
      <alignment horizontal="center"/>
    </xf>
    <xf numFmtId="164" fontId="14" fillId="0" borderId="32" xfId="0" applyNumberFormat="1" applyFont="1" applyBorder="1" applyAlignment="1">
      <alignment horizontal="center"/>
    </xf>
    <xf numFmtId="2" fontId="181" fillId="0" borderId="45" xfId="0" applyNumberFormat="1" applyFont="1" applyBorder="1" applyAlignment="1">
      <alignment horizontal="center"/>
    </xf>
    <xf numFmtId="2" fontId="181" fillId="0" borderId="48" xfId="0" applyNumberFormat="1" applyFont="1" applyBorder="1" applyAlignment="1">
      <alignment horizontal="center"/>
    </xf>
    <xf numFmtId="0" fontId="16" fillId="0" borderId="31" xfId="0" applyFont="1" applyBorder="1" applyAlignment="1">
      <alignment horizontal="center"/>
    </xf>
    <xf numFmtId="2" fontId="187" fillId="0" borderId="1" xfId="0" applyNumberFormat="1" applyFont="1" applyBorder="1" applyAlignment="1">
      <alignment horizontal="left"/>
    </xf>
    <xf numFmtId="2" fontId="187" fillId="0" borderId="49" xfId="0" applyNumberFormat="1" applyFont="1" applyBorder="1" applyAlignment="1">
      <alignment horizontal="left"/>
    </xf>
    <xf numFmtId="0" fontId="219" fillId="0" borderId="48" xfId="0" applyFont="1" applyFill="1" applyBorder="1" applyAlignment="1">
      <alignment horizontal="left"/>
    </xf>
    <xf numFmtId="0" fontId="16" fillId="0" borderId="22" xfId="0" applyFont="1" applyBorder="1" applyAlignment="1">
      <alignment horizontal="right"/>
    </xf>
    <xf numFmtId="0" fontId="14" fillId="0" borderId="40" xfId="0" applyFont="1" applyBorder="1"/>
    <xf numFmtId="0" fontId="2" fillId="0" borderId="75" xfId="0" applyFont="1" applyBorder="1" applyAlignment="1">
      <alignment horizontal="center"/>
    </xf>
    <xf numFmtId="0" fontId="14" fillId="0" borderId="72" xfId="0" applyFont="1" applyBorder="1"/>
    <xf numFmtId="0" fontId="14" fillId="0" borderId="49" xfId="0" applyFont="1" applyBorder="1"/>
    <xf numFmtId="0" fontId="221" fillId="0" borderId="48" xfId="0" applyFont="1" applyBorder="1" applyAlignment="1">
      <alignment horizontal="right"/>
    </xf>
    <xf numFmtId="0" fontId="14" fillId="0" borderId="60" xfId="0" applyFont="1" applyBorder="1"/>
    <xf numFmtId="0" fontId="201" fillId="0" borderId="0" xfId="0" applyFont="1" applyBorder="1"/>
    <xf numFmtId="164" fontId="145" fillId="0" borderId="0" xfId="0" applyNumberFormat="1" applyFont="1" applyBorder="1" applyAlignment="1">
      <alignment horizontal="right"/>
    </xf>
    <xf numFmtId="0" fontId="32" fillId="0" borderId="0" xfId="0" applyFont="1" applyBorder="1" applyAlignment="1">
      <alignment horizontal="right"/>
    </xf>
    <xf numFmtId="0" fontId="121" fillId="0" borderId="10" xfId="0" applyFont="1" applyFill="1" applyBorder="1" applyAlignment="1">
      <alignment horizontal="left"/>
    </xf>
    <xf numFmtId="0" fontId="4" fillId="0" borderId="0" xfId="0" applyFont="1" applyBorder="1"/>
    <xf numFmtId="0" fontId="103" fillId="0" borderId="17" xfId="0" applyFont="1" applyFill="1" applyBorder="1"/>
    <xf numFmtId="0" fontId="14" fillId="0" borderId="46" xfId="0" applyFont="1" applyBorder="1" applyAlignment="1">
      <alignment horizontal="center"/>
    </xf>
    <xf numFmtId="0" fontId="70" fillId="0" borderId="71" xfId="0" applyFont="1" applyBorder="1"/>
    <xf numFmtId="0" fontId="32" fillId="0" borderId="58" xfId="0" applyFont="1" applyBorder="1" applyAlignment="1">
      <alignment horizontal="center"/>
    </xf>
    <xf numFmtId="49" fontId="16" fillId="0" borderId="48" xfId="0" applyNumberFormat="1" applyFont="1" applyFill="1" applyBorder="1"/>
    <xf numFmtId="0" fontId="172" fillId="0" borderId="49" xfId="0" applyFont="1" applyFill="1" applyBorder="1"/>
    <xf numFmtId="0" fontId="221" fillId="0" borderId="46" xfId="0" applyFont="1" applyFill="1" applyBorder="1" applyAlignment="1">
      <alignment horizontal="center"/>
    </xf>
    <xf numFmtId="49" fontId="221" fillId="0" borderId="48" xfId="0" applyNumberFormat="1" applyFont="1" applyFill="1" applyBorder="1"/>
    <xf numFmtId="0" fontId="2" fillId="0" borderId="9" xfId="0" applyFont="1" applyFill="1" applyBorder="1" applyAlignment="1">
      <alignment horizontal="left"/>
    </xf>
    <xf numFmtId="0" fontId="100" fillId="0" borderId="14" xfId="0" applyFont="1" applyFill="1" applyBorder="1" applyAlignment="1">
      <alignment horizontal="center"/>
    </xf>
    <xf numFmtId="2" fontId="220" fillId="0" borderId="27" xfId="0" applyNumberFormat="1" applyFont="1" applyBorder="1" applyAlignment="1">
      <alignment horizontal="center"/>
    </xf>
    <xf numFmtId="1" fontId="221" fillId="0" borderId="79" xfId="0" applyNumberFormat="1" applyFont="1" applyBorder="1" applyAlignment="1">
      <alignment horizontal="center"/>
    </xf>
    <xf numFmtId="164" fontId="219" fillId="0" borderId="48" xfId="0" applyNumberFormat="1" applyFont="1" applyBorder="1" applyAlignment="1">
      <alignment horizontal="right"/>
    </xf>
    <xf numFmtId="0" fontId="68" fillId="0" borderId="0" xfId="0" applyFont="1" applyBorder="1"/>
    <xf numFmtId="0" fontId="32" fillId="0" borderId="79" xfId="0" applyFont="1" applyBorder="1" applyAlignment="1">
      <alignment horizontal="center"/>
    </xf>
    <xf numFmtId="0" fontId="71" fillId="0" borderId="64" xfId="0" applyFont="1" applyFill="1" applyBorder="1"/>
    <xf numFmtId="164" fontId="53" fillId="0" borderId="59" xfId="0" applyNumberFormat="1" applyFont="1" applyBorder="1" applyAlignment="1">
      <alignment horizontal="center"/>
    </xf>
    <xf numFmtId="0" fontId="52" fillId="0" borderId="48" xfId="0" applyFont="1" applyBorder="1" applyAlignment="1">
      <alignment horizontal="center"/>
    </xf>
    <xf numFmtId="2" fontId="14" fillId="0" borderId="50" xfId="0" applyNumberFormat="1" applyFont="1" applyBorder="1" applyAlignment="1">
      <alignment horizontal="center"/>
    </xf>
    <xf numFmtId="2" fontId="18" fillId="0" borderId="47" xfId="0" applyNumberFormat="1" applyFont="1" applyBorder="1" applyAlignment="1">
      <alignment horizontal="center"/>
    </xf>
    <xf numFmtId="0" fontId="14" fillId="0" borderId="48" xfId="0" applyFont="1" applyFill="1" applyBorder="1" applyAlignment="1">
      <alignment horizontal="right"/>
    </xf>
    <xf numFmtId="0" fontId="43" fillId="0" borderId="0" xfId="0" applyFont="1" applyBorder="1" applyAlignment="1">
      <alignment horizontal="center"/>
    </xf>
    <xf numFmtId="0" fontId="7" fillId="0" borderId="14" xfId="0" applyFont="1" applyFill="1" applyBorder="1"/>
    <xf numFmtId="0" fontId="1" fillId="0" borderId="14" xfId="0" applyFont="1" applyFill="1" applyBorder="1"/>
    <xf numFmtId="0" fontId="212" fillId="0" borderId="50" xfId="0" applyFont="1" applyBorder="1"/>
    <xf numFmtId="0" fontId="212" fillId="0" borderId="47" xfId="0" applyFont="1" applyBorder="1" applyAlignment="1">
      <alignment horizontal="center"/>
    </xf>
    <xf numFmtId="0" fontId="222" fillId="0" borderId="17" xfId="0" applyFont="1" applyBorder="1" applyAlignment="1">
      <alignment horizontal="center"/>
    </xf>
    <xf numFmtId="164" fontId="14" fillId="0" borderId="79" xfId="0" applyNumberFormat="1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51" xfId="0" applyFont="1" applyBorder="1" applyAlignment="1">
      <alignment horizontal="center"/>
    </xf>
    <xf numFmtId="0" fontId="14" fillId="0" borderId="50" xfId="0" applyFont="1" applyBorder="1" applyAlignment="1">
      <alignment horizontal="left"/>
    </xf>
    <xf numFmtId="0" fontId="219" fillId="0" borderId="47" xfId="0" applyFont="1" applyBorder="1" applyAlignment="1">
      <alignment horizontal="center"/>
    </xf>
    <xf numFmtId="0" fontId="220" fillId="0" borderId="1" xfId="0" applyFont="1" applyBorder="1" applyAlignment="1">
      <alignment horizontal="center"/>
    </xf>
    <xf numFmtId="1" fontId="221" fillId="0" borderId="43" xfId="0" applyNumberFormat="1" applyFont="1" applyBorder="1" applyAlignment="1">
      <alignment horizontal="center"/>
    </xf>
    <xf numFmtId="0" fontId="193" fillId="0" borderId="27" xfId="0" applyFont="1" applyBorder="1" applyAlignment="1">
      <alignment horizontal="left"/>
    </xf>
    <xf numFmtId="0" fontId="212" fillId="0" borderId="61" xfId="0" applyFont="1" applyBorder="1"/>
    <xf numFmtId="2" fontId="16" fillId="0" borderId="75" xfId="0" applyNumberFormat="1" applyFont="1" applyBorder="1" applyAlignment="1">
      <alignment horizontal="center"/>
    </xf>
    <xf numFmtId="2" fontId="17" fillId="0" borderId="27" xfId="0" applyNumberFormat="1" applyFont="1" applyBorder="1" applyAlignment="1">
      <alignment horizontal="center"/>
    </xf>
    <xf numFmtId="2" fontId="17" fillId="0" borderId="44" xfId="0" applyNumberFormat="1" applyFont="1" applyBorder="1" applyAlignment="1">
      <alignment horizontal="center"/>
    </xf>
    <xf numFmtId="165" fontId="14" fillId="0" borderId="33" xfId="0" applyNumberFormat="1" applyFont="1" applyBorder="1" applyAlignment="1">
      <alignment horizontal="center"/>
    </xf>
    <xf numFmtId="165" fontId="14" fillId="0" borderId="72" xfId="0" applyNumberFormat="1" applyFont="1" applyBorder="1" applyAlignment="1">
      <alignment horizontal="center"/>
    </xf>
    <xf numFmtId="165" fontId="14" fillId="0" borderId="27" xfId="0" applyNumberFormat="1" applyFont="1" applyBorder="1" applyAlignment="1">
      <alignment horizontal="center"/>
    </xf>
    <xf numFmtId="49" fontId="16" fillId="0" borderId="50" xfId="0" applyNumberFormat="1" applyFont="1" applyFill="1" applyBorder="1"/>
    <xf numFmtId="0" fontId="63" fillId="0" borderId="63" xfId="0" applyFont="1" applyFill="1" applyBorder="1" applyAlignment="1">
      <alignment horizontal="left"/>
    </xf>
    <xf numFmtId="0" fontId="69" fillId="0" borderId="72" xfId="0" applyFont="1" applyBorder="1" applyAlignment="1">
      <alignment horizontal="center"/>
    </xf>
    <xf numFmtId="2" fontId="224" fillId="0" borderId="72" xfId="0" applyNumberFormat="1" applyFont="1" applyBorder="1" applyAlignment="1">
      <alignment horizontal="center"/>
    </xf>
    <xf numFmtId="2" fontId="14" fillId="0" borderId="73" xfId="0" applyNumberFormat="1" applyFont="1" applyBorder="1" applyAlignment="1">
      <alignment horizontal="center"/>
    </xf>
    <xf numFmtId="1" fontId="34" fillId="0" borderId="48" xfId="0" applyNumberFormat="1" applyFont="1" applyBorder="1" applyAlignment="1">
      <alignment horizontal="center"/>
    </xf>
    <xf numFmtId="0" fontId="192" fillId="0" borderId="58" xfId="0" applyFont="1" applyBorder="1" applyAlignment="1">
      <alignment horizontal="center"/>
    </xf>
    <xf numFmtId="0" fontId="7" fillId="0" borderId="35" xfId="0" applyFont="1" applyFill="1" applyBorder="1"/>
    <xf numFmtId="0" fontId="7" fillId="0" borderId="35" xfId="0" applyFont="1" applyBorder="1"/>
    <xf numFmtId="2" fontId="182" fillId="0" borderId="64" xfId="0" applyNumberFormat="1" applyFont="1" applyBorder="1" applyAlignment="1">
      <alignment horizontal="center"/>
    </xf>
    <xf numFmtId="0" fontId="181" fillId="0" borderId="69" xfId="0" applyFont="1" applyBorder="1" applyAlignment="1">
      <alignment horizontal="center"/>
    </xf>
    <xf numFmtId="164" fontId="195" fillId="0" borderId="22" xfId="0" applyNumberFormat="1" applyFont="1" applyBorder="1" applyAlignment="1">
      <alignment horizontal="right"/>
    </xf>
    <xf numFmtId="0" fontId="0" fillId="0" borderId="30" xfId="0" applyBorder="1" applyAlignment="1">
      <alignment horizontal="right"/>
    </xf>
    <xf numFmtId="0" fontId="16" fillId="0" borderId="48" xfId="0" applyFont="1" applyBorder="1" applyAlignment="1">
      <alignment horizontal="left"/>
    </xf>
    <xf numFmtId="0" fontId="187" fillId="0" borderId="31" xfId="0" applyFont="1" applyBorder="1" applyAlignment="1">
      <alignment horizontal="left"/>
    </xf>
    <xf numFmtId="0" fontId="187" fillId="0" borderId="20" xfId="0" applyFont="1" applyBorder="1" applyAlignment="1">
      <alignment horizontal="left"/>
    </xf>
    <xf numFmtId="0" fontId="187" fillId="0" borderId="20" xfId="0" applyFont="1" applyBorder="1"/>
    <xf numFmtId="0" fontId="187" fillId="0" borderId="21" xfId="0" applyFont="1" applyBorder="1"/>
    <xf numFmtId="2" fontId="182" fillId="0" borderId="73" xfId="0" applyNumberFormat="1" applyFont="1" applyFill="1" applyBorder="1" applyAlignment="1">
      <alignment horizontal="center"/>
    </xf>
    <xf numFmtId="2" fontId="181" fillId="0" borderId="10" xfId="0" applyNumberFormat="1" applyFont="1" applyBorder="1" applyAlignment="1">
      <alignment horizontal="center"/>
    </xf>
    <xf numFmtId="2" fontId="181" fillId="0" borderId="11" xfId="0" applyNumberFormat="1" applyFont="1" applyBorder="1" applyAlignment="1">
      <alignment horizontal="center"/>
    </xf>
    <xf numFmtId="0" fontId="145" fillId="0" borderId="43" xfId="0" applyFont="1" applyFill="1" applyBorder="1" applyAlignment="1">
      <alignment horizontal="center"/>
    </xf>
    <xf numFmtId="166" fontId="17" fillId="0" borderId="41" xfId="0" applyNumberFormat="1" applyFont="1" applyBorder="1" applyAlignment="1">
      <alignment horizontal="center"/>
    </xf>
    <xf numFmtId="164" fontId="14" fillId="0" borderId="41" xfId="0" applyNumberFormat="1" applyFont="1" applyBorder="1" applyAlignment="1">
      <alignment horizontal="center"/>
    </xf>
    <xf numFmtId="0" fontId="191" fillId="0" borderId="49" xfId="0" applyFont="1" applyBorder="1" applyAlignment="1">
      <alignment horizontal="left"/>
    </xf>
    <xf numFmtId="165" fontId="182" fillId="0" borderId="33" xfId="0" applyNumberFormat="1" applyFont="1" applyFill="1" applyBorder="1" applyAlignment="1">
      <alignment horizontal="center"/>
    </xf>
    <xf numFmtId="166" fontId="182" fillId="0" borderId="1" xfId="0" applyNumberFormat="1" applyFont="1" applyBorder="1" applyAlignment="1">
      <alignment horizontal="center"/>
    </xf>
    <xf numFmtId="0" fontId="191" fillId="0" borderId="72" xfId="0" applyFont="1" applyBorder="1" applyAlignment="1">
      <alignment horizontal="left"/>
    </xf>
    <xf numFmtId="0" fontId="14" fillId="0" borderId="36" xfId="0" applyFont="1" applyBorder="1" applyAlignment="1">
      <alignment horizontal="center"/>
    </xf>
    <xf numFmtId="166" fontId="182" fillId="0" borderId="49" xfId="0" applyNumberFormat="1" applyFont="1" applyBorder="1" applyAlignment="1">
      <alignment horizontal="center"/>
    </xf>
    <xf numFmtId="165" fontId="188" fillId="0" borderId="72" xfId="0" applyNumberFormat="1" applyFont="1" applyFill="1" applyBorder="1" applyAlignment="1">
      <alignment horizontal="center"/>
    </xf>
    <xf numFmtId="166" fontId="182" fillId="0" borderId="52" xfId="0" applyNumberFormat="1" applyFont="1" applyBorder="1" applyAlignment="1">
      <alignment horizontal="center"/>
    </xf>
    <xf numFmtId="0" fontId="0" fillId="0" borderId="29" xfId="0" applyBorder="1" applyAlignment="1">
      <alignment horizontal="left"/>
    </xf>
    <xf numFmtId="0" fontId="64" fillId="0" borderId="30" xfId="0" applyFont="1" applyFill="1" applyBorder="1"/>
    <xf numFmtId="0" fontId="65" fillId="0" borderId="0" xfId="0" applyFont="1" applyAlignment="1">
      <alignment horizontal="left"/>
    </xf>
    <xf numFmtId="0" fontId="11" fillId="0" borderId="0" xfId="0" applyFont="1" applyBorder="1" applyAlignment="1">
      <alignment horizontal="right"/>
    </xf>
    <xf numFmtId="168" fontId="0" fillId="0" borderId="0" xfId="0" applyNumberFormat="1" applyFill="1" applyBorder="1" applyAlignment="1">
      <alignment horizontal="left"/>
    </xf>
    <xf numFmtId="168" fontId="58" fillId="0" borderId="0" xfId="0" applyNumberFormat="1" applyFont="1" applyFill="1" applyBorder="1"/>
    <xf numFmtId="0" fontId="126" fillId="0" borderId="0" xfId="0" applyFont="1" applyAlignment="1">
      <alignment horizontal="left"/>
    </xf>
    <xf numFmtId="2" fontId="38" fillId="2" borderId="54" xfId="0" applyNumberFormat="1" applyFont="1" applyFill="1" applyBorder="1" applyAlignment="1">
      <alignment horizontal="center" vertical="center"/>
    </xf>
    <xf numFmtId="2" fontId="38" fillId="2" borderId="68" xfId="0" applyNumberFormat="1" applyFont="1" applyFill="1" applyBorder="1" applyAlignment="1">
      <alignment horizontal="center" vertical="center"/>
    </xf>
    <xf numFmtId="2" fontId="38" fillId="2" borderId="64" xfId="0" applyNumberFormat="1" applyFont="1" applyFill="1" applyBorder="1" applyAlignment="1">
      <alignment horizontal="center" vertical="center"/>
    </xf>
    <xf numFmtId="2" fontId="115" fillId="0" borderId="68" xfId="0" applyNumberFormat="1" applyFont="1" applyBorder="1" applyAlignment="1">
      <alignment horizontal="center"/>
    </xf>
    <xf numFmtId="2" fontId="16" fillId="0" borderId="68" xfId="0" applyNumberFormat="1" applyFont="1" applyFill="1" applyBorder="1" applyAlignment="1">
      <alignment horizontal="center"/>
    </xf>
    <xf numFmtId="2" fontId="16" fillId="0" borderId="70" xfId="0" applyNumberFormat="1" applyFont="1" applyFill="1" applyBorder="1" applyAlignment="1">
      <alignment horizontal="center"/>
    </xf>
    <xf numFmtId="2" fontId="16" fillId="0" borderId="1" xfId="0" applyNumberFormat="1" applyFont="1" applyFill="1" applyBorder="1" applyAlignment="1">
      <alignment horizontal="center"/>
    </xf>
    <xf numFmtId="2" fontId="14" fillId="0" borderId="72" xfId="0" applyNumberFormat="1" applyFont="1" applyFill="1" applyBorder="1" applyAlignment="1">
      <alignment horizontal="center"/>
    </xf>
    <xf numFmtId="165" fontId="69" fillId="0" borderId="33" xfId="0" applyNumberFormat="1" applyFont="1" applyFill="1" applyBorder="1" applyAlignment="1">
      <alignment horizontal="center"/>
    </xf>
    <xf numFmtId="2" fontId="69" fillId="0" borderId="33" xfId="0" applyNumberFormat="1" applyFont="1" applyFill="1" applyBorder="1" applyAlignment="1">
      <alignment horizontal="center"/>
    </xf>
    <xf numFmtId="2" fontId="69" fillId="0" borderId="66" xfId="0" applyNumberFormat="1" applyFont="1" applyFill="1" applyBorder="1" applyAlignment="1">
      <alignment horizontal="center"/>
    </xf>
    <xf numFmtId="2" fontId="16" fillId="0" borderId="66" xfId="0" applyNumberFormat="1" applyFont="1" applyFill="1" applyBorder="1" applyAlignment="1">
      <alignment horizontal="center"/>
    </xf>
    <xf numFmtId="1" fontId="102" fillId="0" borderId="62" xfId="0" applyNumberFormat="1" applyFont="1" applyBorder="1" applyAlignment="1">
      <alignment horizontal="center"/>
    </xf>
    <xf numFmtId="0" fontId="212" fillId="0" borderId="73" xfId="0" applyFont="1" applyBorder="1" applyAlignment="1">
      <alignment horizontal="center"/>
    </xf>
    <xf numFmtId="0" fontId="189" fillId="0" borderId="7" xfId="0" applyFont="1" applyBorder="1" applyAlignment="1">
      <alignment horizontal="center"/>
    </xf>
    <xf numFmtId="2" fontId="21" fillId="0" borderId="0" xfId="0" applyNumberFormat="1" applyFont="1" applyAlignment="1">
      <alignment horizontal="center"/>
    </xf>
    <xf numFmtId="0" fontId="193" fillId="0" borderId="31" xfId="0" applyFont="1" applyBorder="1"/>
    <xf numFmtId="0" fontId="21" fillId="0" borderId="48" xfId="0" applyFont="1" applyBorder="1" applyAlignment="1">
      <alignment horizontal="center"/>
    </xf>
    <xf numFmtId="1" fontId="21" fillId="0" borderId="43" xfId="0" applyNumberFormat="1" applyFont="1" applyFill="1" applyBorder="1" applyAlignment="1">
      <alignment horizontal="center"/>
    </xf>
    <xf numFmtId="1" fontId="21" fillId="0" borderId="43" xfId="0" applyNumberFormat="1" applyFont="1" applyBorder="1" applyAlignment="1">
      <alignment horizontal="center"/>
    </xf>
    <xf numFmtId="2" fontId="182" fillId="0" borderId="10" xfId="0" applyNumberFormat="1" applyFont="1" applyBorder="1" applyAlignment="1">
      <alignment horizontal="center"/>
    </xf>
    <xf numFmtId="2" fontId="182" fillId="0" borderId="11" xfId="0" applyNumberFormat="1" applyFont="1" applyBorder="1" applyAlignment="1">
      <alignment horizontal="center"/>
    </xf>
    <xf numFmtId="2" fontId="182" fillId="0" borderId="26" xfId="0" applyNumberFormat="1" applyFont="1" applyBorder="1" applyAlignment="1">
      <alignment horizontal="center"/>
    </xf>
    <xf numFmtId="0" fontId="7" fillId="0" borderId="68" xfId="0" applyFont="1" applyFill="1" applyBorder="1"/>
    <xf numFmtId="0" fontId="7" fillId="0" borderId="41" xfId="0" applyFont="1" applyFill="1" applyBorder="1"/>
    <xf numFmtId="0" fontId="70" fillId="0" borderId="49" xfId="0" applyFont="1" applyFill="1" applyBorder="1"/>
    <xf numFmtId="0" fontId="70" fillId="0" borderId="72" xfId="0" applyFont="1" applyFill="1" applyBorder="1"/>
    <xf numFmtId="0" fontId="201" fillId="0" borderId="68" xfId="0" applyFont="1" applyFill="1" applyBorder="1"/>
    <xf numFmtId="0" fontId="201" fillId="0" borderId="49" xfId="0" applyFont="1" applyFill="1" applyBorder="1"/>
    <xf numFmtId="0" fontId="7" fillId="0" borderId="1" xfId="0" applyFont="1" applyFill="1" applyBorder="1"/>
    <xf numFmtId="2" fontId="16" fillId="0" borderId="45" xfId="0" applyNumberFormat="1" applyFont="1" applyFill="1" applyBorder="1" applyAlignment="1">
      <alignment horizontal="center"/>
    </xf>
    <xf numFmtId="2" fontId="17" fillId="0" borderId="73" xfId="0" applyNumberFormat="1" applyFont="1" applyFill="1" applyBorder="1" applyAlignment="1">
      <alignment horizontal="center"/>
    </xf>
    <xf numFmtId="2" fontId="14" fillId="0" borderId="54" xfId="0" applyNumberFormat="1" applyFont="1" applyFill="1" applyBorder="1" applyAlignment="1">
      <alignment horizontal="center"/>
    </xf>
    <xf numFmtId="2" fontId="14" fillId="0" borderId="68" xfId="0" applyNumberFormat="1" applyFont="1" applyFill="1" applyBorder="1" applyAlignment="1">
      <alignment horizontal="center"/>
    </xf>
    <xf numFmtId="165" fontId="182" fillId="0" borderId="72" xfId="0" applyNumberFormat="1" applyFont="1" applyFill="1" applyBorder="1" applyAlignment="1">
      <alignment horizontal="center"/>
    </xf>
    <xf numFmtId="165" fontId="182" fillId="0" borderId="68" xfId="0" applyNumberFormat="1" applyFont="1" applyFill="1" applyBorder="1" applyAlignment="1">
      <alignment horizontal="center"/>
    </xf>
    <xf numFmtId="2" fontId="223" fillId="0" borderId="72" xfId="0" applyNumberFormat="1" applyFont="1" applyFill="1" applyBorder="1" applyAlignment="1">
      <alignment horizontal="center"/>
    </xf>
    <xf numFmtId="0" fontId="7" fillId="0" borderId="57" xfId="0" applyFont="1" applyBorder="1" applyAlignment="1">
      <alignment horizontal="center"/>
    </xf>
    <xf numFmtId="166" fontId="106" fillId="19" borderId="69" xfId="0" applyNumberFormat="1" applyFont="1" applyFill="1" applyBorder="1" applyAlignment="1">
      <alignment horizontal="center"/>
    </xf>
    <xf numFmtId="166" fontId="73" fillId="7" borderId="70" xfId="0" applyNumberFormat="1" applyFont="1" applyFill="1" applyBorder="1" applyAlignment="1">
      <alignment horizontal="center"/>
    </xf>
    <xf numFmtId="168" fontId="122" fillId="8" borderId="69" xfId="0" applyNumberFormat="1" applyFont="1" applyFill="1" applyBorder="1" applyAlignment="1">
      <alignment horizontal="center"/>
    </xf>
    <xf numFmtId="168" fontId="73" fillId="8" borderId="64" xfId="0" applyNumberFormat="1" applyFont="1" applyFill="1" applyBorder="1" applyAlignment="1">
      <alignment horizontal="center"/>
    </xf>
    <xf numFmtId="2" fontId="0" fillId="0" borderId="55" xfId="0" applyNumberFormat="1" applyBorder="1"/>
    <xf numFmtId="2" fontId="16" fillId="0" borderId="49" xfId="0" applyNumberFormat="1" applyFont="1" applyFill="1" applyBorder="1" applyAlignment="1">
      <alignment horizontal="center"/>
    </xf>
    <xf numFmtId="0" fontId="2" fillId="0" borderId="27" xfId="0" applyFont="1" applyFill="1" applyBorder="1"/>
    <xf numFmtId="0" fontId="2" fillId="0" borderId="44" xfId="0" applyFont="1" applyFill="1" applyBorder="1"/>
    <xf numFmtId="2" fontId="16" fillId="0" borderId="0" xfId="0" applyNumberFormat="1" applyFont="1" applyBorder="1" applyAlignment="1">
      <alignment horizontal="center"/>
    </xf>
    <xf numFmtId="0" fontId="16" fillId="0" borderId="71" xfId="0" applyFont="1" applyBorder="1" applyAlignment="1">
      <alignment horizontal="right"/>
    </xf>
    <xf numFmtId="0" fontId="16" fillId="0" borderId="50" xfId="0" applyFont="1" applyBorder="1" applyAlignment="1">
      <alignment horizontal="right"/>
    </xf>
    <xf numFmtId="0" fontId="187" fillId="0" borderId="3" xfId="0" applyFont="1" applyBorder="1" applyAlignment="1">
      <alignment horizontal="left"/>
    </xf>
    <xf numFmtId="165" fontId="182" fillId="0" borderId="0" xfId="0" applyNumberFormat="1" applyFont="1" applyBorder="1" applyAlignment="1">
      <alignment horizontal="center"/>
    </xf>
    <xf numFmtId="166" fontId="182" fillId="0" borderId="0" xfId="0" applyNumberFormat="1" applyFont="1" applyBorder="1" applyAlignment="1">
      <alignment horizontal="center"/>
    </xf>
    <xf numFmtId="0" fontId="7" fillId="0" borderId="33" xfId="0" applyFont="1" applyFill="1" applyBorder="1" applyAlignment="1">
      <alignment horizontal="center"/>
    </xf>
    <xf numFmtId="0" fontId="32" fillId="0" borderId="1" xfId="0" applyFont="1" applyFill="1" applyBorder="1"/>
    <xf numFmtId="0" fontId="5" fillId="0" borderId="14" xfId="0" applyFont="1" applyBorder="1"/>
    <xf numFmtId="0" fontId="45" fillId="0" borderId="64" xfId="0" applyFont="1" applyBorder="1"/>
    <xf numFmtId="166" fontId="106" fillId="19" borderId="33" xfId="0" applyNumberFormat="1" applyFont="1" applyFill="1" applyBorder="1" applyAlignment="1">
      <alignment horizontal="center"/>
    </xf>
    <xf numFmtId="0" fontId="45" fillId="0" borderId="4" xfId="0" applyFont="1" applyFill="1" applyBorder="1" applyAlignment="1">
      <alignment horizontal="center" vertical="center"/>
    </xf>
    <xf numFmtId="0" fontId="122" fillId="6" borderId="15" xfId="0" applyFont="1" applyFill="1" applyBorder="1" applyAlignment="1">
      <alignment horizontal="center"/>
    </xf>
    <xf numFmtId="168" fontId="73" fillId="0" borderId="70" xfId="0" applyNumberFormat="1" applyFont="1" applyBorder="1" applyAlignment="1">
      <alignment horizontal="center"/>
    </xf>
    <xf numFmtId="2" fontId="17" fillId="0" borderId="51" xfId="0" applyNumberFormat="1" applyFont="1" applyBorder="1" applyAlignment="1">
      <alignment horizontal="center"/>
    </xf>
    <xf numFmtId="165" fontId="16" fillId="0" borderId="44" xfId="0" applyNumberFormat="1" applyFont="1" applyBorder="1" applyAlignment="1">
      <alignment horizontal="center"/>
    </xf>
    <xf numFmtId="2" fontId="21" fillId="0" borderId="65" xfId="0" applyNumberFormat="1" applyFont="1" applyBorder="1" applyAlignment="1">
      <alignment horizontal="center"/>
    </xf>
    <xf numFmtId="2" fontId="21" fillId="0" borderId="63" xfId="0" applyNumberFormat="1" applyFont="1" applyBorder="1" applyAlignment="1">
      <alignment horizontal="center"/>
    </xf>
    <xf numFmtId="0" fontId="7" fillId="0" borderId="27" xfId="0" applyFont="1" applyBorder="1"/>
    <xf numFmtId="0" fontId="7" fillId="0" borderId="61" xfId="0" applyFont="1" applyBorder="1"/>
    <xf numFmtId="0" fontId="7" fillId="0" borderId="65" xfId="0" applyFont="1" applyBorder="1"/>
    <xf numFmtId="0" fontId="45" fillId="0" borderId="22" xfId="0" applyFont="1" applyBorder="1" applyAlignment="1">
      <alignment horizontal="center"/>
    </xf>
    <xf numFmtId="0" fontId="2" fillId="0" borderId="61" xfId="0" applyFont="1" applyFill="1" applyBorder="1"/>
    <xf numFmtId="2" fontId="17" fillId="0" borderId="75" xfId="0" applyNumberFormat="1" applyFont="1" applyBorder="1" applyAlignment="1">
      <alignment horizontal="center"/>
    </xf>
    <xf numFmtId="2" fontId="17" fillId="0" borderId="70" xfId="0" applyNumberFormat="1" applyFont="1" applyFill="1" applyBorder="1" applyAlignment="1">
      <alignment horizontal="center"/>
    </xf>
    <xf numFmtId="2" fontId="192" fillId="0" borderId="68" xfId="0" applyNumberFormat="1" applyFont="1" applyBorder="1" applyAlignment="1">
      <alignment horizontal="center"/>
    </xf>
    <xf numFmtId="2" fontId="215" fillId="0" borderId="68" xfId="0" applyNumberFormat="1" applyFont="1" applyBorder="1" applyAlignment="1">
      <alignment horizontal="center"/>
    </xf>
    <xf numFmtId="2" fontId="192" fillId="0" borderId="64" xfId="0" applyNumberFormat="1" applyFont="1" applyBorder="1" applyAlignment="1">
      <alignment horizontal="center"/>
    </xf>
    <xf numFmtId="0" fontId="193" fillId="0" borderId="45" xfId="0" applyFont="1" applyBorder="1" applyAlignment="1">
      <alignment horizontal="left"/>
    </xf>
    <xf numFmtId="0" fontId="68" fillId="0" borderId="49" xfId="0" applyFont="1" applyBorder="1"/>
    <xf numFmtId="2" fontId="182" fillId="0" borderId="73" xfId="0" applyNumberFormat="1" applyFont="1" applyBorder="1" applyAlignment="1">
      <alignment horizontal="center"/>
    </xf>
    <xf numFmtId="2" fontId="192" fillId="0" borderId="59" xfId="0" applyNumberFormat="1" applyFont="1" applyBorder="1" applyAlignment="1">
      <alignment horizontal="center"/>
    </xf>
    <xf numFmtId="2" fontId="192" fillId="0" borderId="69" xfId="0" applyNumberFormat="1" applyFont="1" applyBorder="1" applyAlignment="1">
      <alignment horizontal="center"/>
    </xf>
    <xf numFmtId="2" fontId="192" fillId="0" borderId="70" xfId="0" applyNumberFormat="1" applyFont="1" applyBorder="1" applyAlignment="1">
      <alignment horizontal="center"/>
    </xf>
    <xf numFmtId="0" fontId="212" fillId="0" borderId="57" xfId="0" applyFont="1" applyBorder="1" applyAlignment="1">
      <alignment horizontal="center"/>
    </xf>
    <xf numFmtId="2" fontId="14" fillId="0" borderId="71" xfId="0" applyNumberFormat="1" applyFont="1" applyFill="1" applyBorder="1" applyAlignment="1">
      <alignment horizontal="center"/>
    </xf>
    <xf numFmtId="0" fontId="212" fillId="0" borderId="63" xfId="0" applyFont="1" applyFill="1" applyBorder="1" applyAlignment="1">
      <alignment horizontal="center"/>
    </xf>
    <xf numFmtId="2" fontId="0" fillId="0" borderId="41" xfId="0" applyNumberFormat="1" applyFill="1" applyBorder="1" applyAlignment="1">
      <alignment horizontal="right"/>
    </xf>
    <xf numFmtId="2" fontId="17" fillId="0" borderId="61" xfId="0" applyNumberFormat="1" applyFont="1" applyBorder="1" applyAlignment="1">
      <alignment horizontal="center"/>
    </xf>
    <xf numFmtId="165" fontId="33" fillId="0" borderId="19" xfId="0" applyNumberFormat="1" applyFont="1" applyBorder="1" applyAlignment="1">
      <alignment horizontal="center"/>
    </xf>
    <xf numFmtId="0" fontId="32" fillId="0" borderId="62" xfId="0" applyFont="1" applyFill="1" applyBorder="1" applyAlignment="1">
      <alignment horizontal="center"/>
    </xf>
    <xf numFmtId="49" fontId="16" fillId="0" borderId="59" xfId="0" applyNumberFormat="1" applyFont="1" applyFill="1" applyBorder="1"/>
    <xf numFmtId="0" fontId="64" fillId="0" borderId="53" xfId="0" applyFont="1" applyFill="1" applyBorder="1"/>
    <xf numFmtId="0" fontId="4" fillId="0" borderId="14" xfId="0" applyFont="1" applyFill="1" applyBorder="1"/>
    <xf numFmtId="165" fontId="182" fillId="0" borderId="61" xfId="0" applyNumberFormat="1" applyFont="1" applyBorder="1" applyAlignment="1">
      <alignment horizontal="center"/>
    </xf>
    <xf numFmtId="1" fontId="34" fillId="0" borderId="33" xfId="0" applyNumberFormat="1" applyFont="1" applyBorder="1" applyAlignment="1">
      <alignment horizontal="center"/>
    </xf>
    <xf numFmtId="0" fontId="2" fillId="0" borderId="64" xfId="0" applyFont="1" applyBorder="1" applyAlignment="1">
      <alignment horizontal="center"/>
    </xf>
    <xf numFmtId="0" fontId="52" fillId="0" borderId="69" xfId="0" applyFont="1" applyBorder="1" applyAlignment="1">
      <alignment horizontal="center"/>
    </xf>
    <xf numFmtId="2" fontId="16" fillId="0" borderId="59" xfId="0" applyNumberFormat="1" applyFont="1" applyFill="1" applyBorder="1" applyAlignment="1">
      <alignment horizontal="center"/>
    </xf>
    <xf numFmtId="2" fontId="182" fillId="0" borderId="71" xfId="0" applyNumberFormat="1" applyFont="1" applyBorder="1" applyAlignment="1">
      <alignment horizontal="center"/>
    </xf>
    <xf numFmtId="0" fontId="182" fillId="0" borderId="33" xfId="0" applyFont="1" applyFill="1" applyBorder="1" applyAlignment="1">
      <alignment horizontal="center"/>
    </xf>
    <xf numFmtId="0" fontId="182" fillId="0" borderId="72" xfId="0" applyFont="1" applyFill="1" applyBorder="1" applyAlignment="1">
      <alignment horizontal="center"/>
    </xf>
    <xf numFmtId="0" fontId="8" fillId="0" borderId="17" xfId="0" applyFont="1" applyFill="1" applyBorder="1"/>
    <xf numFmtId="2" fontId="181" fillId="0" borderId="69" xfId="0" applyNumberFormat="1" applyFont="1" applyBorder="1" applyAlignment="1">
      <alignment horizontal="center"/>
    </xf>
    <xf numFmtId="2" fontId="182" fillId="0" borderId="69" xfId="0" applyNumberFormat="1" applyFont="1" applyBorder="1" applyAlignment="1">
      <alignment horizontal="center"/>
    </xf>
    <xf numFmtId="0" fontId="2" fillId="0" borderId="55" xfId="0" applyFont="1" applyFill="1" applyBorder="1"/>
    <xf numFmtId="0" fontId="2" fillId="0" borderId="20" xfId="0" applyFont="1" applyFill="1" applyBorder="1"/>
    <xf numFmtId="0" fontId="2" fillId="0" borderId="36" xfId="0" applyFont="1" applyFill="1" applyBorder="1"/>
    <xf numFmtId="0" fontId="32" fillId="0" borderId="44" xfId="0" applyFont="1" applyFill="1" applyBorder="1" applyAlignment="1">
      <alignment horizontal="left"/>
    </xf>
    <xf numFmtId="0" fontId="32" fillId="0" borderId="27" xfId="0" applyFont="1" applyFill="1" applyBorder="1" applyAlignment="1">
      <alignment horizontal="left"/>
    </xf>
    <xf numFmtId="0" fontId="0" fillId="0" borderId="12" xfId="0" applyFill="1" applyBorder="1" applyAlignment="1">
      <alignment horizontal="right"/>
    </xf>
    <xf numFmtId="0" fontId="103" fillId="0" borderId="3" xfId="0" applyFont="1" applyFill="1" applyBorder="1" applyAlignment="1">
      <alignment horizontal="center"/>
    </xf>
    <xf numFmtId="0" fontId="0" fillId="0" borderId="41" xfId="0" applyFill="1" applyBorder="1"/>
    <xf numFmtId="0" fontId="0" fillId="0" borderId="72" xfId="0" applyFill="1" applyBorder="1" applyAlignment="1">
      <alignment horizontal="right"/>
    </xf>
    <xf numFmtId="166" fontId="0" fillId="0" borderId="41" xfId="0" applyNumberFormat="1" applyFill="1" applyBorder="1" applyAlignment="1">
      <alignment horizontal="right"/>
    </xf>
    <xf numFmtId="0" fontId="21" fillId="0" borderId="61" xfId="0" applyFont="1" applyFill="1" applyBorder="1"/>
    <xf numFmtId="0" fontId="48" fillId="0" borderId="0" xfId="0" applyFont="1" applyAlignment="1">
      <alignment horizontal="center" vertical="center"/>
    </xf>
    <xf numFmtId="2" fontId="0" fillId="0" borderId="0" xfId="0" applyNumberFormat="1" applyAlignment="1">
      <alignment horizontal="center"/>
    </xf>
    <xf numFmtId="0" fontId="34" fillId="0" borderId="0" xfId="0" applyFont="1" applyAlignment="1">
      <alignment horizontal="right"/>
    </xf>
    <xf numFmtId="0" fontId="8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44" fillId="0" borderId="0" xfId="0" applyFont="1" applyAlignment="1">
      <alignment horizontal="left"/>
    </xf>
    <xf numFmtId="9" fontId="34" fillId="0" borderId="0" xfId="0" applyNumberFormat="1" applyFont="1" applyAlignment="1">
      <alignment horizontal="center"/>
    </xf>
    <xf numFmtId="0" fontId="36" fillId="0" borderId="0" xfId="0" applyFont="1" applyAlignment="1">
      <alignment horizontal="center"/>
    </xf>
    <xf numFmtId="165" fontId="36" fillId="0" borderId="0" xfId="0" applyNumberFormat="1" applyFont="1" applyAlignment="1">
      <alignment horizontal="center"/>
    </xf>
    <xf numFmtId="1" fontId="36" fillId="0" borderId="0" xfId="0" applyNumberFormat="1" applyFont="1" applyAlignment="1">
      <alignment horizontal="center"/>
    </xf>
    <xf numFmtId="0" fontId="37" fillId="0" borderId="0" xfId="0" applyFont="1" applyAlignment="1">
      <alignment horizontal="right"/>
    </xf>
    <xf numFmtId="0" fontId="52" fillId="0" borderId="0" xfId="0" applyFont="1" applyAlignment="1">
      <alignment horizontal="left" vertical="center"/>
    </xf>
    <xf numFmtId="0" fontId="0" fillId="0" borderId="76" xfId="0" applyBorder="1" applyAlignment="1">
      <alignment horizontal="left"/>
    </xf>
    <xf numFmtId="0" fontId="0" fillId="0" borderId="11" xfId="0" applyBorder="1" applyAlignment="1">
      <alignment horizontal="left"/>
    </xf>
    <xf numFmtId="0" fontId="7" fillId="3" borderId="23" xfId="0" applyFont="1" applyFill="1" applyBorder="1"/>
    <xf numFmtId="0" fontId="7" fillId="14" borderId="58" xfId="0" applyFont="1" applyFill="1" applyBorder="1"/>
    <xf numFmtId="0" fontId="0" fillId="9" borderId="23" xfId="0" applyFill="1" applyBorder="1"/>
    <xf numFmtId="0" fontId="7" fillId="0" borderId="79" xfId="0" applyFont="1" applyBorder="1" applyAlignment="1">
      <alignment horizontal="left"/>
    </xf>
    <xf numFmtId="0" fontId="2" fillId="0" borderId="43" xfId="0" applyFont="1" applyBorder="1"/>
    <xf numFmtId="2" fontId="75" fillId="0" borderId="47" xfId="0" applyNumberFormat="1" applyFont="1" applyBorder="1" applyAlignment="1">
      <alignment horizontal="center"/>
    </xf>
    <xf numFmtId="2" fontId="75" fillId="0" borderId="62" xfId="0" applyNumberFormat="1" applyFont="1" applyBorder="1" applyAlignment="1">
      <alignment horizontal="center"/>
    </xf>
    <xf numFmtId="2" fontId="75" fillId="0" borderId="46" xfId="0" applyNumberFormat="1" applyFont="1" applyBorder="1" applyAlignment="1">
      <alignment horizontal="center"/>
    </xf>
    <xf numFmtId="2" fontId="75" fillId="11" borderId="28" xfId="0" applyNumberFormat="1" applyFont="1" applyFill="1" applyBorder="1" applyAlignment="1">
      <alignment horizontal="center"/>
    </xf>
    <xf numFmtId="2" fontId="75" fillId="11" borderId="47" xfId="0" applyNumberFormat="1" applyFont="1" applyFill="1" applyBorder="1" applyAlignment="1">
      <alignment horizontal="center"/>
    </xf>
    <xf numFmtId="2" fontId="75" fillId="11" borderId="62" xfId="0" applyNumberFormat="1" applyFont="1" applyFill="1" applyBorder="1" applyAlignment="1">
      <alignment horizontal="center"/>
    </xf>
    <xf numFmtId="2" fontId="75" fillId="8" borderId="62" xfId="0" applyNumberFormat="1" applyFont="1" applyFill="1" applyBorder="1" applyAlignment="1">
      <alignment horizontal="center"/>
    </xf>
    <xf numFmtId="2" fontId="75" fillId="8" borderId="46" xfId="0" applyNumberFormat="1" applyFont="1" applyFill="1" applyBorder="1" applyAlignment="1">
      <alignment horizontal="center"/>
    </xf>
    <xf numFmtId="2" fontId="75" fillId="5" borderId="47" xfId="0" applyNumberFormat="1" applyFont="1" applyFill="1" applyBorder="1" applyAlignment="1">
      <alignment horizontal="center"/>
    </xf>
    <xf numFmtId="2" fontId="75" fillId="5" borderId="46" xfId="0" applyNumberFormat="1" applyFont="1" applyFill="1" applyBorder="1" applyAlignment="1">
      <alignment horizontal="center"/>
    </xf>
    <xf numFmtId="2" fontId="75" fillId="18" borderId="62" xfId="0" applyNumberFormat="1" applyFont="1" applyFill="1" applyBorder="1" applyAlignment="1">
      <alignment horizontal="center"/>
    </xf>
    <xf numFmtId="2" fontId="75" fillId="18" borderId="46" xfId="0" applyNumberFormat="1" applyFont="1" applyFill="1" applyBorder="1" applyAlignment="1">
      <alignment horizontal="center"/>
    </xf>
    <xf numFmtId="0" fontId="7" fillId="0" borderId="79" xfId="0" applyFont="1" applyBorder="1"/>
    <xf numFmtId="165" fontId="45" fillId="0" borderId="64" xfId="0" applyNumberFormat="1" applyFont="1" applyBorder="1"/>
    <xf numFmtId="0" fontId="45" fillId="0" borderId="61" xfId="0" applyFont="1" applyBorder="1"/>
    <xf numFmtId="0" fontId="0" fillId="0" borderId="40" xfId="0" applyBorder="1"/>
    <xf numFmtId="0" fontId="0" fillId="0" borderId="61" xfId="0" applyBorder="1" applyAlignment="1">
      <alignment horizontal="center"/>
    </xf>
    <xf numFmtId="0" fontId="0" fillId="0" borderId="44" xfId="0" applyBorder="1" applyAlignment="1">
      <alignment horizontal="center"/>
    </xf>
    <xf numFmtId="0" fontId="77" fillId="0" borderId="49" xfId="0" applyFont="1" applyBorder="1" applyAlignment="1">
      <alignment horizontal="left"/>
    </xf>
    <xf numFmtId="0" fontId="2" fillId="0" borderId="66" xfId="0" applyFont="1" applyBorder="1"/>
    <xf numFmtId="0" fontId="77" fillId="0" borderId="72" xfId="0" applyFont="1" applyBorder="1" applyAlignment="1">
      <alignment horizontal="left"/>
    </xf>
    <xf numFmtId="0" fontId="45" fillId="0" borderId="49" xfId="0" applyFont="1" applyBorder="1"/>
    <xf numFmtId="0" fontId="73" fillId="0" borderId="68" xfId="0" applyFont="1" applyBorder="1" applyAlignment="1">
      <alignment horizontal="center"/>
    </xf>
    <xf numFmtId="0" fontId="0" fillId="0" borderId="41" xfId="0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165" fontId="27" fillId="0" borderId="0" xfId="0" applyNumberFormat="1" applyFont="1" applyFill="1" applyBorder="1" applyAlignment="1">
      <alignment horizontal="left"/>
    </xf>
    <xf numFmtId="0" fontId="96" fillId="0" borderId="0" xfId="0" applyFont="1" applyFill="1" applyBorder="1" applyAlignment="1">
      <alignment horizontal="left"/>
    </xf>
    <xf numFmtId="2" fontId="200" fillId="0" borderId="0" xfId="0" applyNumberFormat="1" applyFont="1" applyFill="1" applyBorder="1" applyAlignment="1">
      <alignment horizontal="left"/>
    </xf>
    <xf numFmtId="0" fontId="105" fillId="0" borderId="0" xfId="0" applyFont="1" applyFill="1" applyBorder="1"/>
    <xf numFmtId="2" fontId="41" fillId="0" borderId="5" xfId="0" applyNumberFormat="1" applyFont="1" applyBorder="1" applyAlignment="1">
      <alignment horizontal="center"/>
    </xf>
    <xf numFmtId="2" fontId="41" fillId="0" borderId="61" xfId="0" applyNumberFormat="1" applyFont="1" applyBorder="1" applyAlignment="1">
      <alignment horizontal="center"/>
    </xf>
    <xf numFmtId="2" fontId="41" fillId="0" borderId="27" xfId="0" applyNumberFormat="1" applyFont="1" applyBorder="1" applyAlignment="1">
      <alignment horizontal="center"/>
    </xf>
    <xf numFmtId="165" fontId="2" fillId="0" borderId="65" xfId="0" applyNumberFormat="1" applyFont="1" applyBorder="1" applyAlignment="1">
      <alignment horizontal="center"/>
    </xf>
    <xf numFmtId="165" fontId="2" fillId="0" borderId="61" xfId="0" applyNumberFormat="1" applyFont="1" applyBorder="1" applyAlignment="1">
      <alignment horizontal="center"/>
    </xf>
    <xf numFmtId="2" fontId="52" fillId="0" borderId="70" xfId="0" applyNumberFormat="1" applyFont="1" applyBorder="1" applyAlignment="1">
      <alignment horizontal="center"/>
    </xf>
    <xf numFmtId="2" fontId="45" fillId="0" borderId="0" xfId="0" applyNumberFormat="1" applyFont="1"/>
    <xf numFmtId="165" fontId="51" fillId="0" borderId="69" xfId="0" applyNumberFormat="1" applyFont="1" applyBorder="1" applyAlignment="1">
      <alignment horizontal="center"/>
    </xf>
    <xf numFmtId="165" fontId="73" fillId="26" borderId="64" xfId="0" applyNumberFormat="1" applyFont="1" applyFill="1" applyBorder="1" applyAlignment="1">
      <alignment horizontal="center"/>
    </xf>
    <xf numFmtId="167" fontId="27" fillId="8" borderId="62" xfId="0" applyNumberFormat="1" applyFont="1" applyFill="1" applyBorder="1" applyAlignment="1">
      <alignment horizontal="center"/>
    </xf>
    <xf numFmtId="0" fontId="41" fillId="0" borderId="61" xfId="0" applyFont="1" applyFill="1" applyBorder="1" applyAlignment="1">
      <alignment horizontal="center"/>
    </xf>
    <xf numFmtId="0" fontId="41" fillId="0" borderId="68" xfId="0" applyFont="1" applyFill="1" applyBorder="1" applyAlignment="1">
      <alignment horizontal="center"/>
    </xf>
    <xf numFmtId="167" fontId="41" fillId="0" borderId="68" xfId="0" applyNumberFormat="1" applyFont="1" applyBorder="1" applyAlignment="1">
      <alignment horizontal="center"/>
    </xf>
    <xf numFmtId="166" fontId="41" fillId="0" borderId="68" xfId="0" applyNumberFormat="1" applyFont="1" applyBorder="1" applyAlignment="1">
      <alignment horizontal="center"/>
    </xf>
    <xf numFmtId="0" fontId="41" fillId="0" borderId="64" xfId="0" applyFont="1" applyFill="1" applyBorder="1" applyAlignment="1">
      <alignment horizontal="center"/>
    </xf>
    <xf numFmtId="166" fontId="41" fillId="0" borderId="64" xfId="0" applyNumberFormat="1" applyFont="1" applyBorder="1" applyAlignment="1">
      <alignment horizontal="center"/>
    </xf>
    <xf numFmtId="0" fontId="41" fillId="0" borderId="49" xfId="0" applyFont="1" applyFill="1" applyBorder="1" applyAlignment="1">
      <alignment horizontal="center"/>
    </xf>
    <xf numFmtId="2" fontId="52" fillId="0" borderId="7" xfId="0" applyNumberFormat="1" applyFont="1" applyBorder="1" applyAlignment="1">
      <alignment horizontal="center"/>
    </xf>
    <xf numFmtId="2" fontId="52" fillId="0" borderId="64" xfId="0" applyNumberFormat="1" applyFont="1" applyBorder="1" applyAlignment="1">
      <alignment horizontal="center"/>
    </xf>
    <xf numFmtId="2" fontId="52" fillId="0" borderId="66" xfId="0" applyNumberFormat="1" applyFont="1" applyBorder="1" applyAlignment="1">
      <alignment horizontal="center"/>
    </xf>
    <xf numFmtId="2" fontId="231" fillId="0" borderId="33" xfId="0" applyNumberFormat="1" applyFont="1" applyBorder="1" applyAlignment="1">
      <alignment horizontal="center"/>
    </xf>
    <xf numFmtId="2" fontId="231" fillId="0" borderId="0" xfId="0" applyNumberFormat="1" applyFont="1" applyBorder="1" applyAlignment="1">
      <alignment horizontal="center"/>
    </xf>
    <xf numFmtId="2" fontId="52" fillId="0" borderId="1" xfId="0" applyNumberFormat="1" applyFont="1" applyBorder="1" applyAlignment="1">
      <alignment horizontal="center"/>
    </xf>
    <xf numFmtId="2" fontId="52" fillId="0" borderId="52" xfId="0" applyNumberFormat="1" applyFont="1" applyBorder="1" applyAlignment="1">
      <alignment horizontal="center"/>
    </xf>
    <xf numFmtId="2" fontId="52" fillId="0" borderId="12" xfId="0" applyNumberFormat="1" applyFont="1" applyBorder="1" applyAlignment="1">
      <alignment horizontal="center"/>
    </xf>
    <xf numFmtId="0" fontId="41" fillId="0" borderId="7" xfId="0" applyFont="1" applyFill="1" applyBorder="1" applyAlignment="1">
      <alignment horizontal="center"/>
    </xf>
    <xf numFmtId="0" fontId="41" fillId="0" borderId="66" xfId="0" applyFont="1" applyFill="1" applyBorder="1" applyAlignment="1">
      <alignment horizontal="center"/>
    </xf>
    <xf numFmtId="0" fontId="173" fillId="0" borderId="33" xfId="0" applyFont="1" applyFill="1" applyBorder="1" applyAlignment="1">
      <alignment horizontal="center"/>
    </xf>
    <xf numFmtId="0" fontId="173" fillId="0" borderId="0" xfId="0" applyFont="1" applyFill="1" applyBorder="1" applyAlignment="1">
      <alignment horizontal="center"/>
    </xf>
    <xf numFmtId="0" fontId="41" fillId="0" borderId="1" xfId="0" applyFont="1" applyFill="1" applyBorder="1" applyAlignment="1">
      <alignment horizontal="center"/>
    </xf>
    <xf numFmtId="0" fontId="41" fillId="0" borderId="52" xfId="0" applyFont="1" applyFill="1" applyBorder="1" applyAlignment="1">
      <alignment horizontal="center"/>
    </xf>
    <xf numFmtId="2" fontId="41" fillId="0" borderId="64" xfId="0" applyNumberFormat="1" applyFont="1" applyFill="1" applyBorder="1" applyAlignment="1">
      <alignment horizontal="center"/>
    </xf>
    <xf numFmtId="0" fontId="63" fillId="0" borderId="53" xfId="0" applyFont="1" applyFill="1" applyBorder="1"/>
    <xf numFmtId="0" fontId="5" fillId="0" borderId="15" xfId="0" applyFont="1" applyFill="1" applyBorder="1"/>
    <xf numFmtId="0" fontId="21" fillId="0" borderId="1" xfId="0" applyFont="1" applyFill="1" applyBorder="1" applyAlignment="1">
      <alignment horizontal="center"/>
    </xf>
    <xf numFmtId="0" fontId="2" fillId="0" borderId="33" xfId="0" applyFont="1" applyFill="1" applyBorder="1" applyAlignment="1">
      <alignment horizontal="center"/>
    </xf>
    <xf numFmtId="0" fontId="2" fillId="0" borderId="64" xfId="0" applyFont="1" applyFill="1" applyBorder="1" applyAlignment="1">
      <alignment horizontal="center"/>
    </xf>
    <xf numFmtId="165" fontId="73" fillId="0" borderId="68" xfId="0" applyNumberFormat="1" applyFont="1" applyFill="1" applyBorder="1" applyAlignment="1">
      <alignment horizontal="left"/>
    </xf>
    <xf numFmtId="0" fontId="2" fillId="0" borderId="20" xfId="0" applyFont="1" applyFill="1" applyBorder="1" applyAlignment="1">
      <alignment horizontal="left"/>
    </xf>
    <xf numFmtId="0" fontId="27" fillId="0" borderId="21" xfId="0" applyFont="1" applyFill="1" applyBorder="1" applyAlignment="1">
      <alignment horizontal="left"/>
    </xf>
    <xf numFmtId="166" fontId="73" fillId="0" borderId="70" xfId="0" applyNumberFormat="1" applyFont="1" applyFill="1" applyBorder="1" applyAlignment="1">
      <alignment horizontal="left"/>
    </xf>
    <xf numFmtId="0" fontId="4" fillId="0" borderId="34" xfId="0" applyFont="1" applyFill="1" applyBorder="1"/>
    <xf numFmtId="0" fontId="4" fillId="0" borderId="30" xfId="0" applyFont="1" applyFill="1" applyBorder="1"/>
    <xf numFmtId="0" fontId="21" fillId="0" borderId="27" xfId="0" applyFont="1" applyFill="1" applyBorder="1"/>
    <xf numFmtId="166" fontId="0" fillId="0" borderId="54" xfId="0" applyNumberFormat="1" applyBorder="1" applyAlignment="1">
      <alignment horizontal="center"/>
    </xf>
    <xf numFmtId="0" fontId="7" fillId="0" borderId="9" xfId="0" applyFont="1" applyFill="1" applyBorder="1"/>
    <xf numFmtId="2" fontId="158" fillId="0" borderId="66" xfId="0" applyNumberFormat="1" applyFont="1" applyBorder="1" applyAlignment="1">
      <alignment horizontal="center"/>
    </xf>
    <xf numFmtId="2" fontId="158" fillId="0" borderId="40" xfId="0" applyNumberFormat="1" applyFont="1" applyBorder="1" applyAlignment="1">
      <alignment horizontal="center"/>
    </xf>
    <xf numFmtId="0" fontId="0" fillId="0" borderId="0" xfId="0" applyFont="1"/>
    <xf numFmtId="0" fontId="215" fillId="0" borderId="79" xfId="0" applyFont="1" applyBorder="1" applyAlignment="1">
      <alignment horizontal="center"/>
    </xf>
    <xf numFmtId="0" fontId="145" fillId="0" borderId="62" xfId="0" applyFont="1" applyBorder="1" applyAlignment="1">
      <alignment horizontal="center"/>
    </xf>
    <xf numFmtId="0" fontId="215" fillId="0" borderId="58" xfId="0" applyFont="1" applyBorder="1" applyAlignment="1">
      <alignment horizontal="center"/>
    </xf>
    <xf numFmtId="165" fontId="189" fillId="0" borderId="20" xfId="0" applyNumberFormat="1" applyFont="1" applyBorder="1" applyAlignment="1">
      <alignment horizontal="center"/>
    </xf>
    <xf numFmtId="0" fontId="213" fillId="0" borderId="27" xfId="0" applyFont="1" applyBorder="1"/>
    <xf numFmtId="0" fontId="213" fillId="0" borderId="61" xfId="0" applyFont="1" applyBorder="1"/>
    <xf numFmtId="0" fontId="0" fillId="0" borderId="79" xfId="0" applyBorder="1" applyAlignment="1">
      <alignment horizontal="center"/>
    </xf>
    <xf numFmtId="0" fontId="16" fillId="0" borderId="68" xfId="0" applyFont="1" applyBorder="1" applyAlignment="1">
      <alignment horizontal="center"/>
    </xf>
    <xf numFmtId="2" fontId="115" fillId="0" borderId="72" xfId="0" applyNumberFormat="1" applyFont="1" applyBorder="1" applyAlignment="1">
      <alignment horizontal="center"/>
    </xf>
    <xf numFmtId="2" fontId="192" fillId="0" borderId="61" xfId="0" applyNumberFormat="1" applyFont="1" applyBorder="1" applyAlignment="1">
      <alignment horizontal="center"/>
    </xf>
    <xf numFmtId="0" fontId="147" fillId="0" borderId="71" xfId="0" applyFont="1" applyBorder="1"/>
    <xf numFmtId="49" fontId="14" fillId="0" borderId="59" xfId="0" applyNumberFormat="1" applyFont="1" applyFill="1" applyBorder="1" applyAlignment="1">
      <alignment horizontal="left"/>
    </xf>
    <xf numFmtId="0" fontId="71" fillId="0" borderId="50" xfId="0" applyFont="1" applyFill="1" applyBorder="1"/>
    <xf numFmtId="0" fontId="201" fillId="0" borderId="55" xfId="0" applyFont="1" applyFill="1" applyBorder="1"/>
    <xf numFmtId="0" fontId="228" fillId="0" borderId="0" xfId="0" applyFont="1" applyFill="1" applyBorder="1" applyAlignment="1">
      <alignment horizontal="left"/>
    </xf>
    <xf numFmtId="0" fontId="45" fillId="0" borderId="53" xfId="0" applyFont="1" applyFill="1" applyBorder="1" applyAlignment="1">
      <alignment horizontal="left"/>
    </xf>
    <xf numFmtId="0" fontId="71" fillId="0" borderId="59" xfId="0" applyFont="1" applyFill="1" applyBorder="1"/>
    <xf numFmtId="0" fontId="4" fillId="0" borderId="17" xfId="0" applyFont="1" applyFill="1" applyBorder="1"/>
    <xf numFmtId="166" fontId="45" fillId="0" borderId="41" xfId="0" applyNumberFormat="1" applyFont="1" applyFill="1" applyBorder="1" applyAlignment="1">
      <alignment horizontal="center"/>
    </xf>
    <xf numFmtId="0" fontId="221" fillId="0" borderId="47" xfId="0" applyFont="1" applyFill="1" applyBorder="1" applyAlignment="1">
      <alignment horizontal="center"/>
    </xf>
    <xf numFmtId="2" fontId="182" fillId="0" borderId="1" xfId="0" applyNumberFormat="1" applyFont="1" applyBorder="1" applyAlignment="1">
      <alignment horizontal="left"/>
    </xf>
    <xf numFmtId="2" fontId="182" fillId="0" borderId="49" xfId="0" applyNumberFormat="1" applyFont="1" applyBorder="1" applyAlignment="1">
      <alignment horizontal="left"/>
    </xf>
    <xf numFmtId="2" fontId="182" fillId="0" borderId="51" xfId="0" applyNumberFormat="1" applyFont="1" applyBorder="1" applyAlignment="1">
      <alignment horizontal="left"/>
    </xf>
    <xf numFmtId="2" fontId="182" fillId="0" borderId="51" xfId="0" applyNumberFormat="1" applyFont="1" applyBorder="1" applyAlignment="1">
      <alignment horizontal="center"/>
    </xf>
    <xf numFmtId="2" fontId="225" fillId="0" borderId="68" xfId="0" applyNumberFormat="1" applyFont="1" applyBorder="1" applyAlignment="1">
      <alignment horizontal="center"/>
    </xf>
    <xf numFmtId="0" fontId="21" fillId="0" borderId="60" xfId="0" applyFont="1" applyBorder="1" applyAlignment="1">
      <alignment horizontal="center"/>
    </xf>
    <xf numFmtId="0" fontId="0" fillId="0" borderId="69" xfId="0" applyBorder="1" applyAlignment="1">
      <alignment horizontal="center"/>
    </xf>
    <xf numFmtId="0" fontId="193" fillId="0" borderId="24" xfId="0" applyFont="1" applyBorder="1"/>
    <xf numFmtId="165" fontId="17" fillId="0" borderId="66" xfId="0" applyNumberFormat="1" applyFont="1" applyBorder="1" applyAlignment="1">
      <alignment horizontal="center"/>
    </xf>
    <xf numFmtId="0" fontId="181" fillId="0" borderId="0" xfId="0" applyFont="1" applyBorder="1" applyAlignment="1">
      <alignment horizontal="center"/>
    </xf>
    <xf numFmtId="2" fontId="220" fillId="0" borderId="1" xfId="0" applyNumberFormat="1" applyFont="1" applyBorder="1" applyAlignment="1">
      <alignment horizontal="center"/>
    </xf>
    <xf numFmtId="2" fontId="220" fillId="0" borderId="49" xfId="0" applyNumberFormat="1" applyFont="1" applyBorder="1" applyAlignment="1">
      <alignment horizontal="center"/>
    </xf>
    <xf numFmtId="1" fontId="21" fillId="0" borderId="79" xfId="0" applyNumberFormat="1" applyFont="1" applyBorder="1" applyAlignment="1">
      <alignment horizontal="center"/>
    </xf>
    <xf numFmtId="0" fontId="62" fillId="0" borderId="72" xfId="0" applyFont="1" applyBorder="1" applyAlignment="1">
      <alignment horizontal="left"/>
    </xf>
    <xf numFmtId="165" fontId="16" fillId="0" borderId="69" xfId="0" applyNumberFormat="1" applyFont="1" applyBorder="1" applyAlignment="1">
      <alignment horizontal="center"/>
    </xf>
    <xf numFmtId="0" fontId="32" fillId="0" borderId="27" xfId="0" applyFont="1" applyBorder="1" applyAlignment="1">
      <alignment horizontal="left"/>
    </xf>
    <xf numFmtId="0" fontId="191" fillId="0" borderId="70" xfId="0" applyFont="1" applyBorder="1" applyAlignment="1">
      <alignment horizontal="center"/>
    </xf>
    <xf numFmtId="0" fontId="145" fillId="0" borderId="46" xfId="0" applyFont="1" applyBorder="1" applyAlignment="1">
      <alignment horizontal="center"/>
    </xf>
    <xf numFmtId="0" fontId="220" fillId="0" borderId="27" xfId="0" applyFont="1" applyBorder="1" applyAlignment="1">
      <alignment horizontal="center"/>
    </xf>
    <xf numFmtId="164" fontId="219" fillId="0" borderId="45" xfId="0" applyNumberFormat="1" applyFont="1" applyBorder="1" applyAlignment="1">
      <alignment horizontal="right"/>
    </xf>
    <xf numFmtId="0" fontId="219" fillId="0" borderId="45" xfId="0" applyFont="1" applyBorder="1" applyAlignment="1">
      <alignment horizontal="left"/>
    </xf>
    <xf numFmtId="0" fontId="219" fillId="0" borderId="46" xfId="0" applyFont="1" applyFill="1" applyBorder="1" applyAlignment="1">
      <alignment horizontal="center"/>
    </xf>
    <xf numFmtId="0" fontId="32" fillId="0" borderId="11" xfId="0" applyFont="1" applyBorder="1" applyAlignment="1">
      <alignment horizontal="left"/>
    </xf>
    <xf numFmtId="0" fontId="2" fillId="0" borderId="26" xfId="0" applyFont="1" applyBorder="1" applyAlignment="1">
      <alignment horizontal="center"/>
    </xf>
    <xf numFmtId="49" fontId="53" fillId="0" borderId="79" xfId="0" applyNumberFormat="1" applyFont="1" applyBorder="1" applyAlignment="1">
      <alignment horizontal="center"/>
    </xf>
    <xf numFmtId="0" fontId="7" fillId="0" borderId="33" xfId="0" applyFont="1" applyBorder="1"/>
    <xf numFmtId="0" fontId="199" fillId="0" borderId="49" xfId="0" applyFont="1" applyBorder="1" applyAlignment="1">
      <alignment horizontal="left"/>
    </xf>
    <xf numFmtId="164" fontId="232" fillId="0" borderId="45" xfId="0" applyNumberFormat="1" applyFont="1" applyBorder="1" applyAlignment="1">
      <alignment horizontal="right"/>
    </xf>
    <xf numFmtId="0" fontId="14" fillId="0" borderId="69" xfId="0" applyFont="1" applyBorder="1" applyAlignment="1">
      <alignment horizontal="center"/>
    </xf>
    <xf numFmtId="2" fontId="69" fillId="0" borderId="51" xfId="0" applyNumberFormat="1" applyFont="1" applyBorder="1" applyAlignment="1">
      <alignment horizontal="center"/>
    </xf>
    <xf numFmtId="0" fontId="8" fillId="0" borderId="0" xfId="0" applyFont="1" applyBorder="1" applyAlignment="1">
      <alignment horizontal="center" vertical="center"/>
    </xf>
    <xf numFmtId="0" fontId="7" fillId="0" borderId="55" xfId="0" applyFont="1" applyFill="1" applyBorder="1"/>
    <xf numFmtId="165" fontId="181" fillId="0" borderId="0" xfId="0" applyNumberFormat="1" applyFont="1" applyBorder="1" applyAlignment="1">
      <alignment horizontal="center"/>
    </xf>
    <xf numFmtId="165" fontId="188" fillId="0" borderId="0" xfId="0" applyNumberFormat="1" applyFont="1" applyBorder="1" applyAlignment="1">
      <alignment horizontal="center"/>
    </xf>
    <xf numFmtId="2" fontId="69" fillId="0" borderId="0" xfId="0" applyNumberFormat="1" applyFont="1" applyBorder="1" applyAlignment="1">
      <alignment horizontal="center"/>
    </xf>
    <xf numFmtId="2" fontId="223" fillId="0" borderId="0" xfId="0" applyNumberFormat="1" applyFont="1" applyBorder="1" applyAlignment="1">
      <alignment horizontal="center"/>
    </xf>
    <xf numFmtId="165" fontId="69" fillId="0" borderId="0" xfId="0" applyNumberFormat="1" applyFont="1" applyBorder="1" applyAlignment="1">
      <alignment horizontal="center"/>
    </xf>
    <xf numFmtId="2" fontId="181" fillId="0" borderId="0" xfId="0" applyNumberFormat="1" applyFont="1" applyFill="1" applyBorder="1" applyAlignment="1">
      <alignment horizontal="center"/>
    </xf>
    <xf numFmtId="0" fontId="21" fillId="0" borderId="68" xfId="0" applyFont="1" applyFill="1" applyBorder="1" applyAlignment="1">
      <alignment horizontal="center"/>
    </xf>
    <xf numFmtId="0" fontId="21" fillId="0" borderId="70" xfId="0" applyFont="1" applyFill="1" applyBorder="1" applyAlignment="1">
      <alignment horizontal="center"/>
    </xf>
    <xf numFmtId="0" fontId="52" fillId="0" borderId="72" xfId="0" applyFont="1" applyBorder="1"/>
    <xf numFmtId="0" fontId="16" fillId="0" borderId="50" xfId="0" applyFont="1" applyFill="1" applyBorder="1" applyAlignment="1">
      <alignment horizontal="left"/>
    </xf>
    <xf numFmtId="0" fontId="2" fillId="0" borderId="52" xfId="0" applyFont="1" applyFill="1" applyBorder="1"/>
    <xf numFmtId="0" fontId="16" fillId="0" borderId="45" xfId="0" applyFont="1" applyFill="1" applyBorder="1" applyAlignment="1">
      <alignment horizontal="left"/>
    </xf>
    <xf numFmtId="0" fontId="16" fillId="0" borderId="48" xfId="0" applyFont="1" applyFill="1" applyBorder="1" applyAlignment="1">
      <alignment horizontal="left"/>
    </xf>
    <xf numFmtId="165" fontId="73" fillId="0" borderId="0" xfId="0" applyNumberFormat="1" applyFont="1" applyFill="1" applyBorder="1" applyAlignment="1">
      <alignment horizontal="left"/>
    </xf>
    <xf numFmtId="166" fontId="73" fillId="0" borderId="0" xfId="0" applyNumberFormat="1" applyFont="1" applyFill="1" applyBorder="1" applyAlignment="1">
      <alignment horizontal="left"/>
    </xf>
    <xf numFmtId="2" fontId="5" fillId="0" borderId="0" xfId="0" applyNumberFormat="1" applyFont="1" applyBorder="1" applyAlignment="1">
      <alignment horizontal="left"/>
    </xf>
    <xf numFmtId="2" fontId="107" fillId="0" borderId="0" xfId="0" applyNumberFormat="1" applyFont="1" applyBorder="1" applyAlignment="1">
      <alignment horizontal="left"/>
    </xf>
    <xf numFmtId="0" fontId="205" fillId="0" borderId="0" xfId="0" applyFont="1" applyBorder="1"/>
    <xf numFmtId="0" fontId="207" fillId="0" borderId="0" xfId="0" applyFont="1" applyBorder="1"/>
    <xf numFmtId="0" fontId="52" fillId="0" borderId="22" xfId="0" applyFont="1" applyBorder="1" applyAlignment="1">
      <alignment horizontal="center"/>
    </xf>
    <xf numFmtId="2" fontId="0" fillId="0" borderId="7" xfId="0" applyNumberFormat="1" applyFont="1" applyBorder="1" applyAlignment="1">
      <alignment horizontal="center"/>
    </xf>
    <xf numFmtId="2" fontId="0" fillId="0" borderId="64" xfId="0" applyNumberFormat="1" applyFont="1" applyBorder="1" applyAlignment="1">
      <alignment horizontal="center"/>
    </xf>
    <xf numFmtId="2" fontId="0" fillId="0" borderId="64" xfId="0" applyNumberFormat="1" applyFont="1" applyFill="1" applyBorder="1" applyAlignment="1">
      <alignment horizontal="center"/>
    </xf>
    <xf numFmtId="2" fontId="0" fillId="0" borderId="66" xfId="0" applyNumberFormat="1" applyFont="1" applyFill="1" applyBorder="1" applyAlignment="1">
      <alignment horizontal="center"/>
    </xf>
    <xf numFmtId="2" fontId="0" fillId="0" borderId="52" xfId="0" applyNumberFormat="1" applyFont="1" applyBorder="1" applyAlignment="1">
      <alignment horizontal="center"/>
    </xf>
    <xf numFmtId="2" fontId="52" fillId="0" borderId="64" xfId="0" applyNumberFormat="1" applyFont="1" applyFill="1" applyBorder="1" applyAlignment="1">
      <alignment horizontal="center"/>
    </xf>
    <xf numFmtId="2" fontId="0" fillId="0" borderId="54" xfId="0" applyNumberFormat="1" applyBorder="1" applyAlignment="1">
      <alignment horizontal="center"/>
    </xf>
    <xf numFmtId="0" fontId="192" fillId="0" borderId="0" xfId="0" applyFont="1" applyFill="1" applyBorder="1" applyAlignment="1">
      <alignment horizontal="right"/>
    </xf>
    <xf numFmtId="0" fontId="103" fillId="0" borderId="0" xfId="0" applyFont="1" applyFill="1" applyBorder="1" applyAlignment="1">
      <alignment horizontal="center"/>
    </xf>
    <xf numFmtId="0" fontId="103" fillId="0" borderId="0" xfId="0" applyFont="1" applyFill="1" applyBorder="1"/>
    <xf numFmtId="0" fontId="192" fillId="0" borderId="0" xfId="0" applyFont="1" applyFill="1" applyBorder="1" applyAlignment="1">
      <alignment horizontal="left"/>
    </xf>
    <xf numFmtId="0" fontId="201" fillId="0" borderId="0" xfId="0" applyFont="1" applyFill="1" applyBorder="1"/>
    <xf numFmtId="0" fontId="32" fillId="0" borderId="0" xfId="0" applyFont="1" applyFill="1" applyBorder="1" applyAlignment="1">
      <alignment horizontal="right"/>
    </xf>
    <xf numFmtId="0" fontId="191" fillId="0" borderId="0" xfId="0" applyFont="1" applyFill="1" applyBorder="1" applyAlignment="1">
      <alignment horizontal="left"/>
    </xf>
    <xf numFmtId="0" fontId="43" fillId="0" borderId="0" xfId="0" applyFont="1" applyFill="1" applyBorder="1" applyAlignment="1">
      <alignment horizontal="center"/>
    </xf>
    <xf numFmtId="0" fontId="64" fillId="0" borderId="0" xfId="0" applyFont="1" applyFill="1" applyBorder="1" applyAlignment="1">
      <alignment horizontal="left"/>
    </xf>
    <xf numFmtId="0" fontId="199" fillId="0" borderId="0" xfId="0" applyFont="1" applyFill="1" applyBorder="1" applyAlignment="1">
      <alignment horizontal="left"/>
    </xf>
    <xf numFmtId="165" fontId="188" fillId="0" borderId="0" xfId="0" applyNumberFormat="1" applyFont="1" applyFill="1" applyBorder="1" applyAlignment="1">
      <alignment horizontal="center"/>
    </xf>
    <xf numFmtId="2" fontId="183" fillId="0" borderId="0" xfId="0" applyNumberFormat="1" applyFont="1" applyFill="1" applyBorder="1" applyAlignment="1">
      <alignment horizontal="center"/>
    </xf>
    <xf numFmtId="0" fontId="67" fillId="0" borderId="0" xfId="0" applyFont="1" applyFill="1" applyBorder="1" applyAlignment="1">
      <alignment horizontal="left"/>
    </xf>
    <xf numFmtId="2" fontId="171" fillId="0" borderId="0" xfId="0" applyNumberFormat="1" applyFont="1" applyFill="1" applyBorder="1" applyAlignment="1">
      <alignment horizontal="left"/>
    </xf>
    <xf numFmtId="0" fontId="0" fillId="0" borderId="54" xfId="0" applyBorder="1"/>
    <xf numFmtId="165" fontId="52" fillId="0" borderId="54" xfId="0" applyNumberFormat="1" applyFont="1" applyBorder="1"/>
    <xf numFmtId="0" fontId="70" fillId="0" borderId="55" xfId="0" applyFont="1" applyBorder="1"/>
    <xf numFmtId="2" fontId="14" fillId="0" borderId="33" xfId="0" applyNumberFormat="1" applyFont="1" applyFill="1" applyBorder="1" applyAlignment="1">
      <alignment horizontal="center"/>
    </xf>
    <xf numFmtId="2" fontId="16" fillId="0" borderId="0" xfId="0" applyNumberFormat="1" applyFont="1" applyFill="1" applyAlignment="1">
      <alignment horizontal="center"/>
    </xf>
    <xf numFmtId="0" fontId="32" fillId="0" borderId="45" xfId="0" applyFont="1" applyBorder="1" applyAlignment="1">
      <alignment horizontal="left"/>
    </xf>
    <xf numFmtId="0" fontId="212" fillId="0" borderId="36" xfId="0" applyFont="1" applyBorder="1"/>
    <xf numFmtId="0" fontId="32" fillId="0" borderId="61" xfId="0" applyFont="1" applyBorder="1" applyAlignment="1">
      <alignment horizontal="left"/>
    </xf>
    <xf numFmtId="0" fontId="7" fillId="0" borderId="69" xfId="0" applyFont="1" applyBorder="1"/>
    <xf numFmtId="0" fontId="71" fillId="0" borderId="27" xfId="0" applyFont="1" applyBorder="1"/>
    <xf numFmtId="2" fontId="14" fillId="0" borderId="11" xfId="0" applyNumberFormat="1" applyFont="1" applyBorder="1" applyAlignment="1">
      <alignment horizontal="center"/>
    </xf>
    <xf numFmtId="2" fontId="17" fillId="0" borderId="11" xfId="0" applyNumberFormat="1" applyFont="1" applyBorder="1" applyAlignment="1">
      <alignment horizontal="center"/>
    </xf>
    <xf numFmtId="2" fontId="16" fillId="0" borderId="82" xfId="0" applyNumberFormat="1" applyFont="1" applyBorder="1" applyAlignment="1">
      <alignment horizontal="center"/>
    </xf>
    <xf numFmtId="2" fontId="16" fillId="0" borderId="11" xfId="0" applyNumberFormat="1" applyFont="1" applyBorder="1" applyAlignment="1">
      <alignment horizontal="center"/>
    </xf>
    <xf numFmtId="2" fontId="16" fillId="0" borderId="26" xfId="0" applyNumberFormat="1" applyFont="1" applyBorder="1" applyAlignment="1">
      <alignment horizontal="center"/>
    </xf>
    <xf numFmtId="2" fontId="225" fillId="0" borderId="61" xfId="0" applyNumberFormat="1" applyFont="1" applyBorder="1" applyAlignment="1">
      <alignment horizontal="center"/>
    </xf>
    <xf numFmtId="165" fontId="225" fillId="0" borderId="68" xfId="0" applyNumberFormat="1" applyFont="1" applyBorder="1" applyAlignment="1">
      <alignment horizontal="center"/>
    </xf>
    <xf numFmtId="2" fontId="225" fillId="0" borderId="70" xfId="0" applyNumberFormat="1" applyFont="1" applyBorder="1" applyAlignment="1">
      <alignment horizontal="center"/>
    </xf>
    <xf numFmtId="165" fontId="182" fillId="0" borderId="69" xfId="0" applyNumberFormat="1" applyFont="1" applyBorder="1" applyAlignment="1">
      <alignment horizontal="center"/>
    </xf>
    <xf numFmtId="2" fontId="181" fillId="0" borderId="0" xfId="0" applyNumberFormat="1" applyFont="1" applyAlignment="1">
      <alignment horizontal="center"/>
    </xf>
    <xf numFmtId="165" fontId="182" fillId="0" borderId="0" xfId="0" applyNumberFormat="1" applyFont="1" applyAlignment="1">
      <alignment horizontal="center"/>
    </xf>
    <xf numFmtId="2" fontId="69" fillId="0" borderId="69" xfId="0" applyNumberFormat="1" applyFont="1" applyBorder="1" applyAlignment="1">
      <alignment horizontal="center"/>
    </xf>
    <xf numFmtId="165" fontId="181" fillId="0" borderId="72" xfId="0" applyNumberFormat="1" applyFont="1" applyBorder="1" applyAlignment="1">
      <alignment horizontal="center"/>
    </xf>
    <xf numFmtId="0" fontId="219" fillId="0" borderId="45" xfId="0" applyFont="1" applyFill="1" applyBorder="1" applyAlignment="1">
      <alignment horizontal="right"/>
    </xf>
    <xf numFmtId="2" fontId="183" fillId="0" borderId="68" xfId="0" applyNumberFormat="1" applyFont="1" applyBorder="1" applyAlignment="1">
      <alignment horizontal="center"/>
    </xf>
    <xf numFmtId="165" fontId="69" fillId="0" borderId="72" xfId="0" applyNumberFormat="1" applyFont="1" applyBorder="1" applyAlignment="1">
      <alignment horizontal="center"/>
    </xf>
    <xf numFmtId="0" fontId="2" fillId="0" borderId="5" xfId="0" applyFont="1" applyFill="1" applyBorder="1"/>
    <xf numFmtId="0" fontId="73" fillId="0" borderId="20" xfId="0" applyFont="1" applyFill="1" applyBorder="1" applyAlignment="1">
      <alignment horizontal="left"/>
    </xf>
    <xf numFmtId="0" fontId="21" fillId="0" borderId="20" xfId="0" applyFont="1" applyFill="1" applyBorder="1"/>
    <xf numFmtId="0" fontId="73" fillId="0" borderId="21" xfId="0" applyFont="1" applyFill="1" applyBorder="1" applyAlignment="1">
      <alignment horizontal="left"/>
    </xf>
    <xf numFmtId="0" fontId="21" fillId="0" borderId="19" xfId="0" applyFont="1" applyFill="1" applyBorder="1"/>
    <xf numFmtId="0" fontId="7" fillId="0" borderId="46" xfId="0" applyFont="1" applyFill="1" applyBorder="1" applyAlignment="1">
      <alignment horizontal="center"/>
    </xf>
    <xf numFmtId="0" fontId="157" fillId="0" borderId="61" xfId="0" applyFont="1" applyFill="1" applyBorder="1"/>
    <xf numFmtId="0" fontId="16" fillId="0" borderId="59" xfId="0" applyFont="1" applyFill="1" applyBorder="1" applyAlignment="1">
      <alignment horizontal="left"/>
    </xf>
    <xf numFmtId="0" fontId="7" fillId="0" borderId="62" xfId="0" applyFont="1" applyFill="1" applyBorder="1" applyAlignment="1">
      <alignment horizontal="center"/>
    </xf>
    <xf numFmtId="2" fontId="21" fillId="0" borderId="68" xfId="0" applyNumberFormat="1" applyFont="1" applyFill="1" applyBorder="1" applyAlignment="1">
      <alignment horizontal="left"/>
    </xf>
    <xf numFmtId="2" fontId="73" fillId="0" borderId="68" xfId="0" applyNumberFormat="1" applyFont="1" applyFill="1" applyBorder="1" applyAlignment="1">
      <alignment horizontal="left"/>
    </xf>
    <xf numFmtId="0" fontId="157" fillId="0" borderId="54" xfId="0" applyFont="1" applyFill="1" applyBorder="1"/>
    <xf numFmtId="0" fontId="0" fillId="0" borderId="70" xfId="0" applyFill="1" applyBorder="1"/>
    <xf numFmtId="0" fontId="73" fillId="0" borderId="72" xfId="0" applyFont="1" applyFill="1" applyBorder="1" applyAlignment="1">
      <alignment horizontal="left"/>
    </xf>
    <xf numFmtId="0" fontId="159" fillId="0" borderId="72" xfId="0" applyFont="1" applyFill="1" applyBorder="1"/>
    <xf numFmtId="0" fontId="27" fillId="0" borderId="73" xfId="0" applyFont="1" applyFill="1" applyBorder="1" applyAlignment="1">
      <alignment horizontal="left"/>
    </xf>
    <xf numFmtId="0" fontId="0" fillId="0" borderId="27" xfId="0" applyFill="1" applyBorder="1" applyAlignment="1">
      <alignment horizontal="right"/>
    </xf>
    <xf numFmtId="0" fontId="44" fillId="0" borderId="53" xfId="0" applyFont="1" applyFill="1" applyBorder="1" applyAlignment="1">
      <alignment horizontal="left"/>
    </xf>
    <xf numFmtId="0" fontId="0" fillId="0" borderId="15" xfId="0" applyFill="1" applyBorder="1"/>
    <xf numFmtId="0" fontId="0" fillId="0" borderId="28" xfId="0" applyFill="1" applyBorder="1"/>
    <xf numFmtId="0" fontId="71" fillId="0" borderId="69" xfId="0" applyFont="1" applyFill="1" applyBorder="1"/>
    <xf numFmtId="2" fontId="31" fillId="0" borderId="61" xfId="0" applyNumberFormat="1" applyFont="1" applyFill="1" applyBorder="1" applyAlignment="1">
      <alignment horizontal="left"/>
    </xf>
    <xf numFmtId="2" fontId="27" fillId="0" borderId="70" xfId="0" applyNumberFormat="1" applyFont="1" applyFill="1" applyBorder="1" applyAlignment="1">
      <alignment horizontal="left"/>
    </xf>
    <xf numFmtId="0" fontId="0" fillId="0" borderId="36" xfId="0" applyFill="1" applyBorder="1" applyAlignment="1">
      <alignment horizontal="right"/>
    </xf>
    <xf numFmtId="0" fontId="48" fillId="0" borderId="2" xfId="0" applyFont="1" applyFill="1" applyBorder="1"/>
    <xf numFmtId="0" fontId="46" fillId="0" borderId="2" xfId="0" applyFont="1" applyFill="1" applyBorder="1"/>
    <xf numFmtId="0" fontId="75" fillId="0" borderId="18" xfId="0" applyFont="1" applyFill="1" applyBorder="1"/>
    <xf numFmtId="0" fontId="48" fillId="0" borderId="0" xfId="0" applyFont="1" applyFill="1"/>
    <xf numFmtId="0" fontId="46" fillId="0" borderId="0" xfId="0" applyFont="1" applyFill="1"/>
    <xf numFmtId="0" fontId="75" fillId="0" borderId="24" xfId="0" applyFont="1" applyFill="1" applyBorder="1"/>
    <xf numFmtId="0" fontId="2" fillId="0" borderId="53" xfId="0" applyFont="1" applyFill="1" applyBorder="1"/>
    <xf numFmtId="0" fontId="2" fillId="0" borderId="39" xfId="0" applyFont="1" applyFill="1" applyBorder="1" applyAlignment="1">
      <alignment horizontal="left"/>
    </xf>
    <xf numFmtId="0" fontId="77" fillId="0" borderId="16" xfId="0" applyFont="1" applyFill="1" applyBorder="1" applyAlignment="1">
      <alignment horizontal="left"/>
    </xf>
    <xf numFmtId="0" fontId="43" fillId="0" borderId="10" xfId="0" applyFont="1" applyFill="1" applyBorder="1"/>
    <xf numFmtId="0" fontId="2" fillId="0" borderId="10" xfId="0" applyFont="1" applyFill="1" applyBorder="1" applyAlignment="1">
      <alignment horizontal="left"/>
    </xf>
    <xf numFmtId="0" fontId="73" fillId="0" borderId="13" xfId="0" applyFont="1" applyFill="1" applyBorder="1" applyAlignment="1">
      <alignment horizontal="left"/>
    </xf>
    <xf numFmtId="0" fontId="4" fillId="0" borderId="15" xfId="0" applyFont="1" applyFill="1" applyBorder="1" applyAlignment="1">
      <alignment horizontal="left"/>
    </xf>
    <xf numFmtId="0" fontId="28" fillId="0" borderId="28" xfId="0" applyFont="1" applyFill="1" applyBorder="1" applyAlignment="1">
      <alignment horizontal="left"/>
    </xf>
    <xf numFmtId="0" fontId="55" fillId="0" borderId="53" xfId="0" applyFont="1" applyFill="1" applyBorder="1" applyAlignment="1">
      <alignment horizontal="left"/>
    </xf>
    <xf numFmtId="0" fontId="32" fillId="0" borderId="15" xfId="0" applyFont="1" applyFill="1" applyBorder="1"/>
    <xf numFmtId="0" fontId="32" fillId="0" borderId="28" xfId="0" applyFont="1" applyFill="1" applyBorder="1"/>
    <xf numFmtId="0" fontId="75" fillId="0" borderId="3" xfId="0" applyFont="1" applyFill="1" applyBorder="1"/>
    <xf numFmtId="0" fontId="32" fillId="0" borderId="33" xfId="0" applyFont="1" applyFill="1" applyBorder="1" applyAlignment="1">
      <alignment horizontal="center"/>
    </xf>
    <xf numFmtId="0" fontId="14" fillId="0" borderId="20" xfId="0" applyFont="1" applyFill="1" applyBorder="1"/>
    <xf numFmtId="0" fontId="77" fillId="0" borderId="7" xfId="0" applyFont="1" applyFill="1" applyBorder="1" applyAlignment="1">
      <alignment horizontal="left"/>
    </xf>
    <xf numFmtId="0" fontId="2" fillId="0" borderId="34" xfId="0" applyFont="1" applyFill="1" applyBorder="1"/>
    <xf numFmtId="165" fontId="16" fillId="0" borderId="32" xfId="0" applyNumberFormat="1" applyFont="1" applyFill="1" applyBorder="1" applyAlignment="1">
      <alignment horizontal="left"/>
    </xf>
    <xf numFmtId="166" fontId="226" fillId="0" borderId="25" xfId="0" applyNumberFormat="1" applyFont="1" applyFill="1" applyBorder="1" applyAlignment="1">
      <alignment horizontal="left"/>
    </xf>
    <xf numFmtId="0" fontId="43" fillId="0" borderId="68" xfId="0" applyFont="1" applyFill="1" applyBorder="1" applyAlignment="1">
      <alignment horizontal="left"/>
    </xf>
    <xf numFmtId="0" fontId="72" fillId="0" borderId="70" xfId="0" applyFont="1" applyFill="1" applyBorder="1" applyAlignment="1">
      <alignment horizontal="left"/>
    </xf>
    <xf numFmtId="0" fontId="105" fillId="0" borderId="54" xfId="0" applyFont="1" applyFill="1" applyBorder="1"/>
    <xf numFmtId="2" fontId="43" fillId="0" borderId="68" xfId="0" applyNumberFormat="1" applyFont="1" applyFill="1" applyBorder="1" applyAlignment="1">
      <alignment horizontal="left"/>
    </xf>
    <xf numFmtId="0" fontId="53" fillId="0" borderId="48" xfId="0" applyFont="1" applyFill="1" applyBorder="1" applyAlignment="1">
      <alignment horizontal="left"/>
    </xf>
    <xf numFmtId="0" fontId="32" fillId="0" borderId="52" xfId="0" applyFont="1" applyFill="1" applyBorder="1" applyAlignment="1">
      <alignment horizontal="center"/>
    </xf>
    <xf numFmtId="0" fontId="43" fillId="0" borderId="68" xfId="0" applyFont="1" applyFill="1" applyBorder="1"/>
    <xf numFmtId="0" fontId="72" fillId="0" borderId="64" xfId="0" applyFont="1" applyFill="1" applyBorder="1" applyAlignment="1">
      <alignment horizontal="left"/>
    </xf>
    <xf numFmtId="0" fontId="105" fillId="0" borderId="22" xfId="0" applyFont="1" applyFill="1" applyBorder="1"/>
    <xf numFmtId="0" fontId="77" fillId="0" borderId="70" xfId="0" applyFont="1" applyFill="1" applyBorder="1" applyAlignment="1">
      <alignment horizontal="left"/>
    </xf>
    <xf numFmtId="0" fontId="145" fillId="0" borderId="22" xfId="0" applyFont="1" applyFill="1" applyBorder="1" applyAlignment="1">
      <alignment horizontal="left"/>
    </xf>
    <xf numFmtId="0" fontId="105" fillId="0" borderId="55" xfId="0" applyFont="1" applyFill="1" applyBorder="1"/>
    <xf numFmtId="0" fontId="2" fillId="0" borderId="56" xfId="0" applyFont="1" applyFill="1" applyBorder="1" applyAlignment="1">
      <alignment horizontal="left"/>
    </xf>
    <xf numFmtId="0" fontId="27" fillId="0" borderId="60" xfId="0" applyFont="1" applyFill="1" applyBorder="1" applyAlignment="1">
      <alignment horizontal="left"/>
    </xf>
    <xf numFmtId="0" fontId="32" fillId="0" borderId="24" xfId="0" applyFont="1" applyFill="1" applyBorder="1"/>
    <xf numFmtId="0" fontId="5" fillId="0" borderId="14" xfId="0" applyFont="1" applyFill="1" applyBorder="1"/>
    <xf numFmtId="0" fontId="44" fillId="0" borderId="54" xfId="0" applyFont="1" applyFill="1" applyBorder="1" applyAlignment="1">
      <alignment horizontal="left"/>
    </xf>
    <xf numFmtId="0" fontId="0" fillId="0" borderId="69" xfId="0" applyFill="1" applyBorder="1"/>
    <xf numFmtId="0" fontId="0" fillId="0" borderId="62" xfId="0" applyFill="1" applyBorder="1"/>
    <xf numFmtId="0" fontId="48" fillId="0" borderId="34" xfId="0" applyFont="1" applyFill="1" applyBorder="1"/>
    <xf numFmtId="0" fontId="46" fillId="0" borderId="32" xfId="0" applyFont="1" applyFill="1" applyBorder="1"/>
    <xf numFmtId="0" fontId="75" fillId="0" borderId="25" xfId="0" applyFont="1" applyFill="1" applyBorder="1"/>
    <xf numFmtId="0" fontId="48" fillId="0" borderId="53" xfId="0" applyFont="1" applyFill="1" applyBorder="1"/>
    <xf numFmtId="0" fontId="46" fillId="0" borderId="39" xfId="0" applyFont="1" applyFill="1" applyBorder="1"/>
    <xf numFmtId="0" fontId="75" fillId="0" borderId="16" xfId="0" applyFont="1" applyFill="1" applyBorder="1"/>
    <xf numFmtId="0" fontId="51" fillId="0" borderId="19" xfId="0" applyFont="1" applyFill="1" applyBorder="1"/>
    <xf numFmtId="0" fontId="2" fillId="0" borderId="49" xfId="0" applyFont="1" applyFill="1" applyBorder="1" applyAlignment="1">
      <alignment horizontal="left"/>
    </xf>
    <xf numFmtId="0" fontId="75" fillId="0" borderId="51" xfId="0" applyFont="1" applyFill="1" applyBorder="1" applyAlignment="1">
      <alignment horizontal="left"/>
    </xf>
    <xf numFmtId="0" fontId="105" fillId="0" borderId="59" xfId="0" applyFont="1" applyFill="1" applyBorder="1"/>
    <xf numFmtId="0" fontId="192" fillId="0" borderId="59" xfId="0" applyFont="1" applyFill="1" applyBorder="1" applyAlignment="1">
      <alignment horizontal="right"/>
    </xf>
    <xf numFmtId="0" fontId="27" fillId="0" borderId="56" xfId="0" applyFont="1" applyFill="1" applyBorder="1" applyAlignment="1">
      <alignment horizontal="left"/>
    </xf>
    <xf numFmtId="0" fontId="27" fillId="0" borderId="57" xfId="0" applyFont="1" applyFill="1" applyBorder="1" applyAlignment="1">
      <alignment horizontal="left"/>
    </xf>
    <xf numFmtId="0" fontId="44" fillId="0" borderId="34" xfId="0" applyFont="1" applyFill="1" applyBorder="1" applyAlignment="1">
      <alignment horizontal="left"/>
    </xf>
    <xf numFmtId="0" fontId="44" fillId="0" borderId="3" xfId="0" applyFont="1" applyFill="1" applyBorder="1"/>
    <xf numFmtId="0" fontId="44" fillId="0" borderId="15" xfId="0" applyFont="1" applyFill="1" applyBorder="1"/>
    <xf numFmtId="0" fontId="44" fillId="0" borderId="28" xfId="0" applyFont="1" applyFill="1" applyBorder="1"/>
    <xf numFmtId="0" fontId="75" fillId="0" borderId="31" xfId="0" applyFont="1" applyFill="1" applyBorder="1"/>
    <xf numFmtId="0" fontId="45" fillId="0" borderId="13" xfId="0" applyFont="1" applyFill="1" applyBorder="1" applyAlignment="1">
      <alignment horizontal="left"/>
    </xf>
    <xf numFmtId="0" fontId="21" fillId="0" borderId="39" xfId="0" applyFont="1" applyFill="1" applyBorder="1" applyAlignment="1">
      <alignment horizontal="left"/>
    </xf>
    <xf numFmtId="0" fontId="32" fillId="0" borderId="53" xfId="0" applyFont="1" applyFill="1" applyBorder="1" applyAlignment="1">
      <alignment horizontal="left"/>
    </xf>
    <xf numFmtId="165" fontId="16" fillId="0" borderId="39" xfId="0" applyNumberFormat="1" applyFont="1" applyFill="1" applyBorder="1" applyAlignment="1">
      <alignment horizontal="left"/>
    </xf>
    <xf numFmtId="165" fontId="73" fillId="0" borderId="16" xfId="0" applyNumberFormat="1" applyFont="1" applyFill="1" applyBorder="1" applyAlignment="1">
      <alignment horizontal="left"/>
    </xf>
    <xf numFmtId="1" fontId="16" fillId="0" borderId="20" xfId="0" applyNumberFormat="1" applyFont="1" applyFill="1" applyBorder="1" applyAlignment="1">
      <alignment horizontal="left"/>
    </xf>
    <xf numFmtId="1" fontId="73" fillId="0" borderId="21" xfId="0" applyNumberFormat="1" applyFont="1" applyFill="1" applyBorder="1" applyAlignment="1">
      <alignment horizontal="left"/>
    </xf>
    <xf numFmtId="0" fontId="66" fillId="0" borderId="14" xfId="0" applyFont="1" applyFill="1" applyBorder="1"/>
    <xf numFmtId="166" fontId="0" fillId="0" borderId="15" xfId="0" applyNumberFormat="1" applyFill="1" applyBorder="1"/>
    <xf numFmtId="0" fontId="14" fillId="0" borderId="62" xfId="0" applyFont="1" applyFill="1" applyBorder="1" applyAlignment="1">
      <alignment horizontal="center"/>
    </xf>
    <xf numFmtId="0" fontId="48" fillId="0" borderId="23" xfId="0" applyFont="1" applyFill="1" applyBorder="1"/>
    <xf numFmtId="0" fontId="46" fillId="0" borderId="23" xfId="0" applyFont="1" applyFill="1" applyBorder="1"/>
    <xf numFmtId="0" fontId="43" fillId="0" borderId="19" xfId="0" applyFont="1" applyFill="1" applyBorder="1"/>
    <xf numFmtId="0" fontId="32" fillId="0" borderId="20" xfId="0" applyFont="1" applyFill="1" applyBorder="1" applyAlignment="1">
      <alignment horizontal="left"/>
    </xf>
    <xf numFmtId="0" fontId="75" fillId="0" borderId="7" xfId="0" applyFont="1" applyFill="1" applyBorder="1" applyAlignment="1">
      <alignment horizontal="left"/>
    </xf>
    <xf numFmtId="0" fontId="190" fillId="0" borderId="20" xfId="0" applyFont="1" applyFill="1" applyBorder="1"/>
    <xf numFmtId="0" fontId="0" fillId="0" borderId="20" xfId="0" applyFill="1" applyBorder="1"/>
    <xf numFmtId="0" fontId="71" fillId="0" borderId="68" xfId="0" applyFont="1" applyFill="1" applyBorder="1"/>
    <xf numFmtId="0" fontId="190" fillId="0" borderId="54" xfId="0" applyFont="1" applyFill="1" applyBorder="1"/>
    <xf numFmtId="0" fontId="190" fillId="0" borderId="71" xfId="0" applyFont="1" applyFill="1" applyBorder="1"/>
    <xf numFmtId="0" fontId="0" fillId="0" borderId="72" xfId="0" applyFill="1" applyBorder="1"/>
    <xf numFmtId="0" fontId="0" fillId="0" borderId="66" xfId="0" applyFill="1" applyBorder="1"/>
    <xf numFmtId="0" fontId="27" fillId="0" borderId="68" xfId="0" applyFont="1" applyFill="1" applyBorder="1" applyAlignment="1">
      <alignment horizontal="left"/>
    </xf>
    <xf numFmtId="0" fontId="43" fillId="0" borderId="71" xfId="0" applyFont="1" applyFill="1" applyBorder="1"/>
    <xf numFmtId="0" fontId="77" fillId="0" borderId="66" xfId="0" applyFont="1" applyFill="1" applyBorder="1" applyAlignment="1">
      <alignment horizontal="left"/>
    </xf>
    <xf numFmtId="0" fontId="105" fillId="0" borderId="27" xfId="0" applyFont="1" applyFill="1" applyBorder="1"/>
    <xf numFmtId="0" fontId="0" fillId="0" borderId="73" xfId="0" applyFill="1" applyBorder="1"/>
    <xf numFmtId="0" fontId="43" fillId="0" borderId="55" xfId="0" applyFont="1" applyFill="1" applyBorder="1"/>
    <xf numFmtId="0" fontId="0" fillId="0" borderId="67" xfId="0" applyFill="1" applyBorder="1"/>
    <xf numFmtId="0" fontId="77" fillId="0" borderId="63" xfId="0" applyFont="1" applyFill="1" applyBorder="1" applyAlignment="1">
      <alignment horizontal="left"/>
    </xf>
    <xf numFmtId="0" fontId="52" fillId="0" borderId="0" xfId="0" applyFont="1" applyFill="1" applyAlignment="1">
      <alignment horizontal="left"/>
    </xf>
    <xf numFmtId="1" fontId="73" fillId="0" borderId="0" xfId="0" applyNumberFormat="1" applyFont="1" applyFill="1" applyBorder="1" applyAlignment="1">
      <alignment horizontal="left"/>
    </xf>
    <xf numFmtId="0" fontId="52" fillId="0" borderId="0" xfId="0" applyFont="1" applyFill="1"/>
    <xf numFmtId="0" fontId="0" fillId="0" borderId="17" xfId="0" applyFont="1" applyFill="1" applyBorder="1" applyAlignment="1"/>
    <xf numFmtId="0" fontId="8" fillId="0" borderId="14" xfId="0" applyFont="1" applyFill="1" applyBorder="1"/>
    <xf numFmtId="0" fontId="58" fillId="0" borderId="15" xfId="0" applyFont="1" applyFill="1" applyBorder="1"/>
    <xf numFmtId="0" fontId="58" fillId="0" borderId="53" xfId="0" applyFont="1" applyFill="1" applyBorder="1"/>
    <xf numFmtId="0" fontId="52" fillId="0" borderId="28" xfId="0" applyFont="1" applyFill="1" applyBorder="1"/>
    <xf numFmtId="0" fontId="48" fillId="0" borderId="30" xfId="0" applyFont="1" applyFill="1" applyBorder="1"/>
    <xf numFmtId="1" fontId="21" fillId="0" borderId="20" xfId="0" applyNumberFormat="1" applyFont="1" applyFill="1" applyBorder="1" applyAlignment="1">
      <alignment horizontal="left"/>
    </xf>
    <xf numFmtId="0" fontId="75" fillId="0" borderId="68" xfId="0" applyFont="1" applyFill="1" applyBorder="1" applyAlignment="1">
      <alignment horizontal="left"/>
    </xf>
    <xf numFmtId="0" fontId="32" fillId="0" borderId="47" xfId="0" applyFont="1" applyFill="1" applyBorder="1"/>
    <xf numFmtId="0" fontId="72" fillId="0" borderId="68" xfId="0" applyFont="1" applyFill="1" applyBorder="1" applyAlignment="1">
      <alignment horizontal="left"/>
    </xf>
    <xf numFmtId="0" fontId="14" fillId="0" borderId="68" xfId="0" applyFont="1" applyFill="1" applyBorder="1" applyAlignment="1">
      <alignment horizontal="left"/>
    </xf>
    <xf numFmtId="0" fontId="21" fillId="0" borderId="47" xfId="0" applyFont="1" applyFill="1" applyBorder="1"/>
    <xf numFmtId="0" fontId="159" fillId="0" borderId="54" xfId="0" applyFont="1" applyFill="1" applyBorder="1"/>
    <xf numFmtId="0" fontId="10" fillId="0" borderId="17" xfId="0" applyFont="1" applyFill="1" applyBorder="1"/>
    <xf numFmtId="0" fontId="45" fillId="0" borderId="3" xfId="0" applyFont="1" applyFill="1" applyBorder="1"/>
    <xf numFmtId="0" fontId="45" fillId="0" borderId="18" xfId="0" applyFont="1" applyFill="1" applyBorder="1"/>
    <xf numFmtId="168" fontId="14" fillId="0" borderId="68" xfId="0" applyNumberFormat="1" applyFont="1" applyFill="1" applyBorder="1" applyAlignment="1">
      <alignment horizontal="left"/>
    </xf>
    <xf numFmtId="168" fontId="73" fillId="0" borderId="64" xfId="0" applyNumberFormat="1" applyFont="1" applyFill="1" applyBorder="1" applyAlignment="1">
      <alignment horizontal="left"/>
    </xf>
    <xf numFmtId="0" fontId="44" fillId="0" borderId="30" xfId="0" applyFont="1" applyFill="1" applyBorder="1" applyAlignment="1">
      <alignment horizontal="left"/>
    </xf>
    <xf numFmtId="0" fontId="45" fillId="0" borderId="10" xfId="0" applyFont="1" applyFill="1" applyBorder="1"/>
    <xf numFmtId="0" fontId="45" fillId="0" borderId="13" xfId="0" applyFont="1" applyFill="1" applyBorder="1"/>
    <xf numFmtId="0" fontId="5" fillId="0" borderId="34" xfId="0" applyFont="1" applyFill="1" applyBorder="1"/>
    <xf numFmtId="0" fontId="96" fillId="0" borderId="3" xfId="0" applyFont="1" applyFill="1" applyBorder="1" applyAlignment="1">
      <alignment horizontal="left"/>
    </xf>
    <xf numFmtId="2" fontId="200" fillId="0" borderId="18" xfId="0" applyNumberFormat="1" applyFont="1" applyFill="1" applyBorder="1" applyAlignment="1">
      <alignment horizontal="left"/>
    </xf>
    <xf numFmtId="0" fontId="46" fillId="0" borderId="68" xfId="0" applyFont="1" applyFill="1" applyBorder="1"/>
    <xf numFmtId="0" fontId="75" fillId="0" borderId="70" xfId="0" applyFont="1" applyFill="1" applyBorder="1"/>
    <xf numFmtId="0" fontId="5" fillId="0" borderId="30" xfId="0" applyFont="1" applyFill="1" applyBorder="1"/>
    <xf numFmtId="0" fontId="44" fillId="0" borderId="10" xfId="0" applyFont="1" applyFill="1" applyBorder="1"/>
    <xf numFmtId="0" fontId="122" fillId="0" borderId="13" xfId="0" applyFont="1" applyFill="1" applyBorder="1"/>
    <xf numFmtId="0" fontId="75" fillId="0" borderId="21" xfId="0" applyFont="1" applyFill="1" applyBorder="1" applyAlignment="1">
      <alignment horizontal="left"/>
    </xf>
    <xf numFmtId="0" fontId="21" fillId="0" borderId="22" xfId="0" applyFont="1" applyFill="1" applyBorder="1"/>
    <xf numFmtId="0" fontId="73" fillId="0" borderId="57" xfId="0" applyFont="1" applyFill="1" applyBorder="1" applyAlignment="1">
      <alignment horizontal="left"/>
    </xf>
    <xf numFmtId="0" fontId="75" fillId="0" borderId="73" xfId="0" applyFont="1" applyFill="1" applyBorder="1" applyAlignment="1">
      <alignment horizontal="left"/>
    </xf>
    <xf numFmtId="0" fontId="66" fillId="0" borderId="53" xfId="0" applyFont="1" applyFill="1" applyBorder="1"/>
    <xf numFmtId="0" fontId="48" fillId="0" borderId="17" xfId="0" applyFont="1" applyFill="1" applyBorder="1"/>
    <xf numFmtId="0" fontId="148" fillId="0" borderId="45" xfId="0" applyFont="1" applyFill="1" applyBorder="1" applyAlignment="1">
      <alignment horizontal="left"/>
    </xf>
    <xf numFmtId="2" fontId="2" fillId="0" borderId="20" xfId="0" applyNumberFormat="1" applyFont="1" applyFill="1" applyBorder="1" applyAlignment="1">
      <alignment horizontal="left"/>
    </xf>
    <xf numFmtId="165" fontId="27" fillId="0" borderId="21" xfId="0" applyNumberFormat="1" applyFont="1" applyFill="1" applyBorder="1" applyAlignment="1">
      <alignment horizontal="left"/>
    </xf>
    <xf numFmtId="2" fontId="73" fillId="0" borderId="20" xfId="0" applyNumberFormat="1" applyFont="1" applyFill="1" applyBorder="1" applyAlignment="1">
      <alignment horizontal="left"/>
    </xf>
    <xf numFmtId="0" fontId="167" fillId="0" borderId="54" xfId="0" applyFont="1" applyFill="1" applyBorder="1"/>
    <xf numFmtId="168" fontId="78" fillId="0" borderId="70" xfId="0" applyNumberFormat="1" applyFont="1" applyFill="1" applyBorder="1" applyAlignment="1">
      <alignment horizontal="left"/>
    </xf>
    <xf numFmtId="49" fontId="145" fillId="0" borderId="45" xfId="0" applyNumberFormat="1" applyFont="1" applyFill="1" applyBorder="1" applyAlignment="1">
      <alignment horizontal="left"/>
    </xf>
    <xf numFmtId="0" fontId="149" fillId="0" borderId="72" xfId="0" applyFont="1" applyFill="1" applyBorder="1"/>
    <xf numFmtId="0" fontId="43" fillId="0" borderId="69" xfId="0" applyFont="1" applyFill="1" applyBorder="1" applyAlignment="1">
      <alignment horizontal="left"/>
    </xf>
    <xf numFmtId="0" fontId="72" fillId="0" borderId="62" xfId="0" applyFont="1" applyFill="1" applyBorder="1" applyAlignment="1">
      <alignment horizontal="left"/>
    </xf>
    <xf numFmtId="0" fontId="73" fillId="0" borderId="51" xfId="0" applyFont="1" applyFill="1" applyBorder="1" applyAlignment="1">
      <alignment horizontal="left"/>
    </xf>
    <xf numFmtId="0" fontId="7" fillId="0" borderId="47" xfId="0" applyFont="1" applyFill="1" applyBorder="1" applyAlignment="1">
      <alignment horizontal="center"/>
    </xf>
    <xf numFmtId="0" fontId="16" fillId="0" borderId="59" xfId="0" applyFont="1" applyFill="1" applyBorder="1" applyAlignment="1">
      <alignment horizontal="right"/>
    </xf>
    <xf numFmtId="0" fontId="167" fillId="0" borderId="56" xfId="0" applyFont="1" applyFill="1" applyBorder="1"/>
    <xf numFmtId="0" fontId="0" fillId="0" borderId="57" xfId="0" applyFill="1" applyBorder="1"/>
    <xf numFmtId="0" fontId="0" fillId="0" borderId="61" xfId="0" applyFill="1" applyBorder="1"/>
    <xf numFmtId="0" fontId="63" fillId="0" borderId="34" xfId="0" applyFont="1" applyFill="1" applyBorder="1"/>
    <xf numFmtId="0" fontId="2" fillId="0" borderId="3" xfId="0" applyFont="1" applyFill="1" applyBorder="1" applyAlignment="1">
      <alignment horizontal="left"/>
    </xf>
    <xf numFmtId="0" fontId="77" fillId="0" borderId="18" xfId="0" applyFont="1" applyFill="1" applyBorder="1" applyAlignment="1">
      <alignment horizontal="left"/>
    </xf>
    <xf numFmtId="0" fontId="32" fillId="0" borderId="39" xfId="0" applyFont="1" applyFill="1" applyBorder="1" applyAlignment="1">
      <alignment horizontal="left"/>
    </xf>
    <xf numFmtId="0" fontId="75" fillId="0" borderId="16" xfId="0" applyFont="1" applyFill="1" applyBorder="1" applyAlignment="1">
      <alignment horizontal="left"/>
    </xf>
    <xf numFmtId="0" fontId="64" fillId="0" borderId="80" xfId="0" applyFont="1" applyFill="1" applyBorder="1"/>
    <xf numFmtId="0" fontId="45" fillId="0" borderId="15" xfId="0" applyFont="1" applyFill="1" applyBorder="1"/>
    <xf numFmtId="0" fontId="45" fillId="0" borderId="28" xfId="0" applyFont="1" applyFill="1" applyBorder="1"/>
    <xf numFmtId="0" fontId="63" fillId="0" borderId="72" xfId="0" applyFont="1" applyFill="1" applyBorder="1"/>
    <xf numFmtId="2" fontId="5" fillId="0" borderId="15" xfId="0" applyNumberFormat="1" applyFont="1" applyFill="1" applyBorder="1" applyAlignment="1">
      <alignment horizontal="left"/>
    </xf>
    <xf numFmtId="2" fontId="107" fillId="0" borderId="28" xfId="0" applyNumberFormat="1" applyFont="1" applyFill="1" applyBorder="1" applyAlignment="1">
      <alignment horizontal="left"/>
    </xf>
    <xf numFmtId="0" fontId="2" fillId="0" borderId="50" xfId="0" applyFont="1" applyFill="1" applyBorder="1"/>
    <xf numFmtId="2" fontId="43" fillId="0" borderId="49" xfId="0" applyNumberFormat="1" applyFont="1" applyFill="1" applyBorder="1" applyAlignment="1">
      <alignment horizontal="left"/>
    </xf>
    <xf numFmtId="0" fontId="72" fillId="0" borderId="49" xfId="0" applyFont="1" applyFill="1" applyBorder="1" applyAlignment="1">
      <alignment horizontal="left"/>
    </xf>
    <xf numFmtId="0" fontId="43" fillId="0" borderId="49" xfId="0" applyFont="1" applyFill="1" applyBorder="1" applyAlignment="1">
      <alignment horizontal="left"/>
    </xf>
    <xf numFmtId="0" fontId="72" fillId="0" borderId="52" xfId="0" applyFont="1" applyFill="1" applyBorder="1" applyAlignment="1">
      <alignment horizontal="left"/>
    </xf>
    <xf numFmtId="0" fontId="0" fillId="0" borderId="19" xfId="0" applyFill="1" applyBorder="1"/>
    <xf numFmtId="0" fontId="27" fillId="0" borderId="64" xfId="0" applyFont="1" applyFill="1" applyBorder="1" applyAlignment="1">
      <alignment horizontal="left"/>
    </xf>
    <xf numFmtId="0" fontId="63" fillId="0" borderId="68" xfId="0" applyFont="1" applyFill="1" applyBorder="1"/>
    <xf numFmtId="0" fontId="121" fillId="0" borderId="13" xfId="0" applyFont="1" applyFill="1" applyBorder="1" applyAlignment="1">
      <alignment horizontal="center"/>
    </xf>
    <xf numFmtId="0" fontId="2" fillId="0" borderId="11" xfId="0" applyFont="1" applyFill="1" applyBorder="1" applyAlignment="1">
      <alignment horizontal="left"/>
    </xf>
    <xf numFmtId="0" fontId="27" fillId="0" borderId="12" xfId="0" applyFont="1" applyFill="1" applyBorder="1" applyAlignment="1">
      <alignment horizontal="left"/>
    </xf>
    <xf numFmtId="0" fontId="10" fillId="0" borderId="3" xfId="0" applyFont="1" applyFill="1" applyBorder="1"/>
    <xf numFmtId="0" fontId="48" fillId="0" borderId="15" xfId="0" applyFont="1" applyFill="1" applyBorder="1" applyAlignment="1">
      <alignment horizontal="left"/>
    </xf>
    <xf numFmtId="0" fontId="48" fillId="0" borderId="28" xfId="0" applyFont="1" applyFill="1" applyBorder="1"/>
    <xf numFmtId="166" fontId="14" fillId="0" borderId="20" xfId="0" applyNumberFormat="1" applyFont="1" applyFill="1" applyBorder="1" applyAlignment="1">
      <alignment horizontal="left"/>
    </xf>
    <xf numFmtId="0" fontId="27" fillId="0" borderId="7" xfId="0" applyFont="1" applyFill="1" applyBorder="1" applyAlignment="1">
      <alignment horizontal="left"/>
    </xf>
    <xf numFmtId="1" fontId="73" fillId="0" borderId="70" xfId="0" applyNumberFormat="1" applyFont="1" applyFill="1" applyBorder="1" applyAlignment="1">
      <alignment horizontal="left"/>
    </xf>
    <xf numFmtId="165" fontId="2" fillId="0" borderId="68" xfId="0" applyNumberFormat="1" applyFont="1" applyFill="1" applyBorder="1" applyAlignment="1">
      <alignment horizontal="left"/>
    </xf>
    <xf numFmtId="165" fontId="27" fillId="0" borderId="64" xfId="0" applyNumberFormat="1" applyFont="1" applyFill="1" applyBorder="1" applyAlignment="1">
      <alignment horizontal="left"/>
    </xf>
    <xf numFmtId="2" fontId="73" fillId="0" borderId="70" xfId="0" applyNumberFormat="1" applyFont="1" applyFill="1" applyBorder="1" applyAlignment="1">
      <alignment horizontal="left"/>
    </xf>
    <xf numFmtId="0" fontId="157" fillId="0" borderId="59" xfId="0" applyFont="1" applyFill="1" applyBorder="1"/>
    <xf numFmtId="0" fontId="14" fillId="0" borderId="71" xfId="0" applyFont="1" applyFill="1" applyBorder="1" applyAlignment="1">
      <alignment horizontal="center"/>
    </xf>
    <xf numFmtId="165" fontId="16" fillId="0" borderId="72" xfId="0" applyNumberFormat="1" applyFont="1" applyFill="1" applyBorder="1" applyAlignment="1">
      <alignment horizontal="left"/>
    </xf>
    <xf numFmtId="165" fontId="73" fillId="0" borderId="66" xfId="0" applyNumberFormat="1" applyFont="1" applyFill="1" applyBorder="1" applyAlignment="1">
      <alignment horizontal="left"/>
    </xf>
    <xf numFmtId="0" fontId="120" fillId="0" borderId="40" xfId="0" applyFont="1" applyFill="1" applyBorder="1"/>
    <xf numFmtId="1" fontId="2" fillId="0" borderId="68" xfId="0" applyNumberFormat="1" applyFont="1" applyFill="1" applyBorder="1" applyAlignment="1">
      <alignment horizontal="left"/>
    </xf>
    <xf numFmtId="1" fontId="27" fillId="0" borderId="70" xfId="0" applyNumberFormat="1" applyFont="1" applyFill="1" applyBorder="1" applyAlignment="1">
      <alignment horizontal="left"/>
    </xf>
    <xf numFmtId="0" fontId="0" fillId="0" borderId="50" xfId="0" applyFill="1" applyBorder="1"/>
    <xf numFmtId="0" fontId="58" fillId="0" borderId="68" xfId="0" applyFont="1" applyFill="1" applyBorder="1"/>
    <xf numFmtId="0" fontId="192" fillId="0" borderId="54" xfId="0" applyFont="1" applyFill="1" applyBorder="1" applyAlignment="1">
      <alignment horizontal="left"/>
    </xf>
    <xf numFmtId="0" fontId="7" fillId="0" borderId="70" xfId="0" applyFont="1" applyFill="1" applyBorder="1" applyAlignment="1">
      <alignment horizontal="center"/>
    </xf>
    <xf numFmtId="2" fontId="73" fillId="0" borderId="64" xfId="0" applyNumberFormat="1" applyFont="1" applyFill="1" applyBorder="1" applyAlignment="1">
      <alignment horizontal="left"/>
    </xf>
    <xf numFmtId="165" fontId="73" fillId="0" borderId="70" xfId="0" applyNumberFormat="1" applyFont="1" applyFill="1" applyBorder="1" applyAlignment="1">
      <alignment horizontal="left"/>
    </xf>
    <xf numFmtId="1" fontId="73" fillId="0" borderId="16" xfId="0" applyNumberFormat="1" applyFont="1" applyFill="1" applyBorder="1" applyAlignment="1">
      <alignment horizontal="left"/>
    </xf>
    <xf numFmtId="2" fontId="2" fillId="0" borderId="68" xfId="0" applyNumberFormat="1" applyFont="1" applyFill="1" applyBorder="1" applyAlignment="1">
      <alignment horizontal="left"/>
    </xf>
    <xf numFmtId="0" fontId="154" fillId="0" borderId="15" xfId="0" applyFont="1" applyFill="1" applyBorder="1" applyAlignment="1">
      <alignment horizontal="left"/>
    </xf>
    <xf numFmtId="0" fontId="155" fillId="0" borderId="28" xfId="0" applyFont="1" applyFill="1" applyBorder="1" applyAlignment="1">
      <alignment horizontal="left"/>
    </xf>
    <xf numFmtId="0" fontId="63" fillId="0" borderId="67" xfId="0" applyFont="1" applyFill="1" applyBorder="1"/>
    <xf numFmtId="0" fontId="32" fillId="0" borderId="67" xfId="0" applyFont="1" applyFill="1" applyBorder="1"/>
    <xf numFmtId="0" fontId="45" fillId="0" borderId="80" xfId="0" applyFont="1" applyFill="1" applyBorder="1" applyAlignment="1">
      <alignment horizontal="left"/>
    </xf>
    <xf numFmtId="0" fontId="2" fillId="0" borderId="15" xfId="0" applyFont="1" applyFill="1" applyBorder="1" applyAlignment="1">
      <alignment horizontal="left"/>
    </xf>
    <xf numFmtId="0" fontId="27" fillId="0" borderId="28" xfId="0" applyFont="1" applyFill="1" applyBorder="1" applyAlignment="1">
      <alignment horizontal="left"/>
    </xf>
    <xf numFmtId="0" fontId="64" fillId="0" borderId="6" xfId="0" applyFont="1" applyFill="1" applyBorder="1"/>
    <xf numFmtId="0" fontId="32" fillId="0" borderId="17" xfId="0" applyFont="1" applyFill="1" applyBorder="1"/>
    <xf numFmtId="0" fontId="43" fillId="0" borderId="20" xfId="0" applyFont="1" applyFill="1" applyBorder="1" applyAlignment="1">
      <alignment horizontal="left"/>
    </xf>
    <xf numFmtId="0" fontId="72" fillId="0" borderId="21" xfId="0" applyFont="1" applyFill="1" applyBorder="1" applyAlignment="1">
      <alignment horizontal="left"/>
    </xf>
    <xf numFmtId="0" fontId="32" fillId="0" borderId="0" xfId="0" applyFont="1" applyFill="1" applyAlignment="1">
      <alignment horizontal="center"/>
    </xf>
    <xf numFmtId="0" fontId="71" fillId="0" borderId="54" xfId="0" applyFont="1" applyFill="1" applyBorder="1"/>
    <xf numFmtId="0" fontId="32" fillId="0" borderId="69" xfId="0" applyFont="1" applyFill="1" applyBorder="1" applyAlignment="1">
      <alignment horizontal="center"/>
    </xf>
    <xf numFmtId="0" fontId="0" fillId="0" borderId="68" xfId="0" applyFill="1" applyBorder="1" applyAlignment="1">
      <alignment horizontal="center"/>
    </xf>
    <xf numFmtId="0" fontId="52" fillId="0" borderId="15" xfId="0" applyFont="1" applyFill="1" applyBorder="1"/>
    <xf numFmtId="0" fontId="1" fillId="0" borderId="28" xfId="0" applyFont="1" applyFill="1" applyBorder="1"/>
    <xf numFmtId="0" fontId="7" fillId="0" borderId="1" xfId="0" applyFont="1" applyFill="1" applyBorder="1" applyAlignment="1">
      <alignment horizontal="center"/>
    </xf>
    <xf numFmtId="0" fontId="7" fillId="0" borderId="69" xfId="0" applyFont="1" applyFill="1" applyBorder="1" applyAlignment="1">
      <alignment horizontal="center"/>
    </xf>
    <xf numFmtId="0" fontId="105" fillId="0" borderId="71" xfId="0" applyFont="1" applyFill="1" applyBorder="1"/>
    <xf numFmtId="2" fontId="21" fillId="0" borderId="20" xfId="0" applyNumberFormat="1" applyFont="1" applyFill="1" applyBorder="1" applyAlignment="1">
      <alignment horizontal="left"/>
    </xf>
    <xf numFmtId="0" fontId="5" fillId="0" borderId="17" xfId="0" applyFont="1" applyFill="1" applyBorder="1"/>
    <xf numFmtId="0" fontId="44" fillId="0" borderId="18" xfId="0" applyFont="1" applyFill="1" applyBorder="1"/>
    <xf numFmtId="0" fontId="44" fillId="0" borderId="13" xfId="0" applyFont="1" applyFill="1" applyBorder="1"/>
    <xf numFmtId="0" fontId="78" fillId="0" borderId="70" xfId="0" applyFont="1" applyFill="1" applyBorder="1" applyAlignment="1">
      <alignment horizontal="left"/>
    </xf>
    <xf numFmtId="165" fontId="27" fillId="0" borderId="70" xfId="0" applyNumberFormat="1" applyFont="1" applyFill="1" applyBorder="1" applyAlignment="1">
      <alignment horizontal="left"/>
    </xf>
    <xf numFmtId="0" fontId="44" fillId="0" borderId="80" xfId="0" applyFont="1" applyFill="1" applyBorder="1" applyAlignment="1">
      <alignment horizontal="left"/>
    </xf>
    <xf numFmtId="0" fontId="121" fillId="0" borderId="10" xfId="0" applyFont="1" applyFill="1" applyBorder="1" applyAlignment="1">
      <alignment horizontal="center"/>
    </xf>
    <xf numFmtId="0" fontId="156" fillId="0" borderId="55" xfId="0" applyFont="1" applyFill="1" applyBorder="1"/>
    <xf numFmtId="2" fontId="2" fillId="0" borderId="56" xfId="0" applyNumberFormat="1" applyFont="1" applyFill="1" applyBorder="1" applyAlignment="1">
      <alignment horizontal="left"/>
    </xf>
    <xf numFmtId="165" fontId="27" fillId="0" borderId="57" xfId="0" applyNumberFormat="1" applyFont="1" applyFill="1" applyBorder="1" applyAlignment="1">
      <alignment horizontal="left"/>
    </xf>
    <xf numFmtId="0" fontId="2" fillId="0" borderId="80" xfId="0" applyFont="1" applyFill="1" applyBorder="1"/>
    <xf numFmtId="0" fontId="63" fillId="0" borderId="30" xfId="0" applyFont="1" applyFill="1" applyBorder="1"/>
    <xf numFmtId="0" fontId="63" fillId="0" borderId="15" xfId="0" applyFont="1" applyFill="1" applyBorder="1"/>
    <xf numFmtId="0" fontId="33" fillId="0" borderId="15" xfId="0" applyFont="1" applyFill="1" applyBorder="1" applyAlignment="1">
      <alignment horizontal="left"/>
    </xf>
    <xf numFmtId="0" fontId="64" fillId="0" borderId="68" xfId="0" applyFont="1" applyFill="1" applyBorder="1"/>
    <xf numFmtId="0" fontId="21" fillId="0" borderId="69" xfId="0" applyFont="1" applyFill="1" applyBorder="1" applyAlignment="1">
      <alignment horizontal="center"/>
    </xf>
    <xf numFmtId="0" fontId="21" fillId="0" borderId="33" xfId="0" applyFont="1" applyFill="1" applyBorder="1" applyAlignment="1">
      <alignment horizontal="center"/>
    </xf>
    <xf numFmtId="0" fontId="2" fillId="0" borderId="32" xfId="0" applyFont="1" applyFill="1" applyBorder="1" applyAlignment="1">
      <alignment horizontal="left"/>
    </xf>
    <xf numFmtId="0" fontId="73" fillId="0" borderId="31" xfId="0" applyFont="1" applyFill="1" applyBorder="1" applyAlignment="1">
      <alignment horizontal="left"/>
    </xf>
    <xf numFmtId="0" fontId="43" fillId="0" borderId="20" xfId="0" applyFont="1" applyFill="1" applyBorder="1"/>
    <xf numFmtId="0" fontId="21" fillId="0" borderId="5" xfId="0" applyFont="1" applyFill="1" applyBorder="1"/>
    <xf numFmtId="166" fontId="14" fillId="0" borderId="41" xfId="0" applyNumberFormat="1" applyFont="1" applyFill="1" applyBorder="1" applyAlignment="1">
      <alignment horizontal="left"/>
    </xf>
    <xf numFmtId="0" fontId="27" fillId="0" borderId="75" xfId="0" applyFont="1" applyFill="1" applyBorder="1" applyAlignment="1">
      <alignment horizontal="left"/>
    </xf>
    <xf numFmtId="0" fontId="2" fillId="0" borderId="69" xfId="0" applyFont="1" applyFill="1" applyBorder="1" applyAlignment="1">
      <alignment horizontal="center"/>
    </xf>
    <xf numFmtId="0" fontId="205" fillId="0" borderId="68" xfId="0" applyFont="1" applyFill="1" applyBorder="1"/>
    <xf numFmtId="0" fontId="75" fillId="0" borderId="64" xfId="0" applyFont="1" applyFill="1" applyBorder="1" applyAlignment="1">
      <alignment horizontal="left"/>
    </xf>
    <xf numFmtId="166" fontId="14" fillId="0" borderId="72" xfId="0" applyNumberFormat="1" applyFont="1" applyFill="1" applyBorder="1" applyAlignment="1">
      <alignment horizontal="left"/>
    </xf>
    <xf numFmtId="0" fontId="27" fillId="0" borderId="66" xfId="0" applyFont="1" applyFill="1" applyBorder="1" applyAlignment="1">
      <alignment horizontal="left"/>
    </xf>
    <xf numFmtId="0" fontId="43" fillId="0" borderId="72" xfId="0" applyFont="1" applyFill="1" applyBorder="1"/>
    <xf numFmtId="0" fontId="43" fillId="0" borderId="56" xfId="0" applyFont="1" applyFill="1" applyBorder="1"/>
    <xf numFmtId="0" fontId="64" fillId="0" borderId="14" xfId="0" applyFont="1" applyFill="1" applyBorder="1"/>
    <xf numFmtId="0" fontId="48" fillId="0" borderId="18" xfId="0" applyFont="1" applyFill="1" applyBorder="1"/>
    <xf numFmtId="0" fontId="159" fillId="0" borderId="27" xfId="0" applyFont="1" applyFill="1" applyBorder="1"/>
    <xf numFmtId="0" fontId="0" fillId="0" borderId="33" xfId="0" applyFill="1" applyBorder="1"/>
    <xf numFmtId="0" fontId="0" fillId="0" borderId="46" xfId="0" applyFill="1" applyBorder="1"/>
    <xf numFmtId="0" fontId="145" fillId="0" borderId="59" xfId="0" applyFont="1" applyFill="1" applyBorder="1" applyAlignment="1">
      <alignment horizontal="left"/>
    </xf>
    <xf numFmtId="0" fontId="105" fillId="0" borderId="33" xfId="0" applyFont="1" applyFill="1" applyBorder="1"/>
    <xf numFmtId="0" fontId="2" fillId="0" borderId="33" xfId="0" applyFont="1" applyFill="1" applyBorder="1" applyAlignment="1">
      <alignment horizontal="left"/>
    </xf>
    <xf numFmtId="0" fontId="27" fillId="0" borderId="46" xfId="0" applyFont="1" applyFill="1" applyBorder="1" applyAlignment="1">
      <alignment horizontal="left"/>
    </xf>
    <xf numFmtId="0" fontId="105" fillId="0" borderId="1" xfId="0" applyFont="1" applyFill="1" applyBorder="1"/>
    <xf numFmtId="0" fontId="0" fillId="0" borderId="47" xfId="0" applyFill="1" applyBorder="1"/>
    <xf numFmtId="0" fontId="157" fillId="0" borderId="72" xfId="0" applyFont="1" applyFill="1" applyBorder="1"/>
    <xf numFmtId="0" fontId="43" fillId="0" borderId="72" xfId="0" applyFont="1" applyFill="1" applyBorder="1" applyAlignment="1">
      <alignment horizontal="left"/>
    </xf>
    <xf numFmtId="0" fontId="72" fillId="0" borderId="73" xfId="0" applyFont="1" applyFill="1" applyBorder="1" applyAlignment="1">
      <alignment horizontal="left"/>
    </xf>
    <xf numFmtId="0" fontId="63" fillId="0" borderId="14" xfId="0" applyFont="1" applyFill="1" applyBorder="1"/>
    <xf numFmtId="0" fontId="112" fillId="0" borderId="53" xfId="0" applyFont="1" applyFill="1" applyBorder="1" applyAlignment="1">
      <alignment horizontal="left"/>
    </xf>
    <xf numFmtId="0" fontId="32" fillId="0" borderId="19" xfId="0" applyFont="1" applyFill="1" applyBorder="1"/>
    <xf numFmtId="0" fontId="27" fillId="0" borderId="25" xfId="0" applyFont="1" applyFill="1" applyBorder="1" applyAlignment="1">
      <alignment horizontal="left"/>
    </xf>
    <xf numFmtId="0" fontId="77" fillId="0" borderId="21" xfId="0" applyFont="1" applyFill="1" applyBorder="1" applyAlignment="1">
      <alignment horizontal="left"/>
    </xf>
    <xf numFmtId="49" fontId="14" fillId="0" borderId="71" xfId="0" applyNumberFormat="1" applyFont="1" applyFill="1" applyBorder="1" applyAlignment="1">
      <alignment horizontal="left"/>
    </xf>
    <xf numFmtId="0" fontId="16" fillId="0" borderId="71" xfId="0" applyFont="1" applyFill="1" applyBorder="1"/>
    <xf numFmtId="0" fontId="7" fillId="0" borderId="64" xfId="0" applyFont="1" applyFill="1" applyBorder="1" applyAlignment="1">
      <alignment horizontal="center"/>
    </xf>
    <xf numFmtId="0" fontId="192" fillId="0" borderId="45" xfId="0" applyFont="1" applyFill="1" applyBorder="1" applyAlignment="1">
      <alignment horizontal="left"/>
    </xf>
    <xf numFmtId="0" fontId="7" fillId="0" borderId="66" xfId="0" applyFont="1" applyFill="1" applyBorder="1" applyAlignment="1">
      <alignment horizontal="center"/>
    </xf>
    <xf numFmtId="0" fontId="0" fillId="0" borderId="52" xfId="0" applyFill="1" applyBorder="1"/>
    <xf numFmtId="0" fontId="77" fillId="0" borderId="73" xfId="0" applyFont="1" applyFill="1" applyBorder="1" applyAlignment="1">
      <alignment horizontal="left"/>
    </xf>
    <xf numFmtId="0" fontId="150" fillId="0" borderId="53" xfId="0" applyFont="1" applyFill="1" applyBorder="1"/>
    <xf numFmtId="0" fontId="0" fillId="0" borderId="27" xfId="0" applyFill="1" applyBorder="1"/>
    <xf numFmtId="0" fontId="77" fillId="0" borderId="57" xfId="0" applyFont="1" applyFill="1" applyBorder="1" applyAlignment="1">
      <alignment horizontal="left"/>
    </xf>
    <xf numFmtId="0" fontId="7" fillId="0" borderId="45" xfId="0" applyFont="1" applyFill="1" applyBorder="1"/>
    <xf numFmtId="0" fontId="66" fillId="0" borderId="19" xfId="0" applyFont="1" applyFill="1" applyBorder="1"/>
    <xf numFmtId="2" fontId="14" fillId="0" borderId="15" xfId="0" applyNumberFormat="1" applyFont="1" applyFill="1" applyBorder="1" applyAlignment="1">
      <alignment horizontal="left"/>
    </xf>
    <xf numFmtId="0" fontId="21" fillId="0" borderId="35" xfId="0" applyFont="1" applyFill="1" applyBorder="1"/>
    <xf numFmtId="0" fontId="21" fillId="0" borderId="11" xfId="0" applyFont="1" applyFill="1" applyBorder="1" applyAlignment="1">
      <alignment horizontal="left"/>
    </xf>
    <xf numFmtId="0" fontId="77" fillId="0" borderId="26" xfId="0" applyFont="1" applyFill="1" applyBorder="1" applyAlignment="1">
      <alignment horizontal="left"/>
    </xf>
    <xf numFmtId="0" fontId="2" fillId="0" borderId="35" xfId="0" applyFont="1" applyFill="1" applyBorder="1"/>
    <xf numFmtId="165" fontId="21" fillId="0" borderId="41" xfId="0" applyNumberFormat="1" applyFont="1" applyFill="1" applyBorder="1" applyAlignment="1">
      <alignment horizontal="left"/>
    </xf>
    <xf numFmtId="1" fontId="73" fillId="0" borderId="75" xfId="0" applyNumberFormat="1" applyFont="1" applyFill="1" applyBorder="1" applyAlignment="1">
      <alignment horizontal="left"/>
    </xf>
    <xf numFmtId="0" fontId="103" fillId="0" borderId="4" xfId="0" applyFont="1" applyFill="1" applyBorder="1" applyAlignment="1">
      <alignment horizontal="center"/>
    </xf>
    <xf numFmtId="0" fontId="64" fillId="0" borderId="38" xfId="0" applyFont="1" applyFill="1" applyBorder="1"/>
    <xf numFmtId="0" fontId="206" fillId="0" borderId="15" xfId="0" applyFont="1" applyFill="1" applyBorder="1"/>
    <xf numFmtId="2" fontId="8" fillId="0" borderId="15" xfId="0" applyNumberFormat="1" applyFont="1" applyFill="1" applyBorder="1" applyAlignment="1">
      <alignment horizontal="left"/>
    </xf>
    <xf numFmtId="2" fontId="74" fillId="0" borderId="28" xfId="0" applyNumberFormat="1" applyFont="1" applyFill="1" applyBorder="1" applyAlignment="1">
      <alignment horizontal="left"/>
    </xf>
    <xf numFmtId="0" fontId="75" fillId="0" borderId="2" xfId="0" applyFont="1" applyFill="1" applyBorder="1"/>
    <xf numFmtId="0" fontId="48" fillId="0" borderId="22" xfId="0" applyFont="1" applyFill="1" applyBorder="1"/>
    <xf numFmtId="0" fontId="75" fillId="0" borderId="23" xfId="0" applyFont="1" applyFill="1" applyBorder="1"/>
    <xf numFmtId="166" fontId="2" fillId="0" borderId="20" xfId="0" applyNumberFormat="1" applyFont="1" applyFill="1" applyBorder="1" applyAlignment="1">
      <alignment horizontal="left"/>
    </xf>
    <xf numFmtId="165" fontId="77" fillId="0" borderId="20" xfId="0" applyNumberFormat="1" applyFont="1" applyFill="1" applyBorder="1" applyAlignment="1">
      <alignment horizontal="left"/>
    </xf>
    <xf numFmtId="0" fontId="157" fillId="0" borderId="20" xfId="0" applyFont="1" applyFill="1" applyBorder="1"/>
    <xf numFmtId="0" fontId="0" fillId="0" borderId="7" xfId="0" applyFill="1" applyBorder="1"/>
    <xf numFmtId="0" fontId="68" fillId="0" borderId="19" xfId="0" applyFont="1" applyFill="1" applyBorder="1"/>
    <xf numFmtId="0" fontId="14" fillId="0" borderId="20" xfId="0" applyFont="1" applyFill="1" applyBorder="1" applyAlignment="1">
      <alignment horizontal="left"/>
    </xf>
    <xf numFmtId="0" fontId="71" fillId="0" borderId="71" xfId="0" applyFont="1" applyFill="1" applyBorder="1"/>
    <xf numFmtId="0" fontId="14" fillId="0" borderId="72" xfId="0" applyFont="1" applyFill="1" applyBorder="1" applyAlignment="1">
      <alignment horizontal="left"/>
    </xf>
    <xf numFmtId="0" fontId="14" fillId="0" borderId="54" xfId="0" applyFont="1" applyFill="1" applyBorder="1"/>
    <xf numFmtId="0" fontId="43" fillId="0" borderId="45" xfId="0" applyFont="1" applyFill="1" applyBorder="1"/>
    <xf numFmtId="0" fontId="73" fillId="0" borderId="24" xfId="0" applyFont="1" applyFill="1" applyBorder="1" applyAlignment="1">
      <alignment horizontal="left"/>
    </xf>
    <xf numFmtId="0" fontId="0" fillId="0" borderId="22" xfId="0" applyFill="1" applyBorder="1" applyAlignment="1">
      <alignment horizontal="center"/>
    </xf>
    <xf numFmtId="167" fontId="0" fillId="0" borderId="22" xfId="0" applyNumberFormat="1" applyFill="1" applyBorder="1" applyAlignment="1">
      <alignment horizontal="center"/>
    </xf>
    <xf numFmtId="0" fontId="21" fillId="0" borderId="56" xfId="0" applyFont="1" applyFill="1" applyBorder="1"/>
    <xf numFmtId="0" fontId="77" fillId="0" borderId="60" xfId="0" applyFont="1" applyFill="1" applyBorder="1" applyAlignment="1">
      <alignment horizontal="left"/>
    </xf>
    <xf numFmtId="0" fontId="2" fillId="0" borderId="30" xfId="0" applyFont="1" applyFill="1" applyBorder="1"/>
    <xf numFmtId="0" fontId="27" fillId="0" borderId="13" xfId="0" applyFont="1" applyFill="1" applyBorder="1" applyAlignment="1">
      <alignment horizontal="left"/>
    </xf>
    <xf numFmtId="0" fontId="45" fillId="0" borderId="0" xfId="0" applyFont="1" applyFill="1" applyAlignment="1">
      <alignment horizontal="left"/>
    </xf>
    <xf numFmtId="0" fontId="46" fillId="0" borderId="15" xfId="0" applyFont="1" applyFill="1" applyBorder="1"/>
    <xf numFmtId="0" fontId="46" fillId="0" borderId="28" xfId="0" applyFont="1" applyFill="1" applyBorder="1"/>
    <xf numFmtId="0" fontId="4" fillId="0" borderId="15" xfId="0" applyFont="1" applyFill="1" applyBorder="1"/>
    <xf numFmtId="0" fontId="2" fillId="0" borderId="41" xfId="0" applyFont="1" applyFill="1" applyBorder="1" applyAlignment="1">
      <alignment horizontal="left"/>
    </xf>
    <xf numFmtId="0" fontId="105" fillId="0" borderId="61" xfId="0" applyFont="1" applyFill="1" applyBorder="1"/>
    <xf numFmtId="165" fontId="0" fillId="0" borderId="28" xfId="0" applyNumberFormat="1" applyFill="1" applyBorder="1"/>
    <xf numFmtId="0" fontId="27" fillId="0" borderId="16" xfId="0" applyFont="1" applyFill="1" applyBorder="1" applyAlignment="1">
      <alignment horizontal="left"/>
    </xf>
    <xf numFmtId="0" fontId="0" fillId="0" borderId="65" xfId="0" applyFill="1" applyBorder="1"/>
    <xf numFmtId="0" fontId="58" fillId="0" borderId="14" xfId="0" applyFont="1" applyFill="1" applyBorder="1"/>
    <xf numFmtId="0" fontId="67" fillId="0" borderId="10" xfId="0" applyFont="1" applyFill="1" applyBorder="1"/>
    <xf numFmtId="0" fontId="64" fillId="0" borderId="22" xfId="0" applyFont="1" applyFill="1" applyBorder="1"/>
    <xf numFmtId="0" fontId="169" fillId="0" borderId="24" xfId="0" applyFont="1" applyFill="1" applyBorder="1" applyAlignment="1">
      <alignment horizontal="left"/>
    </xf>
    <xf numFmtId="0" fontId="2" fillId="0" borderId="0" xfId="0" applyFont="1" applyFill="1" applyAlignment="1">
      <alignment horizontal="left"/>
    </xf>
    <xf numFmtId="0" fontId="73" fillId="0" borderId="0" xfId="0" applyFont="1" applyFill="1" applyAlignment="1">
      <alignment horizontal="left"/>
    </xf>
    <xf numFmtId="0" fontId="7" fillId="0" borderId="51" xfId="0" applyFont="1" applyFill="1" applyBorder="1" applyAlignment="1">
      <alignment horizontal="center"/>
    </xf>
    <xf numFmtId="0" fontId="2" fillId="0" borderId="71" xfId="0" applyFont="1" applyFill="1" applyBorder="1" applyAlignment="1">
      <alignment horizontal="left"/>
    </xf>
    <xf numFmtId="0" fontId="43" fillId="0" borderId="50" xfId="0" applyFont="1" applyFill="1" applyBorder="1"/>
    <xf numFmtId="0" fontId="77" fillId="0" borderId="52" xfId="0" applyFont="1" applyFill="1" applyBorder="1" applyAlignment="1">
      <alignment horizontal="left"/>
    </xf>
    <xf numFmtId="0" fontId="120" fillId="0" borderId="68" xfId="0" applyFont="1" applyFill="1" applyBorder="1"/>
    <xf numFmtId="0" fontId="149" fillId="0" borderId="68" xfId="0" applyFont="1" applyFill="1" applyBorder="1"/>
    <xf numFmtId="165" fontId="0" fillId="0" borderId="69" xfId="0" applyNumberFormat="1" applyFill="1" applyBorder="1"/>
    <xf numFmtId="0" fontId="64" fillId="0" borderId="54" xfId="0" applyFont="1" applyFill="1" applyBorder="1"/>
    <xf numFmtId="165" fontId="14" fillId="0" borderId="68" xfId="0" applyNumberFormat="1" applyFont="1" applyFill="1" applyBorder="1" applyAlignment="1">
      <alignment horizontal="left"/>
    </xf>
    <xf numFmtId="165" fontId="79" fillId="0" borderId="70" xfId="0" applyNumberFormat="1" applyFont="1" applyFill="1" applyBorder="1" applyAlignment="1">
      <alignment horizontal="left"/>
    </xf>
    <xf numFmtId="0" fontId="2" fillId="0" borderId="55" xfId="0" applyFont="1" applyFill="1" applyBorder="1" applyAlignment="1">
      <alignment horizontal="left"/>
    </xf>
    <xf numFmtId="0" fontId="55" fillId="0" borderId="14" xfId="0" applyFont="1" applyFill="1" applyBorder="1" applyAlignment="1">
      <alignment horizontal="left"/>
    </xf>
    <xf numFmtId="0" fontId="14" fillId="0" borderId="45" xfId="0" applyFont="1" applyFill="1" applyBorder="1" applyAlignment="1">
      <alignment horizontal="center"/>
    </xf>
    <xf numFmtId="0" fontId="46" fillId="0" borderId="80" xfId="0" applyFont="1" applyFill="1" applyBorder="1"/>
    <xf numFmtId="0" fontId="2" fillId="0" borderId="32" xfId="0" applyFont="1" applyFill="1" applyBorder="1"/>
    <xf numFmtId="0" fontId="21" fillId="0" borderId="32" xfId="0" applyFont="1" applyFill="1" applyBorder="1" applyAlignment="1">
      <alignment horizontal="left"/>
    </xf>
    <xf numFmtId="0" fontId="73" fillId="0" borderId="25" xfId="0" applyFont="1" applyFill="1" applyBorder="1" applyAlignment="1">
      <alignment horizontal="left"/>
    </xf>
    <xf numFmtId="0" fontId="120" fillId="0" borderId="54" xfId="0" applyFont="1" applyFill="1" applyBorder="1"/>
    <xf numFmtId="0" fontId="53" fillId="0" borderId="72" xfId="0" applyFont="1" applyFill="1" applyBorder="1" applyAlignment="1">
      <alignment horizontal="left"/>
    </xf>
    <xf numFmtId="0" fontId="32" fillId="0" borderId="72" xfId="0" applyFont="1" applyFill="1" applyBorder="1"/>
    <xf numFmtId="0" fontId="46" fillId="0" borderId="10" xfId="0" applyFont="1" applyFill="1" applyBorder="1"/>
    <xf numFmtId="0" fontId="75" fillId="0" borderId="10" xfId="0" applyFont="1" applyFill="1" applyBorder="1"/>
    <xf numFmtId="0" fontId="107" fillId="0" borderId="0" xfId="0" applyFont="1" applyFill="1" applyBorder="1" applyAlignment="1">
      <alignment horizontal="left"/>
    </xf>
    <xf numFmtId="0" fontId="52" fillId="0" borderId="0" xfId="0" applyFont="1" applyFill="1" applyAlignment="1">
      <alignment horizontal="left" vertical="center"/>
    </xf>
    <xf numFmtId="0" fontId="157" fillId="0" borderId="0" xfId="0" applyFont="1" applyFill="1" applyBorder="1"/>
    <xf numFmtId="0" fontId="55" fillId="0" borderId="17" xfId="0" applyFont="1" applyFill="1" applyBorder="1" applyAlignment="1">
      <alignment horizontal="left"/>
    </xf>
    <xf numFmtId="0" fontId="71" fillId="0" borderId="19" xfId="0" applyFont="1" applyFill="1" applyBorder="1"/>
    <xf numFmtId="0" fontId="48" fillId="0" borderId="13" xfId="0" applyFont="1" applyFill="1" applyBorder="1"/>
    <xf numFmtId="0" fontId="197" fillId="0" borderId="71" xfId="0" applyFont="1" applyFill="1" applyBorder="1"/>
    <xf numFmtId="0" fontId="16" fillId="0" borderId="50" xfId="0" applyFont="1" applyFill="1" applyBorder="1"/>
    <xf numFmtId="0" fontId="67" fillId="0" borderId="54" xfId="0" applyFont="1" applyFill="1" applyBorder="1"/>
    <xf numFmtId="0" fontId="14" fillId="0" borderId="33" xfId="0" applyFont="1" applyFill="1" applyBorder="1" applyAlignment="1">
      <alignment horizontal="center"/>
    </xf>
    <xf numFmtId="165" fontId="21" fillId="0" borderId="68" xfId="0" applyNumberFormat="1" applyFont="1" applyFill="1" applyBorder="1" applyAlignment="1">
      <alignment horizontal="left"/>
    </xf>
    <xf numFmtId="0" fontId="202" fillId="0" borderId="68" xfId="0" applyFont="1" applyFill="1" applyBorder="1"/>
    <xf numFmtId="0" fontId="105" fillId="0" borderId="68" xfId="0" applyFont="1" applyFill="1" applyBorder="1"/>
    <xf numFmtId="0" fontId="67" fillId="0" borderId="68" xfId="0" applyFont="1" applyFill="1" applyBorder="1"/>
    <xf numFmtId="0" fontId="32" fillId="0" borderId="64" xfId="0" applyFont="1" applyFill="1" applyBorder="1" applyAlignment="1">
      <alignment horizontal="center"/>
    </xf>
    <xf numFmtId="0" fontId="196" fillId="0" borderId="55" xfId="0" applyFont="1" applyFill="1" applyBorder="1"/>
    <xf numFmtId="165" fontId="21" fillId="0" borderId="72" xfId="0" applyNumberFormat="1" applyFont="1" applyFill="1" applyBorder="1" applyAlignment="1">
      <alignment horizontal="left"/>
    </xf>
    <xf numFmtId="0" fontId="63" fillId="0" borderId="19" xfId="0" applyFont="1" applyFill="1" applyBorder="1"/>
    <xf numFmtId="0" fontId="0" fillId="0" borderId="45" xfId="0" applyFill="1" applyBorder="1"/>
    <xf numFmtId="0" fontId="77" fillId="0" borderId="25" xfId="0" applyFont="1" applyFill="1" applyBorder="1" applyAlignment="1">
      <alignment horizontal="left"/>
    </xf>
    <xf numFmtId="0" fontId="8" fillId="0" borderId="22" xfId="0" applyFont="1" applyFill="1" applyBorder="1"/>
    <xf numFmtId="0" fontId="45" fillId="0" borderId="24" xfId="0" applyFont="1" applyFill="1" applyBorder="1"/>
    <xf numFmtId="0" fontId="8" fillId="0" borderId="30" xfId="0" applyFont="1" applyFill="1" applyBorder="1"/>
    <xf numFmtId="0" fontId="73" fillId="0" borderId="7" xfId="0" applyFont="1" applyFill="1" applyBorder="1" applyAlignment="1">
      <alignment horizontal="left"/>
    </xf>
    <xf numFmtId="0" fontId="71" fillId="0" borderId="34" xfId="0" applyFont="1" applyFill="1" applyBorder="1"/>
    <xf numFmtId="2" fontId="73" fillId="0" borderId="73" xfId="0" applyNumberFormat="1" applyFont="1" applyFill="1" applyBorder="1" applyAlignment="1">
      <alignment horizontal="left"/>
    </xf>
    <xf numFmtId="0" fontId="202" fillId="0" borderId="54" xfId="0" applyFont="1" applyFill="1" applyBorder="1"/>
    <xf numFmtId="0" fontId="0" fillId="0" borderId="1" xfId="0" applyFill="1" applyBorder="1" applyAlignment="1">
      <alignment horizontal="center"/>
    </xf>
    <xf numFmtId="0" fontId="32" fillId="0" borderId="1" xfId="0" applyFont="1" applyFill="1" applyBorder="1" applyAlignment="1">
      <alignment horizontal="center"/>
    </xf>
    <xf numFmtId="0" fontId="198" fillId="0" borderId="71" xfId="0" applyFont="1" applyFill="1" applyBorder="1"/>
    <xf numFmtId="166" fontId="27" fillId="0" borderId="73" xfId="0" applyNumberFormat="1" applyFont="1" applyFill="1" applyBorder="1" applyAlignment="1">
      <alignment horizontal="left"/>
    </xf>
    <xf numFmtId="0" fontId="159" fillId="0" borderId="71" xfId="0" applyFont="1" applyFill="1" applyBorder="1"/>
    <xf numFmtId="0" fontId="63" fillId="0" borderId="59" xfId="0" applyFont="1" applyFill="1" applyBorder="1"/>
    <xf numFmtId="167" fontId="0" fillId="0" borderId="41" xfId="0" applyNumberFormat="1" applyFill="1" applyBorder="1" applyAlignment="1">
      <alignment horizontal="right"/>
    </xf>
    <xf numFmtId="0" fontId="21" fillId="0" borderId="59" xfId="0" applyFont="1" applyFill="1" applyBorder="1"/>
    <xf numFmtId="0" fontId="66" fillId="0" borderId="34" xfId="0" applyFont="1" applyFill="1" applyBorder="1"/>
    <xf numFmtId="165" fontId="21" fillId="0" borderId="20" xfId="0" applyNumberFormat="1" applyFont="1" applyFill="1" applyBorder="1" applyAlignment="1">
      <alignment horizontal="left"/>
    </xf>
    <xf numFmtId="0" fontId="51" fillId="0" borderId="50" xfId="0" applyFont="1" applyFill="1" applyBorder="1"/>
    <xf numFmtId="0" fontId="27" fillId="0" borderId="51" xfId="0" applyFont="1" applyFill="1" applyBorder="1" applyAlignment="1">
      <alignment horizontal="left"/>
    </xf>
    <xf numFmtId="1" fontId="21" fillId="0" borderId="72" xfId="0" applyNumberFormat="1" applyFont="1" applyFill="1" applyBorder="1" applyAlignment="1">
      <alignment horizontal="left"/>
    </xf>
    <xf numFmtId="1" fontId="73" fillId="0" borderId="73" xfId="0" applyNumberFormat="1" applyFont="1" applyFill="1" applyBorder="1" applyAlignment="1">
      <alignment horizontal="left"/>
    </xf>
    <xf numFmtId="0" fontId="43" fillId="0" borderId="56" xfId="0" applyFont="1" applyFill="1" applyBorder="1" applyAlignment="1">
      <alignment horizontal="left"/>
    </xf>
    <xf numFmtId="0" fontId="72" fillId="0" borderId="57" xfId="0" applyFont="1" applyFill="1" applyBorder="1" applyAlignment="1">
      <alignment horizontal="left"/>
    </xf>
    <xf numFmtId="0" fontId="58" fillId="0" borderId="30" xfId="0" applyFont="1" applyFill="1" applyBorder="1"/>
    <xf numFmtId="2" fontId="43" fillId="0" borderId="20" xfId="0" applyNumberFormat="1" applyFont="1" applyFill="1" applyBorder="1" applyAlignment="1">
      <alignment horizontal="left"/>
    </xf>
    <xf numFmtId="2" fontId="72" fillId="0" borderId="7" xfId="0" applyNumberFormat="1" applyFont="1" applyFill="1" applyBorder="1" applyAlignment="1">
      <alignment horizontal="left"/>
    </xf>
    <xf numFmtId="0" fontId="14" fillId="0" borderId="68" xfId="0" applyFont="1" applyFill="1" applyBorder="1"/>
    <xf numFmtId="0" fontId="54" fillId="0" borderId="68" xfId="0" applyFont="1" applyFill="1" applyBorder="1" applyAlignment="1">
      <alignment horizontal="left"/>
    </xf>
    <xf numFmtId="0" fontId="72" fillId="0" borderId="60" xfId="0" applyFont="1" applyFill="1" applyBorder="1" applyAlignment="1">
      <alignment horizontal="left"/>
    </xf>
    <xf numFmtId="0" fontId="44" fillId="0" borderId="12" xfId="0" applyFont="1" applyFill="1" applyBorder="1"/>
    <xf numFmtId="0" fontId="103" fillId="0" borderId="30" xfId="0" applyFont="1" applyFill="1" applyBorder="1"/>
    <xf numFmtId="0" fontId="14" fillId="0" borderId="49" xfId="0" applyFont="1" applyFill="1" applyBorder="1" applyAlignment="1">
      <alignment horizontal="left"/>
    </xf>
    <xf numFmtId="0" fontId="53" fillId="0" borderId="22" xfId="0" applyFont="1" applyFill="1" applyBorder="1" applyAlignment="1">
      <alignment horizontal="left"/>
    </xf>
    <xf numFmtId="0" fontId="7" fillId="0" borderId="24" xfId="0" applyFont="1" applyFill="1" applyBorder="1" applyAlignment="1">
      <alignment horizontal="center"/>
    </xf>
    <xf numFmtId="0" fontId="157" fillId="0" borderId="27" xfId="0" applyFont="1" applyFill="1" applyBorder="1" applyAlignment="1">
      <alignment horizontal="left"/>
    </xf>
    <xf numFmtId="166" fontId="0" fillId="0" borderId="22" xfId="0" applyNumberFormat="1" applyFill="1" applyBorder="1"/>
    <xf numFmtId="2" fontId="0" fillId="0" borderId="10" xfId="0" applyNumberFormat="1" applyFill="1" applyBorder="1"/>
    <xf numFmtId="0" fontId="48" fillId="0" borderId="24" xfId="0" applyFont="1" applyFill="1" applyBorder="1"/>
    <xf numFmtId="0" fontId="66" fillId="0" borderId="20" xfId="0" applyFont="1" applyFill="1" applyBorder="1"/>
    <xf numFmtId="0" fontId="73" fillId="0" borderId="28" xfId="0" applyFont="1" applyFill="1" applyBorder="1" applyAlignment="1">
      <alignment horizontal="left"/>
    </xf>
    <xf numFmtId="0" fontId="143" fillId="0" borderId="29" xfId="0" applyFont="1" applyFill="1" applyBorder="1"/>
    <xf numFmtId="0" fontId="143" fillId="0" borderId="45" xfId="0" applyFont="1" applyFill="1" applyBorder="1"/>
    <xf numFmtId="0" fontId="21" fillId="0" borderId="40" xfId="0" applyFont="1" applyFill="1" applyBorder="1" applyAlignment="1">
      <alignment horizontal="left"/>
    </xf>
    <xf numFmtId="0" fontId="110" fillId="0" borderId="3" xfId="0" applyFont="1" applyFill="1" applyBorder="1"/>
    <xf numFmtId="0" fontId="110" fillId="0" borderId="18" xfId="0" applyFont="1" applyFill="1" applyBorder="1"/>
    <xf numFmtId="0" fontId="46" fillId="0" borderId="54" xfId="0" applyFont="1" applyFill="1" applyBorder="1"/>
    <xf numFmtId="0" fontId="46" fillId="0" borderId="68" xfId="0" applyFont="1" applyFill="1" applyBorder="1" applyAlignment="1">
      <alignment horizontal="left"/>
    </xf>
    <xf numFmtId="0" fontId="48" fillId="0" borderId="30" xfId="0" applyFont="1" applyFill="1" applyBorder="1" applyAlignment="1">
      <alignment horizontal="left"/>
    </xf>
    <xf numFmtId="0" fontId="62" fillId="0" borderId="54" xfId="0" applyFont="1" applyFill="1" applyBorder="1"/>
    <xf numFmtId="0" fontId="157" fillId="0" borderId="55" xfId="0" applyFont="1" applyFill="1" applyBorder="1"/>
    <xf numFmtId="0" fontId="0" fillId="0" borderId="63" xfId="0" applyFill="1" applyBorder="1"/>
    <xf numFmtId="0" fontId="64" fillId="0" borderId="3" xfId="0" applyFont="1" applyFill="1" applyBorder="1"/>
    <xf numFmtId="0" fontId="10" fillId="0" borderId="53" xfId="0" applyFont="1" applyFill="1" applyBorder="1"/>
    <xf numFmtId="164" fontId="145" fillId="0" borderId="45" xfId="0" applyNumberFormat="1" applyFont="1" applyFill="1" applyBorder="1" applyAlignment="1">
      <alignment horizontal="right"/>
    </xf>
    <xf numFmtId="0" fontId="21" fillId="0" borderId="34" xfId="0" applyFont="1" applyFill="1" applyBorder="1"/>
    <xf numFmtId="0" fontId="27" fillId="0" borderId="31" xfId="0" applyFont="1" applyFill="1" applyBorder="1" applyAlignment="1">
      <alignment horizontal="left"/>
    </xf>
    <xf numFmtId="0" fontId="32" fillId="0" borderId="64" xfId="0" applyFont="1" applyFill="1" applyBorder="1" applyAlignment="1">
      <alignment horizontal="left"/>
    </xf>
    <xf numFmtId="0" fontId="14" fillId="0" borderId="35" xfId="0" applyFont="1" applyFill="1" applyBorder="1" applyAlignment="1">
      <alignment horizontal="center"/>
    </xf>
    <xf numFmtId="164" fontId="14" fillId="0" borderId="59" xfId="0" applyNumberFormat="1" applyFont="1" applyFill="1" applyBorder="1" applyAlignment="1">
      <alignment horizontal="left"/>
    </xf>
    <xf numFmtId="0" fontId="21" fillId="0" borderId="15" xfId="0" applyFont="1" applyFill="1" applyBorder="1"/>
    <xf numFmtId="166" fontId="78" fillId="0" borderId="7" xfId="0" applyNumberFormat="1" applyFont="1" applyFill="1" applyBorder="1" applyAlignment="1">
      <alignment horizontal="left"/>
    </xf>
    <xf numFmtId="0" fontId="196" fillId="0" borderId="66" xfId="0" applyFont="1" applyFill="1" applyBorder="1"/>
    <xf numFmtId="0" fontId="157" fillId="0" borderId="52" xfId="0" applyFont="1" applyFill="1" applyBorder="1"/>
    <xf numFmtId="0" fontId="27" fillId="0" borderId="72" xfId="0" applyFont="1" applyFill="1" applyBorder="1" applyAlignment="1">
      <alignment horizontal="left"/>
    </xf>
    <xf numFmtId="2" fontId="21" fillId="0" borderId="72" xfId="0" applyNumberFormat="1" applyFont="1" applyFill="1" applyBorder="1" applyAlignment="1">
      <alignment horizontal="left"/>
    </xf>
    <xf numFmtId="0" fontId="14" fillId="0" borderId="56" xfId="0" applyFont="1" applyFill="1" applyBorder="1" applyAlignment="1">
      <alignment horizontal="left"/>
    </xf>
    <xf numFmtId="0" fontId="77" fillId="0" borderId="56" xfId="0" applyFont="1" applyFill="1" applyBorder="1" applyAlignment="1">
      <alignment horizontal="left"/>
    </xf>
    <xf numFmtId="0" fontId="105" fillId="0" borderId="15" xfId="0" applyFont="1" applyFill="1" applyBorder="1"/>
    <xf numFmtId="0" fontId="105" fillId="0" borderId="69" xfId="0" applyFont="1" applyFill="1" applyBorder="1"/>
    <xf numFmtId="0" fontId="227" fillId="0" borderId="22" xfId="0" applyFont="1" applyFill="1" applyBorder="1"/>
    <xf numFmtId="0" fontId="227" fillId="0" borderId="61" xfId="0" applyFont="1" applyFill="1" applyBorder="1"/>
    <xf numFmtId="0" fontId="8" fillId="0" borderId="3" xfId="0" applyFont="1" applyFill="1" applyBorder="1"/>
    <xf numFmtId="0" fontId="8" fillId="0" borderId="10" xfId="0" applyFont="1" applyFill="1" applyBorder="1"/>
    <xf numFmtId="0" fontId="48" fillId="0" borderId="10" xfId="0" applyFont="1" applyFill="1" applyBorder="1"/>
    <xf numFmtId="0" fontId="51" fillId="0" borderId="5" xfId="0" applyFont="1" applyFill="1" applyBorder="1"/>
    <xf numFmtId="1" fontId="21" fillId="0" borderId="68" xfId="0" applyNumberFormat="1" applyFont="1" applyFill="1" applyBorder="1" applyAlignment="1">
      <alignment horizontal="left"/>
    </xf>
    <xf numFmtId="1" fontId="73" fillId="0" borderId="64" xfId="0" applyNumberFormat="1" applyFont="1" applyFill="1" applyBorder="1" applyAlignment="1">
      <alignment horizontal="left"/>
    </xf>
    <xf numFmtId="166" fontId="77" fillId="0" borderId="73" xfId="0" applyNumberFormat="1" applyFont="1" applyFill="1" applyBorder="1" applyAlignment="1">
      <alignment horizontal="left"/>
    </xf>
    <xf numFmtId="0" fontId="58" fillId="0" borderId="38" xfId="0" applyFont="1" applyFill="1" applyBorder="1"/>
    <xf numFmtId="0" fontId="71" fillId="0" borderId="20" xfId="0" applyFont="1" applyFill="1" applyBorder="1"/>
    <xf numFmtId="2" fontId="14" fillId="0" borderId="41" xfId="0" applyNumberFormat="1" applyFont="1" applyFill="1" applyBorder="1" applyAlignment="1">
      <alignment horizontal="left"/>
    </xf>
    <xf numFmtId="0" fontId="27" fillId="0" borderId="40" xfId="0" applyFont="1" applyFill="1" applyBorder="1" applyAlignment="1">
      <alignment horizontal="left"/>
    </xf>
    <xf numFmtId="0" fontId="71" fillId="0" borderId="68" xfId="0" applyFont="1" applyFill="1" applyBorder="1" applyAlignment="1">
      <alignment horizontal="left"/>
    </xf>
    <xf numFmtId="0" fontId="110" fillId="0" borderId="54" xfId="0" applyFont="1" applyFill="1" applyBorder="1"/>
    <xf numFmtId="0" fontId="71" fillId="0" borderId="72" xfId="0" applyFont="1" applyFill="1" applyBorder="1" applyAlignment="1">
      <alignment horizontal="left"/>
    </xf>
    <xf numFmtId="0" fontId="105" fillId="0" borderId="60" xfId="0" applyFont="1" applyFill="1" applyBorder="1"/>
    <xf numFmtId="0" fontId="46" fillId="0" borderId="67" xfId="0" applyFont="1" applyFill="1" applyBorder="1"/>
    <xf numFmtId="0" fontId="75" fillId="0" borderId="63" xfId="0" applyFont="1" applyFill="1" applyBorder="1"/>
    <xf numFmtId="0" fontId="58" fillId="0" borderId="19" xfId="0" applyFont="1" applyFill="1" applyBorder="1"/>
    <xf numFmtId="0" fontId="48" fillId="0" borderId="9" xfId="0" applyFont="1" applyFill="1" applyBorder="1"/>
    <xf numFmtId="0" fontId="53" fillId="0" borderId="71" xfId="0" applyFont="1" applyFill="1" applyBorder="1" applyAlignment="1">
      <alignment horizontal="left"/>
    </xf>
    <xf numFmtId="0" fontId="157" fillId="0" borderId="22" xfId="0" applyFont="1" applyFill="1" applyBorder="1"/>
    <xf numFmtId="0" fontId="2" fillId="0" borderId="76" xfId="0" applyFont="1" applyFill="1" applyBorder="1"/>
    <xf numFmtId="0" fontId="45" fillId="0" borderId="17" xfId="0" applyFont="1" applyFill="1" applyBorder="1" applyAlignment="1">
      <alignment horizontal="left"/>
    </xf>
    <xf numFmtId="0" fontId="150" fillId="0" borderId="17" xfId="0" applyFont="1" applyFill="1" applyBorder="1"/>
    <xf numFmtId="0" fontId="45" fillId="0" borderId="30" xfId="0" applyFont="1" applyFill="1" applyBorder="1" applyAlignment="1">
      <alignment horizontal="left"/>
    </xf>
    <xf numFmtId="0" fontId="43" fillId="0" borderId="34" xfId="0" applyFont="1" applyFill="1" applyBorder="1"/>
    <xf numFmtId="0" fontId="73" fillId="0" borderId="52" xfId="0" applyFont="1" applyFill="1" applyBorder="1" applyAlignment="1">
      <alignment horizontal="left"/>
    </xf>
    <xf numFmtId="0" fontId="2" fillId="0" borderId="64" xfId="0" applyFont="1" applyFill="1" applyBorder="1" applyAlignment="1">
      <alignment horizontal="left"/>
    </xf>
    <xf numFmtId="0" fontId="210" fillId="0" borderId="71" xfId="0" applyFont="1" applyFill="1" applyBorder="1"/>
    <xf numFmtId="0" fontId="72" fillId="0" borderId="66" xfId="0" applyFont="1" applyFill="1" applyBorder="1" applyAlignment="1">
      <alignment horizontal="left"/>
    </xf>
    <xf numFmtId="0" fontId="63" fillId="0" borderId="45" xfId="0" applyFont="1" applyFill="1" applyBorder="1"/>
    <xf numFmtId="0" fontId="48" fillId="0" borderId="53" xfId="0" applyFont="1" applyFill="1" applyBorder="1" applyAlignment="1">
      <alignment horizontal="left"/>
    </xf>
    <xf numFmtId="0" fontId="21" fillId="0" borderId="10" xfId="0" applyFont="1" applyFill="1" applyBorder="1" applyAlignment="1">
      <alignment horizontal="left"/>
    </xf>
    <xf numFmtId="0" fontId="77" fillId="0" borderId="13" xfId="0" applyFont="1" applyFill="1" applyBorder="1" applyAlignment="1">
      <alignment horizontal="left"/>
    </xf>
    <xf numFmtId="0" fontId="21" fillId="0" borderId="53" xfId="0" applyFont="1" applyFill="1" applyBorder="1"/>
    <xf numFmtId="2" fontId="21" fillId="0" borderId="39" xfId="0" applyNumberFormat="1" applyFont="1" applyFill="1" applyBorder="1" applyAlignment="1">
      <alignment horizontal="left"/>
    </xf>
    <xf numFmtId="0" fontId="73" fillId="0" borderId="16" xfId="0" applyFont="1" applyFill="1" applyBorder="1" applyAlignment="1">
      <alignment horizontal="left"/>
    </xf>
    <xf numFmtId="0" fontId="100" fillId="0" borderId="53" xfId="0" applyFont="1" applyFill="1" applyBorder="1" applyAlignment="1">
      <alignment horizontal="left"/>
    </xf>
    <xf numFmtId="0" fontId="0" fillId="0" borderId="34" xfId="0" applyFill="1" applyBorder="1"/>
    <xf numFmtId="0" fontId="2" fillId="0" borderId="45" xfId="0" applyFont="1" applyFill="1" applyBorder="1"/>
    <xf numFmtId="0" fontId="32" fillId="0" borderId="33" xfId="0" applyFont="1" applyFill="1" applyBorder="1" applyAlignment="1">
      <alignment horizontal="left"/>
    </xf>
    <xf numFmtId="0" fontId="75" fillId="0" borderId="46" xfId="0" applyFont="1" applyFill="1" applyBorder="1" applyAlignment="1">
      <alignment horizontal="left"/>
    </xf>
    <xf numFmtId="0" fontId="2" fillId="0" borderId="22" xfId="0" applyFont="1" applyFill="1" applyBorder="1"/>
    <xf numFmtId="0" fontId="43" fillId="0" borderId="24" xfId="0" applyFont="1" applyFill="1" applyBorder="1" applyAlignment="1">
      <alignment horizontal="center"/>
    </xf>
    <xf numFmtId="0" fontId="143" fillId="0" borderId="68" xfId="0" applyFont="1" applyFill="1" applyBorder="1"/>
    <xf numFmtId="0" fontId="77" fillId="0" borderId="24" xfId="0" applyFont="1" applyFill="1" applyBorder="1" applyAlignment="1">
      <alignment horizontal="left"/>
    </xf>
    <xf numFmtId="0" fontId="71" fillId="0" borderId="55" xfId="0" applyFont="1" applyFill="1" applyBorder="1"/>
    <xf numFmtId="0" fontId="73" fillId="0" borderId="60" xfId="0" applyFont="1" applyFill="1" applyBorder="1" applyAlignment="1">
      <alignment horizontal="left"/>
    </xf>
    <xf numFmtId="165" fontId="0" fillId="0" borderId="0" xfId="0" applyNumberFormat="1" applyFill="1"/>
    <xf numFmtId="0" fontId="2" fillId="0" borderId="45" xfId="0" applyFont="1" applyFill="1" applyBorder="1" applyAlignment="1">
      <alignment horizontal="left"/>
    </xf>
    <xf numFmtId="0" fontId="77" fillId="0" borderId="20" xfId="0" applyFont="1" applyFill="1" applyBorder="1" applyAlignment="1">
      <alignment horizontal="left"/>
    </xf>
    <xf numFmtId="166" fontId="2" fillId="0" borderId="68" xfId="0" applyNumberFormat="1" applyFont="1" applyFill="1" applyBorder="1" applyAlignment="1">
      <alignment horizontal="left"/>
    </xf>
    <xf numFmtId="166" fontId="27" fillId="0" borderId="70" xfId="0" applyNumberFormat="1" applyFont="1" applyFill="1" applyBorder="1" applyAlignment="1">
      <alignment horizontal="left"/>
    </xf>
    <xf numFmtId="0" fontId="157" fillId="0" borderId="10" xfId="0" applyFont="1" applyFill="1" applyBorder="1"/>
    <xf numFmtId="0" fontId="0" fillId="0" borderId="12" xfId="0" applyFill="1" applyBorder="1"/>
    <xf numFmtId="0" fontId="228" fillId="0" borderId="17" xfId="0" applyFont="1" applyFill="1" applyBorder="1" applyAlignment="1">
      <alignment horizontal="left"/>
    </xf>
    <xf numFmtId="0" fontId="5" fillId="0" borderId="3" xfId="0" applyFont="1" applyFill="1" applyBorder="1" applyAlignment="1">
      <alignment horizontal="left"/>
    </xf>
    <xf numFmtId="0" fontId="107" fillId="0" borderId="18" xfId="0" applyFont="1" applyFill="1" applyBorder="1" applyAlignment="1">
      <alignment horizontal="left"/>
    </xf>
    <xf numFmtId="0" fontId="58" fillId="0" borderId="72" xfId="0" applyFont="1" applyFill="1" applyBorder="1"/>
    <xf numFmtId="0" fontId="122" fillId="0" borderId="3" xfId="0" applyFont="1" applyFill="1" applyBorder="1"/>
    <xf numFmtId="0" fontId="228" fillId="0" borderId="30" xfId="0" applyFont="1" applyFill="1" applyBorder="1" applyAlignment="1">
      <alignment horizontal="left"/>
    </xf>
    <xf numFmtId="0" fontId="48" fillId="0" borderId="6" xfId="0" applyFont="1" applyFill="1" applyBorder="1"/>
    <xf numFmtId="0" fontId="16" fillId="0" borderId="66" xfId="0" applyFont="1" applyFill="1" applyBorder="1"/>
    <xf numFmtId="0" fontId="21" fillId="0" borderId="17" xfId="0" applyFont="1" applyFill="1" applyBorder="1"/>
    <xf numFmtId="0" fontId="2" fillId="0" borderId="66" xfId="0" applyFont="1" applyFill="1" applyBorder="1" applyAlignment="1">
      <alignment horizontal="center"/>
    </xf>
    <xf numFmtId="0" fontId="21" fillId="0" borderId="66" xfId="0" applyFont="1" applyFill="1" applyBorder="1" applyAlignment="1">
      <alignment horizontal="center"/>
    </xf>
    <xf numFmtId="0" fontId="229" fillId="0" borderId="68" xfId="0" applyFont="1" applyFill="1" applyBorder="1" applyAlignment="1">
      <alignment horizontal="left"/>
    </xf>
    <xf numFmtId="0" fontId="230" fillId="0" borderId="70" xfId="0" applyFont="1" applyFill="1" applyBorder="1" applyAlignment="1">
      <alignment horizontal="left"/>
    </xf>
    <xf numFmtId="0" fontId="32" fillId="0" borderId="22" xfId="0" applyFont="1" applyFill="1" applyBorder="1" applyAlignment="1">
      <alignment horizontal="left"/>
    </xf>
    <xf numFmtId="0" fontId="14" fillId="0" borderId="39" xfId="0" applyFont="1" applyFill="1" applyBorder="1" applyAlignment="1">
      <alignment horizontal="left"/>
    </xf>
    <xf numFmtId="166" fontId="2" fillId="0" borderId="72" xfId="0" applyNumberFormat="1" applyFont="1" applyFill="1" applyBorder="1" applyAlignment="1">
      <alignment horizontal="left"/>
    </xf>
    <xf numFmtId="166" fontId="73" fillId="0" borderId="73" xfId="0" applyNumberFormat="1" applyFont="1" applyFill="1" applyBorder="1" applyAlignment="1">
      <alignment horizontal="left"/>
    </xf>
    <xf numFmtId="0" fontId="157" fillId="0" borderId="71" xfId="0" applyFont="1" applyFill="1" applyBorder="1"/>
    <xf numFmtId="0" fontId="46" fillId="0" borderId="72" xfId="0" applyFont="1" applyFill="1" applyBorder="1"/>
    <xf numFmtId="0" fontId="75" fillId="0" borderId="73" xfId="0" applyFont="1" applyFill="1" applyBorder="1"/>
    <xf numFmtId="0" fontId="55" fillId="0" borderId="24" xfId="0" applyFont="1" applyFill="1" applyBorder="1" applyAlignment="1">
      <alignment horizontal="left"/>
    </xf>
    <xf numFmtId="0" fontId="64" fillId="0" borderId="15" xfId="0" applyFont="1" applyFill="1" applyBorder="1"/>
    <xf numFmtId="0" fontId="0" fillId="0" borderId="5" xfId="0" applyFill="1" applyBorder="1"/>
    <xf numFmtId="0" fontId="207" fillId="0" borderId="61" xfId="0" applyFont="1" applyFill="1" applyBorder="1"/>
    <xf numFmtId="0" fontId="27" fillId="0" borderId="24" xfId="0" applyFont="1" applyFill="1" applyBorder="1" applyAlignment="1">
      <alignment horizontal="left"/>
    </xf>
    <xf numFmtId="0" fontId="170" fillId="0" borderId="53" xfId="0" applyFont="1" applyFill="1" applyBorder="1"/>
    <xf numFmtId="166" fontId="21" fillId="0" borderId="20" xfId="0" applyNumberFormat="1" applyFont="1" applyFill="1" applyBorder="1" applyAlignment="1">
      <alignment horizontal="left"/>
    </xf>
    <xf numFmtId="165" fontId="21" fillId="0" borderId="32" xfId="0" applyNumberFormat="1" applyFont="1" applyFill="1" applyBorder="1" applyAlignment="1">
      <alignment horizontal="left"/>
    </xf>
    <xf numFmtId="1" fontId="73" fillId="0" borderId="25" xfId="0" applyNumberFormat="1" applyFont="1" applyFill="1" applyBorder="1" applyAlignment="1">
      <alignment horizontal="left"/>
    </xf>
    <xf numFmtId="0" fontId="63" fillId="0" borderId="22" xfId="0" applyFont="1" applyFill="1" applyBorder="1"/>
    <xf numFmtId="0" fontId="73" fillId="0" borderId="33" xfId="0" applyFont="1" applyFill="1" applyBorder="1" applyAlignment="1">
      <alignment horizontal="left"/>
    </xf>
    <xf numFmtId="0" fontId="100" fillId="0" borderId="22" xfId="0" applyFont="1" applyFill="1" applyBorder="1" applyAlignment="1">
      <alignment horizontal="left"/>
    </xf>
    <xf numFmtId="0" fontId="43" fillId="0" borderId="22" xfId="0" applyFont="1" applyFill="1" applyBorder="1"/>
    <xf numFmtId="0" fontId="32" fillId="0" borderId="32" xfId="0" applyFont="1" applyFill="1" applyBorder="1" applyAlignment="1">
      <alignment horizontal="left"/>
    </xf>
    <xf numFmtId="0" fontId="75" fillId="0" borderId="25" xfId="0" applyFont="1" applyFill="1" applyBorder="1" applyAlignment="1">
      <alignment horizontal="left"/>
    </xf>
    <xf numFmtId="0" fontId="68" fillId="0" borderId="45" xfId="0" applyFont="1" applyFill="1" applyBorder="1" applyAlignment="1">
      <alignment horizontal="left"/>
    </xf>
    <xf numFmtId="0" fontId="32" fillId="0" borderId="51" xfId="0" applyFont="1" applyFill="1" applyBorder="1" applyAlignment="1">
      <alignment horizontal="center"/>
    </xf>
    <xf numFmtId="0" fontId="105" fillId="0" borderId="72" xfId="0" applyFont="1" applyFill="1" applyBorder="1"/>
    <xf numFmtId="0" fontId="156" fillId="0" borderId="22" xfId="0" applyFont="1" applyFill="1" applyBorder="1"/>
    <xf numFmtId="0" fontId="204" fillId="0" borderId="53" xfId="0" applyFont="1" applyFill="1" applyBorder="1" applyAlignment="1">
      <alignment horizontal="left"/>
    </xf>
    <xf numFmtId="2" fontId="71" fillId="0" borderId="68" xfId="0" applyNumberFormat="1" applyFont="1" applyFill="1" applyBorder="1" applyAlignment="1">
      <alignment horizontal="left"/>
    </xf>
    <xf numFmtId="0" fontId="21" fillId="0" borderId="29" xfId="0" applyFont="1" applyFill="1" applyBorder="1"/>
    <xf numFmtId="0" fontId="99" fillId="0" borderId="8" xfId="0" applyFont="1" applyFill="1" applyBorder="1" applyAlignment="1">
      <alignment horizontal="center"/>
    </xf>
    <xf numFmtId="167" fontId="2" fillId="0" borderId="72" xfId="0" applyNumberFormat="1" applyFont="1" applyFill="1" applyBorder="1" applyAlignment="1">
      <alignment horizontal="left"/>
    </xf>
    <xf numFmtId="167" fontId="27" fillId="0" borderId="73" xfId="0" applyNumberFormat="1" applyFont="1" applyFill="1" applyBorder="1" applyAlignment="1">
      <alignment horizontal="left"/>
    </xf>
    <xf numFmtId="0" fontId="75" fillId="0" borderId="70" xfId="0" applyFont="1" applyFill="1" applyBorder="1" applyAlignment="1">
      <alignment horizontal="center"/>
    </xf>
    <xf numFmtId="0" fontId="14" fillId="0" borderId="41" xfId="0" applyFont="1" applyFill="1" applyBorder="1" applyAlignment="1">
      <alignment horizontal="left"/>
    </xf>
    <xf numFmtId="0" fontId="77" fillId="0" borderId="75" xfId="0" applyFont="1" applyFill="1" applyBorder="1" applyAlignment="1">
      <alignment horizontal="center"/>
    </xf>
    <xf numFmtId="0" fontId="73" fillId="0" borderId="73" xfId="0" applyFont="1" applyFill="1" applyBorder="1" applyAlignment="1">
      <alignment horizontal="center"/>
    </xf>
    <xf numFmtId="0" fontId="6" fillId="0" borderId="14" xfId="0" applyFont="1" applyFill="1" applyBorder="1"/>
    <xf numFmtId="0" fontId="55" fillId="0" borderId="15" xfId="0" applyFont="1" applyFill="1" applyBorder="1" applyAlignment="1">
      <alignment horizontal="left"/>
    </xf>
    <xf numFmtId="0" fontId="25" fillId="0" borderId="15" xfId="0" applyFont="1" applyFill="1" applyBorder="1" applyAlignment="1">
      <alignment horizontal="left"/>
    </xf>
    <xf numFmtId="0" fontId="6" fillId="0" borderId="15" xfId="0" applyFont="1" applyFill="1" applyBorder="1"/>
    <xf numFmtId="0" fontId="6" fillId="0" borderId="28" xfId="0" applyFont="1" applyFill="1" applyBorder="1"/>
    <xf numFmtId="0" fontId="75" fillId="0" borderId="24" xfId="0" applyFont="1" applyFill="1" applyBorder="1" applyAlignment="1">
      <alignment horizontal="center"/>
    </xf>
    <xf numFmtId="0" fontId="73" fillId="0" borderId="70" xfId="0" applyFont="1" applyFill="1" applyBorder="1" applyAlignment="1">
      <alignment horizontal="center"/>
    </xf>
    <xf numFmtId="0" fontId="64" fillId="0" borderId="13" xfId="0" applyFont="1" applyFill="1" applyBorder="1" applyAlignment="1">
      <alignment horizontal="left"/>
    </xf>
    <xf numFmtId="0" fontId="77" fillId="0" borderId="51" xfId="0" applyFont="1" applyFill="1" applyBorder="1" applyAlignment="1">
      <alignment horizontal="left"/>
    </xf>
    <xf numFmtId="0" fontId="43" fillId="0" borderId="41" xfId="0" applyFont="1" applyFill="1" applyBorder="1" applyAlignment="1">
      <alignment horizontal="left"/>
    </xf>
    <xf numFmtId="0" fontId="72" fillId="0" borderId="75" xfId="0" applyFont="1" applyFill="1" applyBorder="1" applyAlignment="1">
      <alignment horizontal="left"/>
    </xf>
    <xf numFmtId="0" fontId="124" fillId="0" borderId="68" xfId="0" applyFont="1" applyFill="1" applyBorder="1"/>
    <xf numFmtId="0" fontId="124" fillId="0" borderId="54" xfId="0" applyFont="1" applyFill="1" applyBorder="1"/>
    <xf numFmtId="165" fontId="14" fillId="0" borderId="41" xfId="0" applyNumberFormat="1" applyFont="1" applyFill="1" applyBorder="1" applyAlignment="1">
      <alignment horizontal="left"/>
    </xf>
    <xf numFmtId="166" fontId="14" fillId="0" borderId="68" xfId="0" applyNumberFormat="1" applyFont="1" applyFill="1" applyBorder="1" applyAlignment="1">
      <alignment horizontal="left"/>
    </xf>
    <xf numFmtId="0" fontId="208" fillId="0" borderId="54" xfId="0" applyFont="1" applyFill="1" applyBorder="1"/>
    <xf numFmtId="167" fontId="14" fillId="0" borderId="68" xfId="0" applyNumberFormat="1" applyFont="1" applyFill="1" applyBorder="1" applyAlignment="1">
      <alignment horizontal="left"/>
    </xf>
    <xf numFmtId="167" fontId="27" fillId="0" borderId="70" xfId="0" applyNumberFormat="1" applyFont="1" applyFill="1" applyBorder="1" applyAlignment="1">
      <alignment horizontal="left"/>
    </xf>
    <xf numFmtId="0" fontId="21" fillId="0" borderId="55" xfId="0" applyFont="1" applyFill="1" applyBorder="1"/>
    <xf numFmtId="0" fontId="72" fillId="0" borderId="56" xfId="0" applyFont="1" applyFill="1" applyBorder="1" applyAlignment="1">
      <alignment horizontal="left"/>
    </xf>
    <xf numFmtId="0" fontId="0" fillId="0" borderId="14" xfId="0" applyFill="1" applyBorder="1"/>
    <xf numFmtId="0" fontId="53" fillId="0" borderId="45" xfId="0" applyFont="1" applyFill="1" applyBorder="1" applyAlignment="1">
      <alignment horizontal="left"/>
    </xf>
    <xf numFmtId="168" fontId="54" fillId="0" borderId="68" xfId="0" applyNumberFormat="1" applyFont="1" applyFill="1" applyBorder="1" applyAlignment="1">
      <alignment horizontal="left"/>
    </xf>
    <xf numFmtId="168" fontId="80" fillId="0" borderId="70" xfId="0" applyNumberFormat="1" applyFont="1" applyFill="1" applyBorder="1" applyAlignment="1">
      <alignment horizontal="left"/>
    </xf>
    <xf numFmtId="0" fontId="58" fillId="0" borderId="54" xfId="0" applyFont="1" applyFill="1" applyBorder="1"/>
    <xf numFmtId="2" fontId="0" fillId="0" borderId="62" xfId="0" applyNumberFormat="1" applyFill="1" applyBorder="1"/>
    <xf numFmtId="166" fontId="21" fillId="0" borderId="68" xfId="0" applyNumberFormat="1" applyFont="1" applyFill="1" applyBorder="1" applyAlignment="1">
      <alignment horizontal="left"/>
    </xf>
    <xf numFmtId="0" fontId="145" fillId="0" borderId="45" xfId="0" applyFont="1" applyFill="1" applyBorder="1" applyAlignment="1">
      <alignment horizontal="right"/>
    </xf>
    <xf numFmtId="0" fontId="204" fillId="0" borderId="45" xfId="0" applyFont="1" applyFill="1" applyBorder="1" applyAlignment="1">
      <alignment horizontal="left"/>
    </xf>
    <xf numFmtId="0" fontId="21" fillId="0" borderId="61" xfId="0" applyFont="1" applyFill="1" applyBorder="1" applyAlignment="1">
      <alignment horizontal="left"/>
    </xf>
    <xf numFmtId="2" fontId="72" fillId="0" borderId="70" xfId="0" applyNumberFormat="1" applyFont="1" applyFill="1" applyBorder="1" applyAlignment="1">
      <alignment horizontal="left"/>
    </xf>
    <xf numFmtId="0" fontId="8" fillId="0" borderId="53" xfId="0" applyFont="1" applyFill="1" applyBorder="1"/>
    <xf numFmtId="0" fontId="32" fillId="0" borderId="70" xfId="0" applyFont="1" applyFill="1" applyBorder="1" applyAlignment="1">
      <alignment horizontal="center"/>
    </xf>
    <xf numFmtId="165" fontId="21" fillId="0" borderId="56" xfId="0" applyNumberFormat="1" applyFont="1" applyFill="1" applyBorder="1" applyAlignment="1">
      <alignment horizontal="left"/>
    </xf>
    <xf numFmtId="0" fontId="21" fillId="0" borderId="76" xfId="0" applyFont="1" applyFill="1" applyBorder="1"/>
    <xf numFmtId="0" fontId="27" fillId="0" borderId="26" xfId="0" applyFont="1" applyFill="1" applyBorder="1" applyAlignment="1">
      <alignment horizontal="left"/>
    </xf>
    <xf numFmtId="0" fontId="58" fillId="0" borderId="80" xfId="0" applyFont="1" applyFill="1" applyBorder="1"/>
    <xf numFmtId="0" fontId="75" fillId="0" borderId="20" xfId="0" applyFont="1" applyFill="1" applyBorder="1" applyAlignment="1">
      <alignment horizontal="left"/>
    </xf>
    <xf numFmtId="165" fontId="2" fillId="0" borderId="20" xfId="0" applyNumberFormat="1" applyFont="1" applyFill="1" applyBorder="1" applyAlignment="1">
      <alignment horizontal="left"/>
    </xf>
    <xf numFmtId="0" fontId="75" fillId="0" borderId="56" xfId="0" applyFont="1" applyFill="1" applyBorder="1" applyAlignment="1">
      <alignment horizontal="left"/>
    </xf>
    <xf numFmtId="0" fontId="71" fillId="0" borderId="56" xfId="0" applyFont="1" applyFill="1" applyBorder="1"/>
    <xf numFmtId="0" fontId="198" fillId="0" borderId="0" xfId="0" applyFont="1" applyFill="1" applyBorder="1"/>
    <xf numFmtId="0" fontId="0" fillId="0" borderId="0" xfId="0" applyFont="1" applyFill="1" applyAlignment="1">
      <alignment horizontal="left"/>
    </xf>
    <xf numFmtId="0" fontId="16" fillId="0" borderId="54" xfId="0" applyFont="1" applyBorder="1" applyAlignment="1">
      <alignment horizontal="left"/>
    </xf>
    <xf numFmtId="0" fontId="0" fillId="0" borderId="78" xfId="0" applyBorder="1" applyAlignment="1">
      <alignment horizontal="center"/>
    </xf>
    <xf numFmtId="0" fontId="16" fillId="0" borderId="78" xfId="0" applyFont="1" applyBorder="1" applyAlignment="1">
      <alignment horizontal="center"/>
    </xf>
    <xf numFmtId="167" fontId="14" fillId="0" borderId="72" xfId="0" applyNumberFormat="1" applyFont="1" applyFill="1" applyBorder="1" applyAlignment="1">
      <alignment horizontal="left"/>
    </xf>
    <xf numFmtId="2" fontId="69" fillId="0" borderId="61" xfId="0" applyNumberFormat="1" applyFont="1" applyBorder="1" applyAlignment="1">
      <alignment horizontal="center"/>
    </xf>
    <xf numFmtId="2" fontId="182" fillId="0" borderId="61" xfId="0" applyNumberFormat="1" applyFont="1" applyFill="1" applyBorder="1" applyAlignment="1">
      <alignment horizontal="center"/>
    </xf>
    <xf numFmtId="0" fontId="233" fillId="0" borderId="17" xfId="0" applyFont="1" applyFill="1" applyBorder="1"/>
    <xf numFmtId="0" fontId="228" fillId="0" borderId="3" xfId="0" applyFont="1" applyFill="1" applyBorder="1"/>
    <xf numFmtId="0" fontId="228" fillId="0" borderId="10" xfId="0" applyFont="1" applyFill="1" applyBorder="1"/>
    <xf numFmtId="166" fontId="43" fillId="0" borderId="68" xfId="0" applyNumberFormat="1" applyFont="1" applyFill="1" applyBorder="1" applyAlignment="1">
      <alignment horizontal="left"/>
    </xf>
    <xf numFmtId="165" fontId="181" fillId="0" borderId="68" xfId="0" applyNumberFormat="1" applyFont="1" applyFill="1" applyBorder="1" applyAlignment="1">
      <alignment horizontal="center"/>
    </xf>
    <xf numFmtId="165" fontId="188" fillId="0" borderId="68" xfId="0" applyNumberFormat="1" applyFont="1" applyFill="1" applyBorder="1" applyAlignment="1">
      <alignment horizontal="center"/>
    </xf>
    <xf numFmtId="0" fontId="2" fillId="0" borderId="32" xfId="0" applyFont="1" applyBorder="1" applyAlignment="1">
      <alignment horizontal="left"/>
    </xf>
    <xf numFmtId="0" fontId="27" fillId="0" borderId="25" xfId="0" applyFont="1" applyBorder="1" applyAlignment="1">
      <alignment horizontal="left"/>
    </xf>
    <xf numFmtId="0" fontId="73" fillId="0" borderId="70" xfId="0" applyFont="1" applyBorder="1" applyAlignment="1">
      <alignment horizontal="left"/>
    </xf>
    <xf numFmtId="0" fontId="203" fillId="0" borderId="14" xfId="0" applyFont="1" applyFill="1" applyBorder="1"/>
    <xf numFmtId="0" fontId="44" fillId="0" borderId="15" xfId="0" applyFont="1" applyFill="1" applyBorder="1" applyAlignment="1">
      <alignment horizontal="left"/>
    </xf>
    <xf numFmtId="0" fontId="122" fillId="0" borderId="28" xfId="0" applyFont="1" applyFill="1" applyBorder="1" applyAlignment="1">
      <alignment horizontal="left"/>
    </xf>
    <xf numFmtId="0" fontId="52" fillId="0" borderId="1" xfId="0" applyFont="1" applyBorder="1" applyAlignment="1">
      <alignment horizontal="center"/>
    </xf>
    <xf numFmtId="2" fontId="69" fillId="0" borderId="72" xfId="0" applyNumberFormat="1" applyFont="1" applyFill="1" applyBorder="1" applyAlignment="1">
      <alignment horizontal="center"/>
    </xf>
    <xf numFmtId="165" fontId="69" fillId="0" borderId="72" xfId="0" applyNumberFormat="1" applyFont="1" applyFill="1" applyBorder="1" applyAlignment="1">
      <alignment horizontal="center"/>
    </xf>
    <xf numFmtId="0" fontId="70" fillId="0" borderId="68" xfId="0" applyFont="1" applyFill="1" applyBorder="1"/>
    <xf numFmtId="0" fontId="159" fillId="0" borderId="55" xfId="0" applyFont="1" applyFill="1" applyBorder="1"/>
    <xf numFmtId="0" fontId="0" fillId="0" borderId="67" xfId="0" applyBorder="1"/>
    <xf numFmtId="0" fontId="0" fillId="0" borderId="63" xfId="0" applyBorder="1"/>
    <xf numFmtId="0" fontId="193" fillId="0" borderId="41" xfId="0" applyFont="1" applyFill="1" applyBorder="1" applyAlignment="1">
      <alignment horizontal="left"/>
    </xf>
    <xf numFmtId="0" fontId="70" fillId="0" borderId="40" xfId="0" applyFont="1" applyFill="1" applyBorder="1"/>
    <xf numFmtId="0" fontId="53" fillId="0" borderId="45" xfId="0" applyFont="1" applyBorder="1" applyAlignment="1">
      <alignment horizontal="left"/>
    </xf>
    <xf numFmtId="0" fontId="199" fillId="0" borderId="49" xfId="0" applyFont="1" applyFill="1" applyBorder="1" applyAlignment="1">
      <alignment horizontal="left"/>
    </xf>
    <xf numFmtId="0" fontId="70" fillId="0" borderId="41" xfId="0" applyFont="1" applyFill="1" applyBorder="1"/>
    <xf numFmtId="0" fontId="62" fillId="0" borderId="72" xfId="0" applyFont="1" applyFill="1" applyBorder="1" applyAlignment="1">
      <alignment horizontal="left"/>
    </xf>
    <xf numFmtId="0" fontId="147" fillId="0" borderId="27" xfId="0" applyFont="1" applyFill="1" applyBorder="1"/>
    <xf numFmtId="0" fontId="32" fillId="0" borderId="40" xfId="0" applyFont="1" applyFill="1" applyBorder="1" applyAlignment="1">
      <alignment horizontal="left"/>
    </xf>
    <xf numFmtId="0" fontId="32" fillId="0" borderId="49" xfId="0" applyFont="1" applyFill="1" applyBorder="1" applyAlignment="1">
      <alignment horizontal="right"/>
    </xf>
    <xf numFmtId="0" fontId="32" fillId="0" borderId="44" xfId="0" applyFont="1" applyFill="1" applyBorder="1"/>
    <xf numFmtId="0" fontId="62" fillId="0" borderId="49" xfId="0" applyFont="1" applyFill="1" applyBorder="1" applyAlignment="1">
      <alignment horizontal="left"/>
    </xf>
    <xf numFmtId="0" fontId="191" fillId="0" borderId="72" xfId="0" applyFont="1" applyFill="1" applyBorder="1" applyAlignment="1">
      <alignment horizontal="left"/>
    </xf>
    <xf numFmtId="0" fontId="191" fillId="0" borderId="49" xfId="0" applyFont="1" applyFill="1" applyBorder="1" applyAlignment="1">
      <alignment horizontal="left"/>
    </xf>
    <xf numFmtId="0" fontId="7" fillId="0" borderId="66" xfId="0" applyFont="1" applyFill="1" applyBorder="1"/>
    <xf numFmtId="0" fontId="7" fillId="0" borderId="52" xfId="0" applyFont="1" applyFill="1" applyBorder="1"/>
    <xf numFmtId="0" fontId="52" fillId="0" borderId="49" xfId="0" applyFont="1" applyFill="1" applyBorder="1" applyAlignment="1">
      <alignment horizontal="left"/>
    </xf>
    <xf numFmtId="0" fontId="201" fillId="0" borderId="72" xfId="0" applyFont="1" applyFill="1" applyBorder="1"/>
    <xf numFmtId="0" fontId="77" fillId="0" borderId="60" xfId="0" applyFont="1" applyBorder="1" applyAlignment="1">
      <alignment horizontal="left"/>
    </xf>
    <xf numFmtId="0" fontId="71" fillId="0" borderId="68" xfId="0" applyFont="1" applyBorder="1"/>
    <xf numFmtId="2" fontId="77" fillId="0" borderId="70" xfId="0" applyNumberFormat="1" applyFont="1" applyBorder="1" applyAlignment="1">
      <alignment horizontal="left"/>
    </xf>
    <xf numFmtId="2" fontId="2" fillId="0" borderId="68" xfId="0" applyNumberFormat="1" applyFont="1" applyBorder="1" applyAlignment="1">
      <alignment horizontal="left"/>
    </xf>
    <xf numFmtId="0" fontId="77" fillId="0" borderId="73" xfId="0" applyFont="1" applyBorder="1" applyAlignment="1">
      <alignment horizontal="left"/>
    </xf>
    <xf numFmtId="0" fontId="0" fillId="0" borderId="21" xfId="0" applyFill="1" applyBorder="1"/>
    <xf numFmtId="0" fontId="211" fillId="0" borderId="71" xfId="0" applyFont="1" applyFill="1" applyBorder="1"/>
    <xf numFmtId="0" fontId="21" fillId="0" borderId="70" xfId="0" applyFont="1" applyFill="1" applyBorder="1"/>
    <xf numFmtId="0" fontId="211" fillId="0" borderId="54" xfId="0" applyFont="1" applyFill="1" applyBorder="1"/>
    <xf numFmtId="168" fontId="0" fillId="0" borderId="41" xfId="0" applyNumberFormat="1" applyFill="1" applyBorder="1" applyAlignment="1">
      <alignment horizontal="right"/>
    </xf>
    <xf numFmtId="166" fontId="46" fillId="0" borderId="0" xfId="0" applyNumberFormat="1" applyFont="1" applyAlignment="1">
      <alignment horizontal="left"/>
    </xf>
    <xf numFmtId="2" fontId="77" fillId="0" borderId="64" xfId="0" applyNumberFormat="1" applyFont="1" applyBorder="1" applyAlignment="1">
      <alignment horizontal="left"/>
    </xf>
    <xf numFmtId="2" fontId="14" fillId="0" borderId="61" xfId="0" applyNumberFormat="1" applyFont="1" applyFill="1" applyBorder="1" applyAlignment="1">
      <alignment horizontal="center"/>
    </xf>
    <xf numFmtId="2" fontId="17" fillId="0" borderId="64" xfId="0" applyNumberFormat="1" applyFont="1" applyFill="1" applyBorder="1" applyAlignment="1">
      <alignment horizontal="center"/>
    </xf>
    <xf numFmtId="2" fontId="16" fillId="0" borderId="69" xfId="0" applyNumberFormat="1" applyFont="1" applyFill="1" applyBorder="1" applyAlignment="1">
      <alignment horizontal="center"/>
    </xf>
    <xf numFmtId="0" fontId="14" fillId="0" borderId="72" xfId="0" applyFont="1" applyFill="1" applyBorder="1" applyAlignment="1">
      <alignment horizontal="center"/>
    </xf>
    <xf numFmtId="2" fontId="17" fillId="0" borderId="33" xfId="0" applyNumberFormat="1" applyFont="1" applyFill="1" applyBorder="1" applyAlignment="1">
      <alignment horizontal="center"/>
    </xf>
    <xf numFmtId="2" fontId="17" fillId="0" borderId="46" xfId="0" applyNumberFormat="1" applyFont="1" applyFill="1" applyBorder="1" applyAlignment="1">
      <alignment horizontal="center"/>
    </xf>
    <xf numFmtId="0" fontId="212" fillId="0" borderId="46" xfId="0" applyFont="1" applyFill="1" applyBorder="1" applyAlignment="1">
      <alignment horizontal="center"/>
    </xf>
    <xf numFmtId="165" fontId="16" fillId="0" borderId="61" xfId="0" applyNumberFormat="1" applyFont="1" applyFill="1" applyBorder="1" applyAlignment="1">
      <alignment horizontal="center"/>
    </xf>
    <xf numFmtId="165" fontId="16" fillId="0" borderId="68" xfId="0" applyNumberFormat="1" applyFont="1" applyFill="1" applyBorder="1" applyAlignment="1">
      <alignment horizontal="center"/>
    </xf>
    <xf numFmtId="2" fontId="16" fillId="0" borderId="64" xfId="0" applyNumberFormat="1" applyFont="1" applyFill="1" applyBorder="1" applyAlignment="1">
      <alignment horizontal="center"/>
    </xf>
    <xf numFmtId="2" fontId="17" fillId="0" borderId="72" xfId="0" applyNumberFormat="1" applyFont="1" applyFill="1" applyBorder="1" applyAlignment="1">
      <alignment horizontal="center"/>
    </xf>
    <xf numFmtId="165" fontId="16" fillId="0" borderId="33" xfId="0" applyNumberFormat="1" applyFont="1" applyFill="1" applyBorder="1" applyAlignment="1">
      <alignment horizontal="center"/>
    </xf>
    <xf numFmtId="165" fontId="16" fillId="0" borderId="72" xfId="0" applyNumberFormat="1" applyFont="1" applyFill="1" applyBorder="1" applyAlignment="1">
      <alignment horizontal="center"/>
    </xf>
    <xf numFmtId="2" fontId="69" fillId="0" borderId="69" xfId="0" applyNumberFormat="1" applyFont="1" applyFill="1" applyBorder="1" applyAlignment="1">
      <alignment horizontal="center"/>
    </xf>
    <xf numFmtId="2" fontId="17" fillId="0" borderId="68" xfId="0" applyNumberFormat="1" applyFont="1" applyFill="1" applyBorder="1" applyAlignment="1">
      <alignment horizontal="center"/>
    </xf>
    <xf numFmtId="2" fontId="14" fillId="0" borderId="64" xfId="0" applyNumberFormat="1" applyFont="1" applyFill="1" applyBorder="1" applyAlignment="1">
      <alignment horizontal="center"/>
    </xf>
    <xf numFmtId="2" fontId="73" fillId="0" borderId="0" xfId="0" applyNumberFormat="1" applyFont="1" applyFill="1" applyBorder="1" applyAlignment="1">
      <alignment horizontal="center"/>
    </xf>
    <xf numFmtId="165" fontId="73" fillId="0" borderId="0" xfId="0" applyNumberFormat="1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2" fontId="52" fillId="0" borderId="0" xfId="0" applyNumberFormat="1" applyFont="1" applyFill="1" applyBorder="1" applyAlignment="1">
      <alignment horizontal="center"/>
    </xf>
    <xf numFmtId="2" fontId="87" fillId="0" borderId="0" xfId="0" applyNumberFormat="1" applyFont="1" applyFill="1" applyBorder="1" applyAlignment="1">
      <alignment horizontal="center"/>
    </xf>
    <xf numFmtId="2" fontId="234" fillId="0" borderId="0" xfId="0" applyNumberFormat="1" applyFont="1" applyFill="1" applyBorder="1" applyAlignment="1">
      <alignment horizontal="center"/>
    </xf>
    <xf numFmtId="165" fontId="87" fillId="0" borderId="0" xfId="0" applyNumberFormat="1" applyFont="1" applyFill="1" applyBorder="1" applyAlignment="1">
      <alignment horizontal="center"/>
    </xf>
    <xf numFmtId="168" fontId="46" fillId="0" borderId="0" xfId="0" applyNumberFormat="1" applyFont="1" applyFill="1" applyBorder="1"/>
    <xf numFmtId="0" fontId="181" fillId="0" borderId="0" xfId="0" applyFont="1" applyFill="1" applyBorder="1" applyAlignment="1">
      <alignment horizontal="center"/>
    </xf>
    <xf numFmtId="2" fontId="69" fillId="0" borderId="68" xfId="0" applyNumberFormat="1" applyFont="1" applyFill="1" applyBorder="1" applyAlignment="1">
      <alignment horizontal="center"/>
    </xf>
    <xf numFmtId="2" fontId="223" fillId="0" borderId="72" xfId="0" applyNumberFormat="1" applyFont="1" applyBorder="1" applyAlignment="1">
      <alignment horizontal="center"/>
    </xf>
    <xf numFmtId="2" fontId="89" fillId="0" borderId="20" xfId="0" applyNumberFormat="1" applyFont="1" applyBorder="1" applyAlignment="1">
      <alignment horizontal="center"/>
    </xf>
    <xf numFmtId="165" fontId="89" fillId="0" borderId="20" xfId="0" applyNumberFormat="1" applyFont="1" applyBorder="1" applyAlignment="1">
      <alignment horizontal="center"/>
    </xf>
    <xf numFmtId="166" fontId="89" fillId="0" borderId="21" xfId="0" applyNumberFormat="1" applyFont="1" applyBorder="1" applyAlignment="1">
      <alignment horizontal="center"/>
    </xf>
    <xf numFmtId="2" fontId="89" fillId="0" borderId="21" xfId="0" applyNumberFormat="1" applyFont="1" applyBorder="1" applyAlignment="1">
      <alignment horizontal="center"/>
    </xf>
    <xf numFmtId="2" fontId="19" fillId="0" borderId="50" xfId="0" applyNumberFormat="1" applyFont="1" applyBorder="1" applyAlignment="1">
      <alignment horizontal="center"/>
    </xf>
    <xf numFmtId="2" fontId="19" fillId="0" borderId="49" xfId="0" applyNumberFormat="1" applyFont="1" applyBorder="1" applyAlignment="1">
      <alignment horizontal="center"/>
    </xf>
    <xf numFmtId="2" fontId="19" fillId="0" borderId="51" xfId="0" applyNumberFormat="1" applyFont="1" applyBorder="1" applyAlignment="1">
      <alignment horizontal="center"/>
    </xf>
    <xf numFmtId="2" fontId="19" fillId="0" borderId="19" xfId="0" applyNumberFormat="1" applyFont="1" applyBorder="1" applyAlignment="1">
      <alignment horizontal="center"/>
    </xf>
    <xf numFmtId="2" fontId="19" fillId="0" borderId="20" xfId="0" applyNumberFormat="1" applyFont="1" applyBorder="1" applyAlignment="1">
      <alignment horizontal="center"/>
    </xf>
    <xf numFmtId="2" fontId="19" fillId="0" borderId="21" xfId="0" applyNumberFormat="1" applyFont="1" applyBorder="1" applyAlignment="1">
      <alignment horizontal="center"/>
    </xf>
    <xf numFmtId="0" fontId="120" fillId="0" borderId="0" xfId="0" applyFont="1" applyBorder="1"/>
    <xf numFmtId="0" fontId="202" fillId="0" borderId="0" xfId="0" applyFont="1" applyBorder="1"/>
    <xf numFmtId="0" fontId="159" fillId="0" borderId="73" xfId="0" applyFont="1" applyBorder="1" applyAlignment="1">
      <alignment horizontal="center"/>
    </xf>
    <xf numFmtId="0" fontId="159" fillId="0" borderId="75" xfId="0" applyFont="1" applyBorder="1" applyAlignment="1">
      <alignment horizontal="center"/>
    </xf>
    <xf numFmtId="166" fontId="45" fillId="0" borderId="70" xfId="0" applyNumberFormat="1" applyFont="1" applyBorder="1" applyAlignment="1">
      <alignment horizontal="center"/>
    </xf>
    <xf numFmtId="2" fontId="0" fillId="0" borderId="20" xfId="0" applyNumberFormat="1" applyFont="1" applyBorder="1" applyAlignment="1">
      <alignment horizontal="center"/>
    </xf>
    <xf numFmtId="2" fontId="0" fillId="0" borderId="68" xfId="0" applyNumberFormat="1" applyFont="1" applyBorder="1" applyAlignment="1">
      <alignment horizontal="center"/>
    </xf>
    <xf numFmtId="2" fontId="0" fillId="0" borderId="49" xfId="0" applyNumberFormat="1" applyFont="1" applyBorder="1" applyAlignment="1">
      <alignment horizontal="center"/>
    </xf>
    <xf numFmtId="1" fontId="0" fillId="0" borderId="68" xfId="0" applyNumberFormat="1" applyFont="1" applyBorder="1" applyAlignment="1">
      <alignment horizontal="center"/>
    </xf>
    <xf numFmtId="0" fontId="142" fillId="0" borderId="0" xfId="0" applyFont="1" applyFill="1" applyBorder="1"/>
    <xf numFmtId="168" fontId="45" fillId="0" borderId="0" xfId="0" applyNumberFormat="1" applyFont="1" applyFill="1" applyBorder="1" applyAlignment="1">
      <alignment horizontal="center"/>
    </xf>
    <xf numFmtId="172" fontId="45" fillId="0" borderId="0" xfId="0" applyNumberFormat="1" applyFont="1" applyFill="1" applyBorder="1" applyAlignment="1">
      <alignment horizontal="center"/>
    </xf>
    <xf numFmtId="167" fontId="45" fillId="0" borderId="0" xfId="0" applyNumberFormat="1" applyFont="1" applyFill="1" applyBorder="1" applyAlignment="1">
      <alignment horizontal="center"/>
    </xf>
    <xf numFmtId="1" fontId="0" fillId="0" borderId="64" xfId="0" applyNumberFormat="1" applyFont="1" applyFill="1" applyBorder="1" applyAlignment="1">
      <alignment horizontal="center"/>
    </xf>
    <xf numFmtId="0" fontId="16" fillId="0" borderId="71" xfId="0" applyFont="1" applyBorder="1" applyAlignment="1">
      <alignment horizontal="center"/>
    </xf>
    <xf numFmtId="2" fontId="158" fillId="0" borderId="33" xfId="0" applyNumberFormat="1" applyFont="1" applyBorder="1" applyAlignment="1">
      <alignment horizontal="center"/>
    </xf>
    <xf numFmtId="0" fontId="16" fillId="0" borderId="73" xfId="0" applyFont="1" applyBorder="1" applyAlignment="1">
      <alignment horizontal="center"/>
    </xf>
    <xf numFmtId="0" fontId="16" fillId="0" borderId="35" xfId="0" applyFont="1" applyBorder="1" applyAlignment="1">
      <alignment horizontal="center"/>
    </xf>
    <xf numFmtId="2" fontId="158" fillId="0" borderId="0" xfId="0" applyNumberFormat="1" applyFont="1" applyBorder="1" applyAlignment="1">
      <alignment horizontal="center"/>
    </xf>
    <xf numFmtId="0" fontId="16" fillId="0" borderId="75" xfId="0" applyFont="1" applyBorder="1" applyAlignment="1">
      <alignment horizontal="center"/>
    </xf>
    <xf numFmtId="166" fontId="103" fillId="0" borderId="0" xfId="0" applyNumberFormat="1" applyFont="1" applyFill="1" applyBorder="1" applyAlignment="1">
      <alignment horizontal="center"/>
    </xf>
    <xf numFmtId="2" fontId="52" fillId="0" borderId="7" xfId="0" applyNumberFormat="1" applyFont="1" applyFill="1" applyBorder="1" applyAlignment="1">
      <alignment horizontal="center"/>
    </xf>
    <xf numFmtId="2" fontId="52" fillId="0" borderId="66" xfId="0" applyNumberFormat="1" applyFont="1" applyFill="1" applyBorder="1" applyAlignment="1">
      <alignment horizontal="center"/>
    </xf>
    <xf numFmtId="2" fontId="158" fillId="0" borderId="33" xfId="0" applyNumberFormat="1" applyFont="1" applyFill="1" applyBorder="1" applyAlignment="1">
      <alignment horizontal="center"/>
    </xf>
    <xf numFmtId="2" fontId="158" fillId="0" borderId="0" xfId="0" applyNumberFormat="1" applyFont="1" applyFill="1" applyBorder="1" applyAlignment="1">
      <alignment horizontal="center"/>
    </xf>
    <xf numFmtId="2" fontId="52" fillId="0" borderId="1" xfId="0" applyNumberFormat="1" applyFont="1" applyFill="1" applyBorder="1" applyAlignment="1">
      <alignment horizontal="center"/>
    </xf>
    <xf numFmtId="2" fontId="52" fillId="0" borderId="52" xfId="0" applyNumberFormat="1" applyFont="1" applyFill="1" applyBorder="1" applyAlignment="1">
      <alignment horizontal="center"/>
    </xf>
    <xf numFmtId="2" fontId="52" fillId="0" borderId="12" xfId="0" applyNumberFormat="1" applyFont="1" applyFill="1" applyBorder="1" applyAlignment="1">
      <alignment horizontal="center"/>
    </xf>
    <xf numFmtId="1" fontId="52" fillId="0" borderId="64" xfId="0" applyNumberFormat="1" applyFont="1" applyFill="1" applyBorder="1" applyAlignment="1">
      <alignment horizontal="center"/>
    </xf>
    <xf numFmtId="165" fontId="52" fillId="0" borderId="70" xfId="0" applyNumberFormat="1" applyFont="1" applyBorder="1" applyAlignment="1">
      <alignment horizontal="center"/>
    </xf>
    <xf numFmtId="1" fontId="52" fillId="0" borderId="57" xfId="0" applyNumberFormat="1" applyFont="1" applyBorder="1" applyAlignment="1">
      <alignment horizontal="center"/>
    </xf>
    <xf numFmtId="1" fontId="52" fillId="0" borderId="70" xfId="0" applyNumberFormat="1" applyFont="1" applyBorder="1" applyAlignment="1">
      <alignment horizontal="center"/>
    </xf>
    <xf numFmtId="1" fontId="52" fillId="0" borderId="51" xfId="0" applyNumberFormat="1" applyFont="1" applyBorder="1" applyAlignment="1">
      <alignment horizontal="center"/>
    </xf>
    <xf numFmtId="165" fontId="52" fillId="0" borderId="73" xfId="0" applyNumberFormat="1" applyFont="1" applyBorder="1" applyAlignment="1">
      <alignment horizontal="center"/>
    </xf>
    <xf numFmtId="165" fontId="52" fillId="0" borderId="75" xfId="0" applyNumberFormat="1" applyFont="1" applyBorder="1" applyAlignment="1">
      <alignment horizontal="center"/>
    </xf>
    <xf numFmtId="1" fontId="52" fillId="0" borderId="21" xfId="0" applyNumberFormat="1" applyFont="1" applyBorder="1" applyAlignment="1">
      <alignment horizontal="center"/>
    </xf>
    <xf numFmtId="165" fontId="0" fillId="0" borderId="71" xfId="0" applyNumberFormat="1" applyBorder="1" applyAlignment="1">
      <alignment horizontal="center"/>
    </xf>
    <xf numFmtId="0" fontId="16" fillId="0" borderId="45" xfId="0" applyFont="1" applyBorder="1" applyAlignment="1">
      <alignment horizontal="center"/>
    </xf>
    <xf numFmtId="165" fontId="16" fillId="0" borderId="73" xfId="0" applyNumberFormat="1" applyFont="1" applyBorder="1" applyAlignment="1">
      <alignment horizontal="center"/>
    </xf>
    <xf numFmtId="0" fontId="16" fillId="0" borderId="22" xfId="0" applyFont="1" applyBorder="1" applyAlignment="1">
      <alignment horizontal="center"/>
    </xf>
    <xf numFmtId="165" fontId="16" fillId="0" borderId="75" xfId="0" applyNumberFormat="1" applyFont="1" applyBorder="1" applyAlignment="1">
      <alignment horizontal="center"/>
    </xf>
    <xf numFmtId="169" fontId="103" fillId="0" borderId="0" xfId="0" applyNumberFormat="1" applyFont="1" applyFill="1" applyBorder="1" applyAlignment="1">
      <alignment horizontal="center"/>
    </xf>
    <xf numFmtId="0" fontId="10" fillId="0" borderId="0" xfId="0" applyFont="1" applyAlignment="1">
      <alignment horizontal="left"/>
    </xf>
    <xf numFmtId="0" fontId="21" fillId="0" borderId="0" xfId="0" applyFont="1" applyAlignment="1">
      <alignment horizontal="right"/>
    </xf>
    <xf numFmtId="0" fontId="8" fillId="0" borderId="0" xfId="0" applyFont="1" applyAlignment="1">
      <alignment horizontal="center"/>
    </xf>
  </cellXfs>
  <cellStyles count="21">
    <cellStyle name="Accent" xfId="3"/>
    <cellStyle name="Accent 1" xfId="4"/>
    <cellStyle name="Accent 2" xfId="5"/>
    <cellStyle name="Accent 3" xfId="6"/>
    <cellStyle name="Bad" xfId="7"/>
    <cellStyle name="Error" xfId="8"/>
    <cellStyle name="Footnote" xfId="9"/>
    <cellStyle name="Good" xfId="10"/>
    <cellStyle name="Heading" xfId="11"/>
    <cellStyle name="Heading 1" xfId="12"/>
    <cellStyle name="Heading 2" xfId="13"/>
    <cellStyle name="Hyperlink" xfId="14"/>
    <cellStyle name="Neutral" xfId="15"/>
    <cellStyle name="Note" xfId="16"/>
    <cellStyle name="Result" xfId="17"/>
    <cellStyle name="Status" xfId="18"/>
    <cellStyle name="Text" xfId="19"/>
    <cellStyle name="Warning" xfId="20"/>
    <cellStyle name="Обычный" xfId="0" builtinId="0"/>
    <cellStyle name="Обычный 2" xfId="2"/>
    <cellStyle name="Процентный" xfId="1" builtinId="5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CC00"/>
      <rgbColor rgb="FF0000FF"/>
      <rgbColor rgb="FFFFFF00"/>
      <rgbColor rgb="FFFF00FF"/>
      <rgbColor rgb="FF00FFFF"/>
      <rgbColor rgb="FFC00000"/>
      <rgbColor rgb="FF008000"/>
      <rgbColor rgb="FF000080"/>
      <rgbColor rgb="FFCC9900"/>
      <rgbColor rgb="FF990066"/>
      <rgbColor rgb="FF008080"/>
      <rgbColor rgb="FFC3D69B"/>
      <rgbColor rgb="FF808080"/>
      <rgbColor rgb="FF9999FF"/>
      <rgbColor rgb="FF993366"/>
      <rgbColor rgb="FFEBF1DE"/>
      <rgbColor rgb="FFCCFFFF"/>
      <rgbColor rgb="FF660066"/>
      <rgbColor rgb="FFFF8080"/>
      <rgbColor rgb="FF0066CC"/>
      <rgbColor rgb="FFBDD7EE"/>
      <rgbColor rgb="FF000080"/>
      <rgbColor rgb="FFFF00FF"/>
      <rgbColor rgb="FFFFD966"/>
      <rgbColor rgb="FF00FFFF"/>
      <rgbColor rgb="FF800080"/>
      <rgbColor rgb="FF800000"/>
      <rgbColor rgb="FF008080"/>
      <rgbColor rgb="FF0000FF"/>
      <rgbColor rgb="FF00CCFF"/>
      <rgbColor rgb="FFCCFFFF"/>
      <rgbColor rgb="FFF2DCDB"/>
      <rgbColor rgb="FFFDEADA"/>
      <rgbColor rgb="FF99CCFF"/>
      <rgbColor rgb="FFE6B9B8"/>
      <rgbColor rgb="FFCC99FF"/>
      <rgbColor rgb="FFFAC090"/>
      <rgbColor rgb="FF3366FF"/>
      <rgbColor rgb="FF33CCCC"/>
      <rgbColor rgb="FF92D050"/>
      <rgbColor rgb="FFFFC000"/>
      <rgbColor rgb="FFFF9900"/>
      <rgbColor rgb="FFFF6600"/>
      <rgbColor rgb="FF666699"/>
      <rgbColor rgb="FF969696"/>
      <rgbColor rgb="FF002060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</xdr:colOff>
      <xdr:row>4</xdr:row>
      <xdr:rowOff>0</xdr:rowOff>
    </xdr:from>
    <xdr:to>
      <xdr:col>8</xdr:col>
      <xdr:colOff>327423</xdr:colOff>
      <xdr:row>13</xdr:row>
      <xdr:rowOff>128016</xdr:rowOff>
    </xdr:to>
    <xdr:pic>
      <xdr:nvPicPr>
        <xdr:cNvPr id="2" name="Рисунок 1" descr="жваков.jpg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887267" y="635000"/>
          <a:ext cx="3026172" cy="18246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H1239"/>
  <sheetViews>
    <sheetView topLeftCell="A52" workbookViewId="0">
      <selection activeCell="T88" sqref="T88"/>
    </sheetView>
  </sheetViews>
  <sheetFormatPr defaultRowHeight="15"/>
  <cols>
    <col min="1" max="1" width="0.5703125" customWidth="1"/>
    <col min="2" max="2" width="5.5703125" customWidth="1"/>
    <col min="3" max="3" width="24" customWidth="1"/>
    <col min="4" max="4" width="5.7109375" style="1" customWidth="1"/>
    <col min="5" max="5" width="5.140625" style="1" customWidth="1"/>
    <col min="6" max="6" width="4.85546875" style="1" customWidth="1"/>
    <col min="7" max="7" width="5.5703125" style="1" customWidth="1"/>
    <col min="8" max="8" width="7.140625" style="1" customWidth="1"/>
    <col min="9" max="9" width="4.5703125" style="1" customWidth="1"/>
    <col min="10" max="10" width="4.85546875" style="1" customWidth="1"/>
    <col min="11" max="11" width="5" style="1" customWidth="1"/>
    <col min="12" max="12" width="4.85546875" style="1" customWidth="1"/>
    <col min="13" max="13" width="4.42578125" style="1" customWidth="1"/>
    <col min="14" max="14" width="4.28515625" style="1" customWidth="1"/>
    <col min="15" max="15" width="4.42578125" style="1" customWidth="1"/>
    <col min="16" max="16" width="4.85546875" style="1" customWidth="1"/>
    <col min="17" max="17" width="4" customWidth="1"/>
    <col min="18" max="18" width="3.85546875" customWidth="1"/>
    <col min="19" max="19" width="15.7109375" customWidth="1"/>
    <col min="20" max="20" width="22.42578125" customWidth="1"/>
    <col min="21" max="21" width="6.140625" customWidth="1"/>
    <col min="22" max="22" width="6" customWidth="1"/>
    <col min="23" max="23" width="6.28515625" customWidth="1"/>
    <col min="24" max="24" width="5.85546875" customWidth="1"/>
    <col min="25" max="25" width="7.85546875" customWidth="1"/>
    <col min="26" max="26" width="9.5703125" customWidth="1"/>
    <col min="27" max="27" width="7.28515625" customWidth="1"/>
    <col min="30" max="30" width="18.5703125" customWidth="1"/>
    <col min="31" max="31" width="7.85546875" customWidth="1"/>
    <col min="32" max="32" width="4.85546875" customWidth="1"/>
    <col min="33" max="33" width="5.85546875" customWidth="1"/>
  </cols>
  <sheetData>
    <row r="1" spans="2:59" ht="7.5" customHeight="1">
      <c r="U1" s="2"/>
      <c r="V1" s="2"/>
      <c r="W1" s="2"/>
      <c r="X1" s="6"/>
      <c r="Y1" s="7"/>
      <c r="Z1" s="3"/>
      <c r="AA1" s="8"/>
      <c r="AB1" s="3"/>
      <c r="AC1" s="1"/>
      <c r="AD1" s="1"/>
      <c r="AE1" s="2"/>
      <c r="AF1" s="1"/>
      <c r="AG1" s="1"/>
      <c r="AH1" s="1"/>
      <c r="AI1" s="1"/>
      <c r="AJ1" s="2"/>
      <c r="AK1" s="2"/>
      <c r="AL1" s="2"/>
      <c r="AM1" s="6"/>
      <c r="AN1" s="9"/>
      <c r="AO1" s="2"/>
      <c r="AP1" s="2"/>
      <c r="AQ1" s="2"/>
      <c r="AR1" s="6"/>
      <c r="AS1" s="4"/>
      <c r="AT1" s="1"/>
    </row>
    <row r="2" spans="2:59">
      <c r="K2" s="5"/>
      <c r="L2" s="5"/>
      <c r="M2" s="5"/>
      <c r="N2" s="5"/>
      <c r="O2" s="5"/>
      <c r="U2" s="2"/>
      <c r="V2" s="2"/>
      <c r="W2" s="2"/>
      <c r="X2" s="9"/>
      <c r="Y2" s="7"/>
      <c r="Z2" s="11"/>
      <c r="AA2" s="8"/>
      <c r="AB2" s="3"/>
      <c r="AD2" s="2"/>
      <c r="AE2" s="2"/>
      <c r="AF2" s="2"/>
      <c r="AG2" s="9"/>
      <c r="AH2" s="9"/>
      <c r="AI2" s="1"/>
      <c r="AJ2" s="2"/>
      <c r="AK2" s="2"/>
      <c r="AL2" s="2"/>
      <c r="AM2" s="9"/>
      <c r="AN2" s="9"/>
      <c r="AO2" s="2"/>
      <c r="AP2" s="2"/>
      <c r="AQ2" s="2"/>
      <c r="AR2" s="9"/>
      <c r="AS2" s="10"/>
      <c r="AT2" s="1"/>
    </row>
    <row r="3" spans="2:59" ht="12.75" customHeight="1">
      <c r="K3" s="3"/>
      <c r="L3" s="11"/>
      <c r="M3" s="11"/>
      <c r="N3" s="11"/>
      <c r="O3" s="3"/>
      <c r="P3" s="291"/>
      <c r="V3" s="1"/>
      <c r="W3" s="1"/>
      <c r="Z3" s="3"/>
      <c r="AA3" s="3"/>
      <c r="AB3" s="3"/>
      <c r="AD3" s="12"/>
      <c r="AE3" s="1"/>
      <c r="AG3" s="1"/>
      <c r="AH3" s="1"/>
      <c r="AI3" s="1"/>
      <c r="AJ3" s="2"/>
      <c r="AK3" s="2"/>
      <c r="AL3" s="2"/>
      <c r="AM3" s="9"/>
      <c r="AN3" s="2"/>
      <c r="AO3" s="12"/>
      <c r="AP3" s="1"/>
      <c r="AR3" s="1"/>
      <c r="AS3" s="1"/>
      <c r="AT3" s="1"/>
    </row>
    <row r="4" spans="2:59">
      <c r="K4" s="5"/>
      <c r="L4" s="11"/>
      <c r="M4" s="11"/>
      <c r="N4" s="11"/>
      <c r="O4" s="11"/>
      <c r="P4" s="291"/>
      <c r="S4" s="11"/>
      <c r="T4" s="5"/>
      <c r="U4" s="5"/>
      <c r="V4" s="11"/>
      <c r="W4" s="5"/>
      <c r="X4" s="11"/>
      <c r="Y4" s="11"/>
      <c r="Z4" s="10"/>
      <c r="AA4" s="11"/>
      <c r="AB4" s="3"/>
      <c r="AD4" s="12"/>
      <c r="AE4" s="1"/>
      <c r="AG4" s="1"/>
      <c r="AH4" s="1"/>
      <c r="AI4" s="1"/>
      <c r="AJ4" s="3"/>
      <c r="AK4" s="11"/>
      <c r="AL4" s="3"/>
      <c r="AM4" s="10"/>
      <c r="AN4" s="3"/>
      <c r="AO4" s="12"/>
      <c r="AP4" s="1"/>
      <c r="AR4" s="1"/>
      <c r="AS4" s="1"/>
      <c r="AT4" s="1"/>
    </row>
    <row r="5" spans="2:59">
      <c r="K5" s="11"/>
      <c r="L5" s="5"/>
      <c r="M5" s="11"/>
      <c r="N5" s="5"/>
      <c r="O5" s="11"/>
      <c r="P5"/>
      <c r="S5" s="11"/>
      <c r="T5" s="90"/>
      <c r="U5" s="11"/>
      <c r="V5" s="11"/>
      <c r="W5" s="5"/>
      <c r="X5" s="11"/>
      <c r="Y5" s="11"/>
      <c r="Z5" s="11"/>
      <c r="AA5" s="3"/>
      <c r="AB5" s="11"/>
      <c r="AC5" s="1"/>
      <c r="AD5" s="2"/>
      <c r="AE5" s="1"/>
      <c r="AF5" s="1"/>
      <c r="AG5" s="1"/>
      <c r="AH5" s="1"/>
      <c r="AI5" s="1"/>
      <c r="AK5" s="1"/>
      <c r="AN5" s="13"/>
      <c r="AO5" s="2"/>
      <c r="AP5" s="1"/>
      <c r="AQ5" s="1"/>
      <c r="AR5" s="1"/>
      <c r="AS5" s="1"/>
      <c r="AT5" s="1"/>
    </row>
    <row r="6" spans="2:59" ht="15.75">
      <c r="F6"/>
      <c r="G6" s="2" t="s">
        <v>130</v>
      </c>
      <c r="J6"/>
      <c r="K6"/>
      <c r="M6"/>
      <c r="O6"/>
      <c r="P6"/>
      <c r="R6" s="11"/>
      <c r="S6" s="11"/>
      <c r="T6" s="90"/>
      <c r="U6" s="11"/>
      <c r="V6" s="11"/>
      <c r="W6" s="5"/>
      <c r="X6" s="11"/>
      <c r="Y6" s="11"/>
      <c r="Z6" s="15"/>
      <c r="AA6" s="7"/>
      <c r="AB6" s="14"/>
      <c r="AC6" s="1"/>
      <c r="AD6" s="1"/>
      <c r="AE6" s="1"/>
      <c r="AF6" s="1"/>
      <c r="AG6" s="1"/>
      <c r="AH6" s="1"/>
      <c r="AI6" s="1"/>
      <c r="AK6" s="16"/>
      <c r="AL6" s="11"/>
      <c r="AM6" s="11"/>
      <c r="AN6" s="11"/>
      <c r="AO6" s="7"/>
      <c r="AP6" s="14"/>
      <c r="AQ6" s="14"/>
      <c r="AR6" s="14"/>
      <c r="AS6" s="14"/>
      <c r="AT6" s="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</row>
    <row r="7" spans="2:59">
      <c r="F7" s="1" t="s">
        <v>131</v>
      </c>
      <c r="G7"/>
      <c r="J7"/>
      <c r="K7"/>
      <c r="M7"/>
      <c r="O7"/>
      <c r="P7"/>
      <c r="R7" s="11"/>
      <c r="S7" s="11"/>
      <c r="T7" s="90"/>
      <c r="U7" s="11"/>
      <c r="V7" s="11"/>
      <c r="W7" s="5"/>
      <c r="X7" s="748"/>
      <c r="Y7" s="11"/>
      <c r="Z7" s="15"/>
      <c r="AA7" s="7"/>
      <c r="AB7" s="14"/>
      <c r="AC7" s="1"/>
      <c r="AD7" s="3"/>
      <c r="AE7" s="11"/>
      <c r="AF7" s="3"/>
      <c r="AG7" s="1"/>
      <c r="AK7" s="18"/>
      <c r="AL7" s="11"/>
      <c r="AM7" s="11"/>
      <c r="AN7" s="11"/>
      <c r="AO7" s="3"/>
      <c r="AP7" s="11"/>
      <c r="AQ7" s="5"/>
      <c r="AR7" s="2"/>
      <c r="AS7" s="10"/>
      <c r="AT7" s="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</row>
    <row r="8" spans="2:59">
      <c r="F8"/>
      <c r="G8"/>
      <c r="H8"/>
      <c r="I8"/>
      <c r="J8"/>
      <c r="K8" s="12"/>
      <c r="M8"/>
      <c r="O8"/>
      <c r="P8"/>
      <c r="R8" s="11"/>
      <c r="S8" s="11"/>
      <c r="T8" s="90"/>
      <c r="U8" s="11"/>
      <c r="V8" s="748"/>
      <c r="W8" s="5"/>
      <c r="X8" s="11"/>
      <c r="Y8" s="11"/>
      <c r="Z8" s="15"/>
      <c r="AA8" s="7"/>
      <c r="AB8" s="14"/>
      <c r="AC8" s="3"/>
      <c r="AD8" s="3"/>
      <c r="AE8" s="4"/>
      <c r="AF8" s="10"/>
      <c r="AG8" s="19"/>
      <c r="AK8" s="18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</row>
    <row r="9" spans="2:59">
      <c r="F9"/>
      <c r="G9"/>
      <c r="I9" s="12"/>
      <c r="K9" s="2"/>
      <c r="L9" s="146"/>
      <c r="M9"/>
      <c r="N9" s="146"/>
      <c r="O9"/>
      <c r="P9"/>
      <c r="R9" s="11"/>
      <c r="S9" s="11"/>
      <c r="T9" s="5"/>
      <c r="U9" s="5"/>
      <c r="V9" s="5"/>
      <c r="W9" s="5"/>
      <c r="X9" s="5"/>
      <c r="Y9" s="5"/>
      <c r="Z9" s="14"/>
      <c r="AA9" s="14"/>
      <c r="AB9" s="14"/>
      <c r="AC9" s="11"/>
      <c r="AD9" s="2"/>
      <c r="AE9" s="2"/>
      <c r="AF9" s="2"/>
      <c r="AG9" s="9"/>
      <c r="AK9" s="3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</row>
    <row r="10" spans="2:59">
      <c r="F10"/>
      <c r="G10"/>
      <c r="H10"/>
      <c r="I10"/>
      <c r="J10"/>
      <c r="K10"/>
      <c r="L10"/>
      <c r="M10"/>
      <c r="O10"/>
      <c r="P10"/>
      <c r="R10" s="11"/>
      <c r="S10" s="11"/>
      <c r="T10" s="5"/>
      <c r="U10" s="5"/>
      <c r="V10" s="11"/>
      <c r="W10" s="5"/>
      <c r="X10" s="11"/>
      <c r="Y10" s="11"/>
      <c r="Z10" s="11"/>
      <c r="AA10" s="24"/>
      <c r="AB10" s="11"/>
      <c r="AC10" s="21"/>
      <c r="AD10" s="12"/>
      <c r="AE10" s="1"/>
      <c r="AG10" s="1"/>
      <c r="AK10" s="3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</row>
    <row r="11" spans="2:59">
      <c r="I11" s="2"/>
      <c r="J11" s="2"/>
      <c r="K11"/>
      <c r="L11"/>
      <c r="N11"/>
      <c r="O11" s="292"/>
      <c r="R11" s="11"/>
      <c r="S11" s="91"/>
      <c r="T11" s="5"/>
      <c r="U11" s="5"/>
      <c r="V11" s="5"/>
      <c r="W11" s="11"/>
      <c r="X11" s="11"/>
      <c r="Y11" s="11"/>
      <c r="Z11" s="11"/>
      <c r="AA11" s="27"/>
      <c r="AB11" s="3"/>
      <c r="AC11" s="3"/>
      <c r="AD11" s="12"/>
      <c r="AE11" s="1"/>
      <c r="AG11" s="1"/>
      <c r="AK11" s="3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</row>
    <row r="12" spans="2:59">
      <c r="F12"/>
      <c r="G12"/>
      <c r="H12"/>
      <c r="I12" s="2"/>
      <c r="J12" s="2"/>
      <c r="K12" s="2"/>
      <c r="L12" s="2"/>
      <c r="M12"/>
      <c r="N12"/>
      <c r="O12"/>
      <c r="P12"/>
      <c r="R12" s="11"/>
      <c r="S12" s="115"/>
      <c r="T12" s="11"/>
      <c r="U12" s="560"/>
      <c r="V12" s="5"/>
      <c r="W12" s="11"/>
      <c r="X12" s="11"/>
      <c r="Y12" s="11"/>
      <c r="Z12" s="11"/>
      <c r="AA12" s="11"/>
      <c r="AB12" s="3"/>
      <c r="AC12" s="3"/>
      <c r="AD12" s="2"/>
      <c r="AE12" s="1"/>
      <c r="AF12" s="1"/>
      <c r="AG12" s="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</row>
    <row r="13" spans="2:59">
      <c r="I13"/>
      <c r="J13"/>
      <c r="K13" s="2"/>
      <c r="L13" s="2"/>
      <c r="M13" s="146"/>
      <c r="N13" s="9"/>
      <c r="O13"/>
      <c r="P13"/>
      <c r="R13" s="11"/>
      <c r="S13" s="115"/>
      <c r="T13" s="101"/>
      <c r="U13" s="100"/>
      <c r="V13" s="11"/>
      <c r="W13" s="11"/>
      <c r="X13" s="11"/>
      <c r="Y13" s="3"/>
      <c r="Z13" s="11"/>
      <c r="AA13" s="20"/>
      <c r="AB13" s="3"/>
      <c r="AC13" s="3"/>
      <c r="AD13" s="14"/>
      <c r="AE13" s="14"/>
      <c r="AF13" s="14"/>
      <c r="AG13" s="14"/>
      <c r="AK13" s="20"/>
      <c r="AL13" s="11"/>
      <c r="AM13" s="11"/>
      <c r="AN13" s="30"/>
      <c r="AO13" s="27"/>
      <c r="AP13" s="3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</row>
    <row r="14" spans="2:59" ht="15.75">
      <c r="F14" s="17"/>
      <c r="G14" s="17"/>
      <c r="H14" s="17"/>
      <c r="I14" t="s">
        <v>142</v>
      </c>
      <c r="K14"/>
      <c r="L14"/>
      <c r="M14"/>
      <c r="N14" s="26"/>
      <c r="O14" s="292"/>
      <c r="P14" s="26"/>
      <c r="Q14" s="26"/>
      <c r="R14" s="11"/>
      <c r="S14" s="115"/>
      <c r="T14" s="101"/>
      <c r="U14" s="100"/>
      <c r="V14" s="11"/>
      <c r="W14" s="11"/>
      <c r="X14" s="11"/>
      <c r="Y14" s="3"/>
      <c r="Z14" s="11"/>
      <c r="AA14" s="20"/>
      <c r="AB14" s="3"/>
      <c r="AC14" s="5"/>
      <c r="AD14" s="3"/>
      <c r="AE14" s="11"/>
      <c r="AF14" s="5"/>
      <c r="AG14" s="2"/>
      <c r="AH14" s="120"/>
      <c r="AI14" s="106"/>
      <c r="AJ14" s="114"/>
      <c r="AK14" s="20"/>
      <c r="AL14" s="11"/>
      <c r="AM14" s="30"/>
      <c r="AN14" s="19"/>
      <c r="AO14" s="19"/>
      <c r="AP14" s="3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</row>
    <row r="15" spans="2:59" ht="18.75" customHeight="1">
      <c r="D15"/>
      <c r="E15"/>
      <c r="F15"/>
      <c r="G15" s="293"/>
      <c r="H15" s="293"/>
      <c r="I15" s="293"/>
      <c r="J15" s="293"/>
      <c r="K15"/>
      <c r="N15" s="293"/>
      <c r="O15" s="293"/>
      <c r="P15" s="293"/>
      <c r="Q15" s="293"/>
      <c r="R15" s="39"/>
      <c r="S15" s="11"/>
      <c r="T15" s="168"/>
      <c r="U15" s="11"/>
      <c r="V15" s="11"/>
      <c r="W15" s="11"/>
      <c r="X15" s="11"/>
      <c r="Y15" s="11"/>
      <c r="Z15" s="11"/>
      <c r="AA15" s="20"/>
      <c r="AB15" s="11"/>
      <c r="AC15" s="5"/>
      <c r="AD15" s="5"/>
      <c r="AE15" s="5"/>
      <c r="AF15" s="5"/>
      <c r="AG15" s="5"/>
      <c r="AH15" s="115"/>
      <c r="AI15" s="101"/>
      <c r="AJ15" s="100"/>
      <c r="AK15" s="20"/>
      <c r="AL15" s="11"/>
      <c r="AM15" s="19"/>
      <c r="AN15" s="19"/>
      <c r="AO15" s="19"/>
      <c r="AP15" s="3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</row>
    <row r="16" spans="2:59" ht="16.5" customHeight="1">
      <c r="B16" s="79"/>
      <c r="C16" s="699"/>
      <c r="D16"/>
      <c r="E16"/>
      <c r="F16"/>
      <c r="G16"/>
      <c r="H16"/>
      <c r="I16"/>
      <c r="J16" s="292"/>
      <c r="K16"/>
      <c r="N16" s="677"/>
      <c r="O16" s="294"/>
      <c r="P16" s="295"/>
      <c r="Q16" s="294"/>
      <c r="R16" s="41"/>
      <c r="S16" s="156"/>
      <c r="T16" s="127"/>
      <c r="U16" s="179"/>
      <c r="V16" s="3"/>
      <c r="W16" s="4"/>
      <c r="X16" s="4"/>
      <c r="Y16" s="10"/>
      <c r="Z16" s="11"/>
      <c r="AA16" s="14"/>
      <c r="AB16" s="11"/>
      <c r="AC16" s="5"/>
      <c r="AD16" s="5"/>
      <c r="AE16" s="5"/>
      <c r="AF16" s="5"/>
      <c r="AG16" s="5"/>
      <c r="AH16" s="116"/>
      <c r="AI16" s="117"/>
      <c r="AJ16" s="100"/>
      <c r="AK16" s="14"/>
      <c r="AL16" s="11"/>
      <c r="AM16" s="19"/>
      <c r="AN16" s="19"/>
      <c r="AO16" s="19"/>
      <c r="AP16" s="3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</row>
    <row r="17" spans="2:60">
      <c r="B17" s="79"/>
      <c r="C17" s="146"/>
      <c r="D17" s="2"/>
      <c r="E17" s="293"/>
      <c r="F17" s="6"/>
      <c r="G17" s="6"/>
      <c r="H17" s="9"/>
      <c r="I17"/>
      <c r="J17" s="146"/>
      <c r="K17"/>
      <c r="L17" s="2"/>
      <c r="M17"/>
      <c r="N17" s="702"/>
      <c r="O17" s="9"/>
      <c r="P17" s="297"/>
      <c r="Q17" s="9"/>
      <c r="R17" s="41"/>
      <c r="S17" s="106"/>
      <c r="T17" s="172"/>
      <c r="U17" s="106"/>
      <c r="V17" s="3"/>
      <c r="W17" s="10"/>
      <c r="X17" s="10"/>
      <c r="Y17" s="10"/>
      <c r="Z17" s="11"/>
      <c r="AA17" s="14"/>
      <c r="AB17" s="11"/>
      <c r="AC17" s="3"/>
      <c r="AD17" s="11"/>
      <c r="AE17" s="3"/>
      <c r="AF17" s="10"/>
      <c r="AG17" s="10"/>
      <c r="AH17" s="118"/>
      <c r="AI17" s="117"/>
      <c r="AJ17" s="106"/>
      <c r="AK17" s="14"/>
      <c r="AL17" s="11"/>
      <c r="AM17" s="19"/>
      <c r="AN17" s="7"/>
      <c r="AO17" s="7"/>
      <c r="AP17" s="3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</row>
    <row r="18" spans="2:60">
      <c r="B18" s="79"/>
      <c r="C18" s="699" t="s">
        <v>247</v>
      </c>
      <c r="D18"/>
      <c r="E18"/>
      <c r="F18"/>
      <c r="G18"/>
      <c r="H18"/>
      <c r="I18"/>
      <c r="J18" s="292"/>
      <c r="K18"/>
      <c r="N18" s="677"/>
      <c r="O18" s="294"/>
      <c r="P18" s="295"/>
      <c r="Q18" s="294"/>
      <c r="R18" s="41"/>
      <c r="S18" s="125"/>
      <c r="T18" s="101"/>
      <c r="U18" s="105"/>
      <c r="V18" s="3"/>
      <c r="W18" s="4"/>
      <c r="X18" s="10"/>
      <c r="Y18" s="3"/>
      <c r="Z18" s="11"/>
      <c r="AA18" s="11"/>
      <c r="AB18" s="11"/>
      <c r="AH18" s="117"/>
      <c r="AI18" s="101"/>
      <c r="AJ18" s="100"/>
      <c r="AK18" s="14"/>
      <c r="AL18" s="11"/>
      <c r="AM18" s="7"/>
      <c r="AN18" s="19"/>
      <c r="AO18" s="19"/>
      <c r="AP18" s="31"/>
      <c r="AQ18" s="11"/>
      <c r="AR18" s="15"/>
      <c r="AS18" s="7"/>
      <c r="AT18" s="7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</row>
    <row r="19" spans="2:60" ht="15.75" customHeight="1">
      <c r="B19" s="79"/>
      <c r="C19" s="146"/>
      <c r="D19" s="2"/>
      <c r="E19" s="293"/>
      <c r="F19" s="6"/>
      <c r="G19" s="6"/>
      <c r="H19" s="9"/>
      <c r="I19"/>
      <c r="J19" s="146"/>
      <c r="K19"/>
      <c r="L19" s="2"/>
      <c r="M19"/>
      <c r="N19" s="702"/>
      <c r="O19" s="9"/>
      <c r="P19" s="297"/>
      <c r="Q19" s="9"/>
      <c r="R19" s="41"/>
      <c r="S19" s="115"/>
      <c r="T19" s="101"/>
      <c r="U19" s="115"/>
      <c r="V19" s="3"/>
      <c r="W19" s="10"/>
      <c r="X19" s="10"/>
      <c r="Y19" s="3"/>
      <c r="Z19" s="11"/>
      <c r="AA19" s="11"/>
      <c r="AB19" s="11"/>
      <c r="AH19" s="118"/>
      <c r="AI19" s="101"/>
      <c r="AJ19" s="100"/>
      <c r="AK19" s="14"/>
      <c r="AL19" s="11"/>
      <c r="AM19" s="19"/>
      <c r="AN19" s="19"/>
      <c r="AO19" s="19"/>
      <c r="AP19" s="3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</row>
    <row r="20" spans="2:60" ht="15.75" customHeight="1">
      <c r="B20" s="79"/>
      <c r="C20" s="296"/>
      <c r="D20" s="2"/>
      <c r="E20" s="2"/>
      <c r="F20" s="9"/>
      <c r="G20"/>
      <c r="H20" s="9"/>
      <c r="I20"/>
      <c r="J20" s="146"/>
      <c r="K20" s="292"/>
      <c r="L20" s="292"/>
      <c r="M20" s="703"/>
      <c r="N20" s="298"/>
      <c r="O20" s="298"/>
      <c r="P20" s="298"/>
      <c r="Q20" s="298"/>
      <c r="R20" s="41"/>
      <c r="S20" s="125"/>
      <c r="T20" s="113"/>
      <c r="U20" s="105"/>
      <c r="V20" s="22"/>
      <c r="W20" s="23"/>
      <c r="X20" s="14"/>
      <c r="Y20" s="11"/>
      <c r="Z20" s="11"/>
      <c r="AA20" s="11"/>
      <c r="AB20" s="11"/>
      <c r="AH20" s="118"/>
      <c r="AI20" s="101"/>
      <c r="AJ20" s="100"/>
      <c r="AK20" s="14"/>
      <c r="AL20" s="11"/>
      <c r="AM20" s="19"/>
      <c r="AN20" s="19"/>
      <c r="AO20" s="19"/>
      <c r="AP20" s="31"/>
      <c r="AQ20" s="11"/>
      <c r="AR20" s="15"/>
      <c r="AS20" s="7"/>
      <c r="AT20" s="7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</row>
    <row r="21" spans="2:60" ht="20.25" customHeight="1">
      <c r="B21" s="79"/>
      <c r="C21" s="12" t="s">
        <v>198</v>
      </c>
      <c r="F21" s="293"/>
      <c r="H21"/>
      <c r="I21" s="26"/>
      <c r="J21" s="26"/>
      <c r="K21" s="293"/>
      <c r="L21" s="293"/>
      <c r="M21" s="293"/>
      <c r="N21"/>
      <c r="O21"/>
      <c r="P21"/>
      <c r="R21" s="30"/>
      <c r="S21" s="115"/>
      <c r="T21" s="101"/>
      <c r="U21" s="100"/>
      <c r="V21" s="158"/>
      <c r="W21" s="157"/>
      <c r="X21" s="157"/>
      <c r="Y21" s="548"/>
      <c r="Z21" s="106"/>
      <c r="AA21" s="106"/>
      <c r="AB21" s="158"/>
      <c r="AC21" s="158"/>
      <c r="AD21" s="158"/>
      <c r="AE21" s="157"/>
      <c r="AF21" s="157"/>
      <c r="AG21" s="121"/>
      <c r="AH21" s="106"/>
      <c r="AI21" s="114"/>
      <c r="AJ21" s="106"/>
      <c r="AK21" s="100"/>
      <c r="AL21" s="106"/>
      <c r="AM21" s="126"/>
      <c r="AN21" s="269"/>
      <c r="AO21" s="126"/>
      <c r="AP21" s="367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</row>
    <row r="22" spans="2:60" ht="15.75" customHeight="1">
      <c r="B22" s="79"/>
      <c r="C22" s="699" t="s">
        <v>405</v>
      </c>
      <c r="D22"/>
      <c r="E22" s="296"/>
      <c r="F22"/>
      <c r="G22" s="293"/>
      <c r="H22" s="293"/>
      <c r="I22" s="293"/>
      <c r="J22" s="293"/>
      <c r="N22"/>
      <c r="O22" s="299"/>
      <c r="Q22" s="1"/>
      <c r="R22" s="41"/>
      <c r="S22" s="115"/>
      <c r="T22" s="101"/>
      <c r="U22" s="100"/>
      <c r="V22" s="106"/>
      <c r="W22" s="106"/>
      <c r="X22" s="548"/>
      <c r="Y22" s="548"/>
      <c r="Z22" s="106"/>
      <c r="AA22" s="106"/>
      <c r="AB22" s="158"/>
      <c r="AC22" s="158"/>
      <c r="AD22" s="158"/>
      <c r="AE22" s="548"/>
      <c r="AF22" s="548"/>
      <c r="AG22" s="121"/>
      <c r="AH22" s="120"/>
      <c r="AI22" s="106"/>
      <c r="AJ22" s="106"/>
      <c r="AK22" s="100"/>
      <c r="AL22" s="106"/>
      <c r="AM22" s="269"/>
      <c r="AN22" s="126"/>
      <c r="AO22" s="126"/>
      <c r="AP22" s="367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106"/>
      <c r="BC22" s="106"/>
      <c r="BD22" s="106"/>
      <c r="BE22" s="106"/>
      <c r="BF22" s="106"/>
      <c r="BG22" s="106"/>
    </row>
    <row r="23" spans="2:60" ht="13.5" customHeight="1">
      <c r="C23" s="13" t="s">
        <v>614</v>
      </c>
      <c r="D23" s="146"/>
      <c r="E23" s="2"/>
      <c r="F23" s="6"/>
      <c r="G23" s="6"/>
      <c r="H23" s="99"/>
      <c r="J23" s="145"/>
      <c r="K23" s="12"/>
      <c r="M23"/>
      <c r="N23" s="704"/>
      <c r="O23" s="705"/>
      <c r="P23" s="301"/>
      <c r="Q23" s="1"/>
      <c r="R23" s="115"/>
      <c r="S23" s="115"/>
      <c r="T23" s="101"/>
      <c r="U23" s="100"/>
      <c r="V23" s="106"/>
      <c r="W23" s="106"/>
      <c r="X23" s="548"/>
      <c r="Y23" s="158"/>
      <c r="Z23" s="106"/>
      <c r="AA23" s="106"/>
      <c r="AB23" s="132"/>
      <c r="AC23" s="121"/>
      <c r="AD23" s="106"/>
      <c r="AE23" s="121"/>
      <c r="AF23" s="121"/>
      <c r="AG23" s="121"/>
      <c r="AH23" s="119"/>
      <c r="AI23" s="101"/>
      <c r="AJ23" s="100"/>
      <c r="AK23" s="201"/>
      <c r="AL23" s="106"/>
      <c r="AM23" s="126"/>
      <c r="AN23" s="126"/>
      <c r="AO23" s="126"/>
      <c r="AP23" s="367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106"/>
      <c r="BC23" s="106"/>
      <c r="BD23" s="106"/>
      <c r="BE23" s="106"/>
      <c r="BF23" s="106"/>
      <c r="BG23" s="106"/>
    </row>
    <row r="24" spans="2:60" ht="13.5" customHeight="1">
      <c r="B24" s="300"/>
      <c r="C24" s="79"/>
      <c r="E24"/>
      <c r="F24"/>
      <c r="G24" s="9"/>
      <c r="H24" s="9"/>
      <c r="I24"/>
      <c r="J24" s="145"/>
      <c r="K24"/>
      <c r="L24"/>
      <c r="M24"/>
      <c r="N24" s="67"/>
      <c r="O24" s="79"/>
      <c r="P24" s="303"/>
      <c r="Q24" s="1"/>
      <c r="R24" s="106"/>
      <c r="S24" s="106"/>
      <c r="T24" s="172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21"/>
      <c r="AF24" s="121"/>
      <c r="AG24" s="121"/>
      <c r="AH24" s="115"/>
      <c r="AI24" s="101"/>
      <c r="AJ24" s="100"/>
      <c r="AK24" s="201"/>
      <c r="AL24" s="106"/>
      <c r="AM24" s="269"/>
      <c r="AN24" s="126"/>
      <c r="AO24" s="126"/>
      <c r="AP24" s="367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</row>
    <row r="25" spans="2:60" ht="12.75" customHeight="1">
      <c r="B25" s="302"/>
      <c r="C25" s="400" t="s">
        <v>246</v>
      </c>
      <c r="K25"/>
      <c r="L25"/>
      <c r="N25" s="296"/>
      <c r="O25" s="79"/>
      <c r="P25" s="296"/>
      <c r="Q25" s="1"/>
      <c r="R25" s="106"/>
      <c r="S25" s="117"/>
      <c r="T25" s="101"/>
      <c r="U25" s="100"/>
      <c r="V25" s="106"/>
      <c r="W25" s="106"/>
      <c r="X25" s="106"/>
      <c r="Y25" s="106"/>
      <c r="Z25" s="106"/>
      <c r="AA25" s="106"/>
      <c r="AB25" s="106"/>
      <c r="AC25" s="106"/>
      <c r="AD25" s="121"/>
      <c r="AE25" s="121"/>
      <c r="AF25" s="121"/>
      <c r="AG25" s="121"/>
      <c r="AH25" s="115"/>
      <c r="AI25" s="101"/>
      <c r="AJ25" s="100"/>
      <c r="AK25" s="100"/>
      <c r="AL25" s="106"/>
      <c r="AM25" s="126"/>
      <c r="AN25" s="126"/>
      <c r="AO25" s="126"/>
      <c r="AP25" s="367"/>
      <c r="AQ25" s="100"/>
      <c r="AR25" s="100"/>
      <c r="AS25" s="100"/>
      <c r="AT25" s="100"/>
      <c r="AU25" s="100"/>
      <c r="AV25" s="100"/>
      <c r="AW25" s="100"/>
      <c r="AX25" s="100"/>
      <c r="AY25" s="100"/>
      <c r="AZ25" s="100"/>
      <c r="BA25" s="100"/>
      <c r="BB25" s="100"/>
      <c r="BC25" s="106"/>
      <c r="BD25" s="106"/>
      <c r="BE25" s="106"/>
      <c r="BF25" s="106"/>
      <c r="BG25" s="106"/>
    </row>
    <row r="26" spans="2:60" ht="13.5" customHeight="1">
      <c r="B26" s="304"/>
      <c r="K26"/>
      <c r="L26"/>
      <c r="M26"/>
      <c r="N26"/>
      <c r="O26"/>
      <c r="P26"/>
      <c r="Q26" s="1156"/>
      <c r="R26" s="106"/>
      <c r="S26" s="171"/>
      <c r="T26" s="219"/>
      <c r="U26" s="105"/>
      <c r="V26" s="106"/>
      <c r="W26" s="106"/>
      <c r="X26" s="106"/>
      <c r="Y26" s="106"/>
      <c r="Z26" s="106"/>
      <c r="AA26" s="106"/>
      <c r="AB26" s="106"/>
      <c r="AC26" s="106"/>
      <c r="AD26" s="106"/>
      <c r="AE26" s="121"/>
      <c r="AF26" s="106"/>
      <c r="AG26" s="106"/>
      <c r="AH26" s="115"/>
      <c r="AI26" s="101"/>
      <c r="AJ26" s="105"/>
      <c r="AK26" s="100"/>
      <c r="AL26" s="106"/>
      <c r="AM26" s="126"/>
      <c r="AN26" s="126"/>
      <c r="AO26" s="126"/>
      <c r="AP26" s="367"/>
      <c r="AQ26" s="106"/>
      <c r="AR26" s="106"/>
      <c r="AS26" s="106"/>
      <c r="AT26" s="106"/>
      <c r="AU26" s="106"/>
      <c r="AV26" s="106"/>
      <c r="AW26" s="106"/>
      <c r="AX26" s="106"/>
      <c r="AY26" s="106"/>
      <c r="AZ26" s="106"/>
      <c r="BA26" s="106"/>
      <c r="BB26" s="106"/>
      <c r="BC26" s="106"/>
      <c r="BD26" s="106"/>
      <c r="BE26" s="106"/>
      <c r="BF26" s="106"/>
      <c r="BG26" s="106"/>
    </row>
    <row r="27" spans="2:60" ht="15.75" customHeight="1">
      <c r="C27" s="25" t="s">
        <v>143</v>
      </c>
      <c r="E27"/>
      <c r="G27" s="9"/>
      <c r="H27" s="2"/>
      <c r="I27"/>
      <c r="J27" s="145"/>
      <c r="K27" s="306"/>
      <c r="L27" s="306"/>
      <c r="M27" s="306"/>
      <c r="O27" s="79"/>
      <c r="P27" s="146"/>
      <c r="Q27" s="146"/>
      <c r="R27" s="106"/>
      <c r="S27" s="148"/>
      <c r="T27" s="101"/>
      <c r="U27" s="100"/>
      <c r="V27" s="106"/>
      <c r="W27" s="106"/>
      <c r="X27" s="106"/>
      <c r="Y27" s="115"/>
      <c r="Z27" s="100"/>
      <c r="AA27" s="98"/>
      <c r="AB27" s="116"/>
      <c r="AC27" s="116"/>
      <c r="AD27" s="116"/>
      <c r="AE27" s="175"/>
      <c r="AF27" s="116"/>
      <c r="AG27" s="116"/>
      <c r="AH27" s="116"/>
      <c r="AI27" s="116"/>
      <c r="AJ27" s="116"/>
      <c r="AK27" s="116"/>
      <c r="AL27" s="116"/>
      <c r="AM27" s="116"/>
      <c r="AN27" s="100"/>
      <c r="AO27" s="100"/>
      <c r="AP27" s="367"/>
      <c r="AQ27" s="201"/>
      <c r="AR27" s="201"/>
      <c r="AS27" s="98"/>
      <c r="AT27" s="101"/>
      <c r="AU27" s="101"/>
      <c r="AV27" s="100"/>
      <c r="AW27" s="100"/>
      <c r="AX27" s="100"/>
      <c r="AY27" s="100"/>
      <c r="AZ27" s="100"/>
      <c r="BA27" s="100"/>
      <c r="BB27" s="100"/>
      <c r="BC27" s="100"/>
      <c r="BD27" s="100"/>
      <c r="BE27" s="100"/>
      <c r="BF27" s="100"/>
      <c r="BG27" s="100"/>
      <c r="BH27" s="45"/>
    </row>
    <row r="28" spans="2:60" ht="17.25" customHeight="1">
      <c r="B28" s="296"/>
      <c r="C28" s="303"/>
      <c r="D28" s="303"/>
      <c r="E28" s="145"/>
      <c r="F28" s="145"/>
      <c r="G28" s="145"/>
      <c r="H28" s="296"/>
      <c r="I28" s="79"/>
      <c r="J28" s="145"/>
      <c r="K28" s="306"/>
      <c r="L28" s="306"/>
      <c r="M28" s="1154"/>
      <c r="N28" s="296"/>
      <c r="O28" s="79"/>
      <c r="P28" s="146"/>
      <c r="Q28" s="145"/>
      <c r="R28" s="106"/>
      <c r="S28" s="115"/>
      <c r="T28" s="101"/>
      <c r="U28" s="100"/>
      <c r="V28" s="106"/>
      <c r="W28" s="106"/>
      <c r="X28" s="106"/>
      <c r="Y28" s="115"/>
      <c r="Z28" s="101"/>
      <c r="AA28" s="98"/>
      <c r="AB28" s="116"/>
      <c r="AC28" s="116"/>
      <c r="AD28" s="499"/>
      <c r="AE28" s="175"/>
      <c r="AF28" s="116"/>
      <c r="AG28" s="174"/>
      <c r="AH28" s="174"/>
      <c r="AI28" s="174"/>
      <c r="AJ28" s="174"/>
      <c r="AK28" s="174"/>
      <c r="AL28" s="174"/>
      <c r="AM28" s="174"/>
      <c r="AN28" s="100"/>
      <c r="AO28" s="100"/>
      <c r="AP28" s="367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</row>
    <row r="29" spans="2:60" ht="13.5" customHeight="1">
      <c r="B29" s="305"/>
      <c r="C29" s="303"/>
      <c r="D29"/>
      <c r="E29"/>
      <c r="F29"/>
      <c r="G29"/>
      <c r="H29" s="305"/>
      <c r="I29" s="79"/>
      <c r="J29" s="145"/>
      <c r="K29" s="306"/>
      <c r="L29" s="306"/>
      <c r="M29" s="306"/>
      <c r="N29" s="296"/>
      <c r="O29" s="79"/>
      <c r="P29" s="146"/>
      <c r="Q29" s="146"/>
      <c r="R29" s="117"/>
      <c r="S29" s="115"/>
      <c r="T29" s="101"/>
      <c r="U29" s="100"/>
      <c r="V29" s="106"/>
      <c r="W29" s="106"/>
      <c r="X29" s="106"/>
      <c r="Y29" s="115"/>
      <c r="Z29" s="101"/>
      <c r="AA29" s="98"/>
      <c r="AB29" s="116"/>
      <c r="AC29" s="116"/>
      <c r="AD29" s="116"/>
      <c r="AE29" s="175"/>
      <c r="AF29" s="116"/>
      <c r="AG29" s="116"/>
      <c r="AH29" s="116"/>
      <c r="AI29" s="499"/>
      <c r="AJ29" s="116"/>
      <c r="AK29" s="335"/>
      <c r="AL29" s="116"/>
      <c r="AM29" s="116"/>
      <c r="AN29" s="100"/>
      <c r="AO29" s="100"/>
      <c r="AP29" s="367"/>
      <c r="AQ29" s="106"/>
      <c r="AR29" s="106"/>
      <c r="AS29" s="106"/>
      <c r="AT29" s="106"/>
      <c r="AU29" s="106"/>
      <c r="AV29" s="106"/>
      <c r="AW29" s="106"/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</row>
    <row r="30" spans="2:60" ht="15.75" customHeight="1">
      <c r="C30" s="99" t="s">
        <v>940</v>
      </c>
      <c r="E30"/>
      <c r="H30"/>
      <c r="K30" s="306"/>
      <c r="L30" s="12" t="s">
        <v>437</v>
      </c>
      <c r="N30" s="305"/>
      <c r="O30" s="79"/>
      <c r="P30" s="146"/>
      <c r="Q30" s="146"/>
      <c r="R30" s="118"/>
      <c r="S30" s="106"/>
      <c r="T30" s="172"/>
      <c r="U30" s="106"/>
      <c r="V30" s="98"/>
      <c r="W30" s="98"/>
      <c r="X30" s="98"/>
      <c r="Y30" s="115"/>
      <c r="Z30" s="101"/>
      <c r="AA30" s="98"/>
      <c r="AB30" s="116"/>
      <c r="AC30" s="116"/>
      <c r="AD30" s="116"/>
      <c r="AE30" s="175"/>
      <c r="AF30" s="549"/>
      <c r="AG30" s="116"/>
      <c r="AH30" s="116"/>
      <c r="AI30" s="499"/>
      <c r="AJ30" s="223"/>
      <c r="AK30" s="335"/>
      <c r="AL30" s="116"/>
      <c r="AM30" s="116"/>
      <c r="AN30" s="100"/>
      <c r="AO30" s="100"/>
      <c r="AP30" s="98"/>
      <c r="AQ30" s="106"/>
      <c r="AR30" s="106"/>
      <c r="AS30" s="106"/>
      <c r="AT30" s="106"/>
      <c r="AU30" s="106"/>
      <c r="AV30" s="106"/>
      <c r="AW30" s="106"/>
      <c r="AX30" s="106"/>
      <c r="AY30" s="106"/>
      <c r="AZ30" s="106"/>
      <c r="BA30" s="106"/>
      <c r="BB30" s="106"/>
      <c r="BC30" s="106"/>
      <c r="BD30" s="106"/>
      <c r="BE30" s="106"/>
      <c r="BF30" s="106"/>
      <c r="BG30" s="106"/>
    </row>
    <row r="31" spans="2:60" ht="15" customHeight="1">
      <c r="C31" s="79"/>
      <c r="D31" s="146"/>
      <c r="E31"/>
      <c r="F31"/>
      <c r="G31"/>
      <c r="H31"/>
      <c r="I31"/>
      <c r="J31"/>
      <c r="K31" s="306"/>
      <c r="L31" s="309"/>
      <c r="M31" s="306"/>
      <c r="N31" s="310"/>
      <c r="O31"/>
      <c r="P31" s="77"/>
      <c r="Q31" s="146"/>
      <c r="R31" s="118"/>
      <c r="S31" s="115"/>
      <c r="T31" s="101"/>
      <c r="U31" s="96"/>
      <c r="V31" s="106"/>
      <c r="W31" s="106"/>
      <c r="X31" s="106"/>
      <c r="Y31" s="148"/>
      <c r="Z31" s="101"/>
      <c r="AA31" s="98"/>
      <c r="AB31" s="116"/>
      <c r="AC31" s="335"/>
      <c r="AD31" s="116"/>
      <c r="AE31" s="175"/>
      <c r="AF31" s="116"/>
      <c r="AG31" s="116"/>
      <c r="AH31" s="116"/>
      <c r="AI31" s="499"/>
      <c r="AJ31" s="223"/>
      <c r="AK31" s="116"/>
      <c r="AL31" s="223"/>
      <c r="AM31" s="116"/>
      <c r="AN31" s="100"/>
      <c r="AO31" s="100"/>
      <c r="AP31" s="550"/>
      <c r="AQ31" s="106"/>
      <c r="AR31" s="106"/>
      <c r="AS31" s="106"/>
      <c r="AT31" s="106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6"/>
      <c r="BF31" s="106"/>
      <c r="BG31" s="106"/>
    </row>
    <row r="32" spans="2:60" ht="13.5" customHeight="1">
      <c r="C32" s="77"/>
      <c r="D32"/>
      <c r="E32"/>
      <c r="F32"/>
      <c r="G32"/>
      <c r="H32"/>
      <c r="I32"/>
      <c r="J32" s="146"/>
      <c r="K32" s="1157"/>
      <c r="L32" s="79"/>
      <c r="M32" s="146"/>
      <c r="N32" s="296"/>
      <c r="O32" s="79"/>
      <c r="P32" s="146"/>
      <c r="Q32" s="1156"/>
      <c r="R32" s="118"/>
      <c r="S32" s="171"/>
      <c r="T32" s="219"/>
      <c r="U32" s="96"/>
      <c r="V32" s="106"/>
      <c r="W32" s="106"/>
      <c r="X32" s="106"/>
      <c r="Y32" s="106"/>
      <c r="Z32" s="106"/>
      <c r="AA32" s="106"/>
      <c r="AB32" s="106"/>
      <c r="AC32" s="106"/>
      <c r="AD32" s="106"/>
      <c r="AE32" s="100"/>
      <c r="AF32" s="106"/>
      <c r="AG32" s="106"/>
      <c r="AH32" s="106"/>
      <c r="AI32" s="106"/>
      <c r="AJ32" s="100"/>
      <c r="AK32" s="100"/>
      <c r="AL32" s="100"/>
      <c r="AM32" s="100"/>
      <c r="AN32" s="100"/>
      <c r="AO32" s="100"/>
      <c r="AP32" s="550"/>
      <c r="AQ32" s="106"/>
      <c r="AR32" s="106"/>
      <c r="AS32" s="106"/>
      <c r="AT32" s="106"/>
      <c r="AU32" s="106"/>
      <c r="AV32" s="106"/>
      <c r="AW32" s="106"/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</row>
    <row r="33" spans="2:59" ht="14.25" customHeight="1">
      <c r="C33" s="308" t="s">
        <v>537</v>
      </c>
      <c r="D33"/>
      <c r="E33"/>
      <c r="F33" s="28"/>
      <c r="G33" s="307"/>
      <c r="H33"/>
      <c r="I33" s="28"/>
      <c r="J33" s="28"/>
      <c r="K33"/>
      <c r="L33" s="676"/>
      <c r="M33"/>
      <c r="N33" s="1158"/>
      <c r="O33" s="79"/>
      <c r="P33" s="146"/>
      <c r="Q33" s="1156"/>
      <c r="R33" s="115"/>
      <c r="S33" s="148"/>
      <c r="T33" s="101"/>
      <c r="U33" s="98"/>
      <c r="V33" s="106"/>
      <c r="W33" s="106"/>
      <c r="X33" s="106"/>
      <c r="Y33" s="106"/>
      <c r="Z33" s="106"/>
      <c r="AA33" s="106"/>
      <c r="AB33" s="106"/>
      <c r="AC33" s="106"/>
      <c r="AD33" s="106"/>
      <c r="AE33" s="100"/>
      <c r="AF33" s="106"/>
      <c r="AG33" s="106"/>
      <c r="AH33" s="106"/>
      <c r="AI33" s="106"/>
      <c r="AJ33" s="100"/>
      <c r="AK33" s="100"/>
      <c r="AL33" s="100"/>
      <c r="AM33" s="100"/>
      <c r="AN33" s="100"/>
      <c r="AO33" s="100"/>
      <c r="AP33" s="367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</row>
    <row r="34" spans="2:59" ht="12.75" customHeight="1">
      <c r="C34" s="1"/>
      <c r="E34"/>
      <c r="G34"/>
      <c r="H34"/>
      <c r="I34"/>
      <c r="J34"/>
      <c r="K34"/>
      <c r="L34"/>
      <c r="M34"/>
      <c r="N34" s="1158"/>
      <c r="O34" s="79"/>
      <c r="P34" s="146"/>
      <c r="Q34" s="146"/>
      <c r="R34" s="115"/>
      <c r="S34" s="106"/>
      <c r="T34" s="114"/>
      <c r="U34" s="106"/>
      <c r="V34" s="106"/>
      <c r="W34" s="106"/>
      <c r="X34" s="106"/>
      <c r="Y34" s="106"/>
      <c r="Z34" s="106"/>
      <c r="AA34" s="100"/>
      <c r="AB34" s="528"/>
      <c r="AC34" s="101"/>
      <c r="AD34" s="100"/>
      <c r="AE34" s="531"/>
      <c r="AF34" s="106"/>
      <c r="AG34" s="106"/>
      <c r="AH34" s="106"/>
      <c r="AI34" s="106"/>
      <c r="AJ34" s="100"/>
      <c r="AK34" s="100"/>
      <c r="AL34" s="100"/>
      <c r="AM34" s="100"/>
      <c r="AN34" s="270"/>
      <c r="AO34" s="100"/>
      <c r="AP34" s="367"/>
      <c r="AQ34" s="106"/>
      <c r="AR34" s="106"/>
      <c r="AS34" s="106"/>
      <c r="AT34" s="106"/>
      <c r="AU34" s="106"/>
      <c r="AV34" s="106"/>
      <c r="AW34" s="106"/>
      <c r="AX34" s="106"/>
      <c r="AY34" s="106"/>
      <c r="AZ34" s="106"/>
      <c r="BA34" s="106"/>
      <c r="BB34" s="106"/>
      <c r="BC34" s="106"/>
      <c r="BD34" s="106"/>
      <c r="BE34" s="106"/>
      <c r="BF34" s="106"/>
      <c r="BG34" s="106"/>
    </row>
    <row r="35" spans="2:59" ht="16.5" customHeight="1">
      <c r="B35" s="315"/>
      <c r="C35" s="315"/>
      <c r="D35" s="315"/>
      <c r="E35" s="316"/>
      <c r="F35" s="315"/>
      <c r="G35" s="315"/>
      <c r="H35" s="315"/>
      <c r="I35" s="315"/>
      <c r="J35" s="315"/>
      <c r="K35" s="55"/>
      <c r="L35" s="55"/>
      <c r="M35" s="55"/>
      <c r="N35" s="52"/>
      <c r="O35" s="7"/>
      <c r="P35" s="146"/>
      <c r="Q35" s="100"/>
      <c r="R35" s="106"/>
      <c r="S35" s="106"/>
      <c r="T35" s="106"/>
      <c r="U35" s="106"/>
      <c r="V35" s="106"/>
      <c r="W35" s="181"/>
      <c r="X35" s="504"/>
      <c r="Y35" s="106"/>
      <c r="Z35" s="181"/>
      <c r="AA35" s="181"/>
      <c r="AB35" s="106"/>
      <c r="AC35" s="505"/>
      <c r="AD35" s="106"/>
      <c r="AE35" s="106"/>
      <c r="AF35" s="98"/>
      <c r="AG35" s="106"/>
      <c r="AH35" s="106"/>
      <c r="AI35" s="106"/>
      <c r="AJ35" s="106"/>
      <c r="AK35" s="106"/>
      <c r="AL35" s="106"/>
      <c r="AM35" s="100"/>
      <c r="AN35" s="100"/>
      <c r="AO35" s="100"/>
      <c r="AP35" s="367"/>
      <c r="AQ35" s="106"/>
      <c r="AR35" s="106"/>
      <c r="AS35" s="106"/>
      <c r="AT35" s="106"/>
      <c r="AU35" s="106"/>
      <c r="AV35" s="106"/>
      <c r="AW35" s="106"/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</row>
    <row r="36" spans="2:59" ht="15" customHeight="1">
      <c r="B36" s="306"/>
      <c r="C36" s="306"/>
      <c r="D36" s="309"/>
      <c r="E36" s="317"/>
      <c r="F36" s="306"/>
      <c r="G36" s="298"/>
      <c r="H36" s="298"/>
      <c r="I36" s="298"/>
      <c r="J36" s="298"/>
      <c r="K36" s="155"/>
      <c r="L36" s="155"/>
      <c r="M36" s="155"/>
      <c r="N36" s="52"/>
      <c r="O36" s="7"/>
      <c r="P36" s="146"/>
      <c r="Q36" s="100"/>
      <c r="R36" s="106"/>
      <c r="S36" s="106"/>
      <c r="T36" s="106"/>
      <c r="U36" s="106"/>
      <c r="V36" s="106"/>
      <c r="W36" s="106"/>
      <c r="X36" s="106"/>
      <c r="Y36" s="106"/>
      <c r="Z36" s="106"/>
      <c r="AA36" s="106"/>
      <c r="AB36" s="106"/>
      <c r="AC36" s="106"/>
      <c r="AD36" s="106"/>
      <c r="AE36" s="106"/>
      <c r="AF36" s="106"/>
      <c r="AG36" s="106"/>
      <c r="AH36" s="120"/>
      <c r="AI36" s="106"/>
      <c r="AJ36" s="114"/>
      <c r="AK36" s="106"/>
      <c r="AL36" s="106"/>
      <c r="AM36" s="100"/>
      <c r="AN36" s="100"/>
      <c r="AO36" s="100"/>
      <c r="AP36" s="367"/>
      <c r="AQ36" s="106"/>
      <c r="AR36" s="106"/>
      <c r="AS36" s="106"/>
      <c r="AT36" s="106"/>
      <c r="AU36" s="106"/>
      <c r="AV36" s="106"/>
      <c r="AW36" s="106"/>
      <c r="AX36" s="106"/>
      <c r="AY36" s="106"/>
      <c r="AZ36" s="106"/>
      <c r="BA36" s="106"/>
      <c r="BB36" s="106"/>
      <c r="BC36" s="106"/>
      <c r="BD36" s="106"/>
      <c r="BE36" s="106"/>
      <c r="BF36" s="106"/>
      <c r="BG36" s="106"/>
    </row>
    <row r="37" spans="2:59" ht="16.5" customHeight="1">
      <c r="B37" s="318"/>
      <c r="C37" s="318"/>
      <c r="D37" s="318"/>
      <c r="E37" s="319"/>
      <c r="F37" s="318"/>
      <c r="G37" s="318"/>
      <c r="H37" s="320"/>
      <c r="I37" s="318"/>
      <c r="J37" s="320"/>
      <c r="K37" s="472"/>
      <c r="L37" s="471"/>
      <c r="M37" s="471"/>
      <c r="N37" s="47"/>
      <c r="O37" s="11"/>
      <c r="P37"/>
      <c r="Q37" s="100"/>
      <c r="R37" s="106"/>
      <c r="S37" s="106"/>
      <c r="T37" s="106"/>
      <c r="U37" s="106"/>
      <c r="V37" s="181"/>
      <c r="W37" s="181"/>
      <c r="X37" s="106"/>
      <c r="Y37" s="181"/>
      <c r="Z37" s="181"/>
      <c r="AA37" s="106"/>
      <c r="AB37" s="101"/>
      <c r="AC37" s="106"/>
      <c r="AD37" s="106"/>
      <c r="AE37" s="106"/>
      <c r="AF37" s="106"/>
      <c r="AG37" s="106"/>
      <c r="AH37" s="106"/>
      <c r="AI37" s="172"/>
      <c r="AJ37" s="106"/>
      <c r="AK37" s="106"/>
      <c r="AL37" s="106"/>
      <c r="AM37" s="100"/>
      <c r="AN37" s="100"/>
      <c r="AO37" s="100"/>
      <c r="AP37" s="367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</row>
    <row r="38" spans="2:59" ht="13.5" customHeight="1">
      <c r="D38"/>
      <c r="E38"/>
      <c r="F38"/>
      <c r="G38"/>
      <c r="H38"/>
      <c r="I38"/>
      <c r="J38"/>
      <c r="K38" s="11"/>
      <c r="L38" s="11"/>
      <c r="M38" s="11"/>
      <c r="N38" s="91"/>
      <c r="O38" s="7"/>
      <c r="P38" s="321"/>
      <c r="Q38" s="100"/>
      <c r="R38" s="106"/>
      <c r="S38" s="508"/>
      <c r="T38" s="509"/>
      <c r="U38" s="510"/>
      <c r="V38" s="511"/>
      <c r="W38" s="512"/>
      <c r="X38" s="512"/>
      <c r="Y38" s="512"/>
      <c r="Z38" s="512"/>
      <c r="AA38" s="512"/>
      <c r="AB38" s="512"/>
      <c r="AC38" s="508"/>
      <c r="AD38" s="508"/>
      <c r="AE38" s="513"/>
      <c r="AF38" s="106"/>
      <c r="AG38" s="106"/>
      <c r="AH38" s="115"/>
      <c r="AI38" s="101"/>
      <c r="AJ38" s="100"/>
      <c r="AK38" s="106"/>
      <c r="AL38" s="106"/>
      <c r="AM38" s="527"/>
      <c r="AN38" s="527"/>
      <c r="AO38" s="527"/>
      <c r="AP38" s="367"/>
      <c r="AQ38" s="106"/>
      <c r="AR38" s="106"/>
      <c r="AS38" s="106"/>
      <c r="AT38" s="106"/>
      <c r="AU38" s="106"/>
      <c r="AV38" s="106"/>
      <c r="AW38" s="106"/>
      <c r="AX38" s="106"/>
      <c r="AY38" s="106"/>
      <c r="AZ38" s="106"/>
      <c r="BA38" s="106"/>
      <c r="BB38" s="106"/>
      <c r="BC38" s="106"/>
      <c r="BD38" s="106"/>
      <c r="BE38" s="106"/>
      <c r="BF38" s="106"/>
      <c r="BG38" s="106"/>
    </row>
    <row r="39" spans="2:59" ht="17.25" customHeight="1">
      <c r="D39"/>
      <c r="E39"/>
      <c r="F39"/>
      <c r="G39"/>
      <c r="H39"/>
      <c r="I39"/>
      <c r="J39"/>
      <c r="K39" s="50"/>
      <c r="L39" s="11"/>
      <c r="M39" s="50"/>
      <c r="N39" s="39"/>
      <c r="O39" s="7"/>
      <c r="P39" s="146"/>
      <c r="Q39" s="106"/>
      <c r="R39" s="106"/>
      <c r="S39" s="206"/>
      <c r="T39" s="206"/>
      <c r="U39" s="206"/>
      <c r="V39" s="514"/>
      <c r="W39" s="206"/>
      <c r="X39" s="206"/>
      <c r="Y39" s="206"/>
      <c r="Z39" s="206"/>
      <c r="AA39" s="206"/>
      <c r="AB39" s="206"/>
      <c r="AC39" s="206"/>
      <c r="AD39" s="206"/>
      <c r="AE39" s="206"/>
      <c r="AF39" s="100"/>
      <c r="AG39" s="106"/>
      <c r="AH39" s="224"/>
      <c r="AI39" s="101"/>
      <c r="AJ39" s="100"/>
      <c r="AK39" s="106"/>
      <c r="AL39" s="106"/>
      <c r="AM39" s="126"/>
      <c r="AN39" s="126"/>
      <c r="AO39" s="126"/>
      <c r="AP39" s="367"/>
      <c r="AQ39" s="106"/>
      <c r="AR39" s="106"/>
      <c r="AS39" s="106"/>
      <c r="AT39" s="106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106"/>
      <c r="BG39" s="106"/>
    </row>
    <row r="40" spans="2:59" ht="13.5" customHeight="1">
      <c r="D40"/>
      <c r="E40" s="147"/>
      <c r="F40"/>
      <c r="G40"/>
      <c r="H40"/>
      <c r="I40"/>
      <c r="J40"/>
      <c r="K40" s="11"/>
      <c r="L40" s="11"/>
      <c r="M40" s="50"/>
      <c r="N40" s="41"/>
      <c r="O40" s="7"/>
      <c r="P40" s="146"/>
      <c r="Q40" s="106"/>
      <c r="R40" s="106"/>
      <c r="S40" s="116"/>
      <c r="T40" s="335"/>
      <c r="U40" s="116"/>
      <c r="V40" s="175"/>
      <c r="W40" s="116"/>
      <c r="X40" s="116"/>
      <c r="Y40" s="116"/>
      <c r="Z40" s="116"/>
      <c r="AA40" s="116"/>
      <c r="AB40" s="116"/>
      <c r="AC40" s="223"/>
      <c r="AD40" s="116"/>
      <c r="AE40" s="355"/>
      <c r="AF40" s="106"/>
      <c r="AG40" s="106"/>
      <c r="AH40" s="118"/>
      <c r="AI40" s="101"/>
      <c r="AJ40" s="113"/>
      <c r="AK40" s="106"/>
      <c r="AL40" s="106"/>
      <c r="AM40" s="269"/>
      <c r="AN40" s="101"/>
      <c r="AO40" s="101"/>
      <c r="AP40" s="98"/>
      <c r="AQ40" s="106"/>
      <c r="AR40" s="106"/>
      <c r="AS40" s="106"/>
      <c r="AT40" s="106"/>
      <c r="AU40" s="106"/>
      <c r="AV40" s="106"/>
      <c r="AW40" s="106"/>
      <c r="AX40" s="106"/>
      <c r="AY40" s="106"/>
      <c r="AZ40" s="106"/>
      <c r="BA40" s="106"/>
      <c r="BB40" s="106"/>
      <c r="BC40" s="106"/>
      <c r="BD40" s="106"/>
      <c r="BE40" s="106"/>
      <c r="BF40" s="106"/>
      <c r="BG40" s="106"/>
    </row>
    <row r="41" spans="2:59" ht="15" customHeight="1">
      <c r="B41" s="310"/>
      <c r="D41"/>
      <c r="E41"/>
      <c r="F41"/>
      <c r="G41"/>
      <c r="H41"/>
      <c r="I41"/>
      <c r="J41"/>
      <c r="K41" s="11"/>
      <c r="L41" s="11"/>
      <c r="M41" s="11"/>
      <c r="N41" s="41"/>
      <c r="O41" s="7"/>
      <c r="P41" s="146"/>
      <c r="Q41" s="106"/>
      <c r="R41" s="106"/>
      <c r="S41" s="515"/>
      <c r="T41" s="515"/>
      <c r="U41" s="515"/>
      <c r="V41" s="516"/>
      <c r="W41" s="515"/>
      <c r="X41" s="515"/>
      <c r="Y41" s="517"/>
      <c r="Z41" s="515"/>
      <c r="AA41" s="517"/>
      <c r="AB41" s="517"/>
      <c r="AC41" s="515"/>
      <c r="AD41" s="515"/>
      <c r="AE41" s="515"/>
      <c r="AF41" s="106"/>
      <c r="AG41" s="106"/>
      <c r="AH41" s="115"/>
      <c r="AI41" s="101"/>
      <c r="AJ41" s="100"/>
      <c r="AK41" s="106"/>
      <c r="AL41" s="106"/>
      <c r="AM41" s="126"/>
      <c r="AN41" s="126"/>
      <c r="AO41" s="126"/>
      <c r="AP41" s="367"/>
      <c r="AQ41" s="106"/>
      <c r="AR41" s="106"/>
      <c r="AS41" s="106"/>
      <c r="AT41" s="106"/>
      <c r="AU41" s="106"/>
      <c r="AV41" s="106"/>
      <c r="AW41" s="106"/>
      <c r="AX41" s="106"/>
      <c r="AY41" s="106"/>
      <c r="AZ41" s="106"/>
      <c r="BA41" s="106"/>
      <c r="BB41" s="106"/>
      <c r="BC41" s="106"/>
      <c r="BD41" s="106"/>
      <c r="BE41" s="106"/>
      <c r="BF41" s="106"/>
      <c r="BG41" s="106"/>
    </row>
    <row r="42" spans="2:59" ht="12" customHeight="1">
      <c r="D42" s="321"/>
      <c r="E42"/>
      <c r="F42"/>
      <c r="G42"/>
      <c r="H42"/>
      <c r="I42"/>
      <c r="J42"/>
      <c r="K42" s="11"/>
      <c r="L42" s="11"/>
      <c r="M42" s="11"/>
      <c r="N42" s="41"/>
      <c r="O42" s="7"/>
      <c r="P42" s="303"/>
      <c r="Q42" s="106"/>
      <c r="R42" s="106"/>
      <c r="S42" s="106"/>
      <c r="T42" s="106"/>
      <c r="U42" s="106"/>
      <c r="V42" s="106"/>
      <c r="W42" s="106"/>
      <c r="X42" s="106"/>
      <c r="Y42" s="106"/>
      <c r="Z42" s="106"/>
      <c r="AA42" s="106"/>
      <c r="AB42" s="106"/>
      <c r="AC42" s="106"/>
      <c r="AD42" s="106"/>
      <c r="AE42" s="106"/>
      <c r="AF42" s="106"/>
      <c r="AG42" s="106"/>
      <c r="AH42" s="118"/>
      <c r="AI42" s="101"/>
      <c r="AJ42" s="100"/>
      <c r="AK42" s="106"/>
      <c r="AL42" s="106"/>
      <c r="AM42" s="126"/>
      <c r="AN42" s="126"/>
      <c r="AO42" s="126"/>
      <c r="AP42" s="367"/>
      <c r="AQ42" s="106"/>
      <c r="AR42" s="106"/>
      <c r="AS42" s="106"/>
      <c r="AT42" s="106"/>
      <c r="AU42" s="106"/>
      <c r="AV42" s="106"/>
      <c r="AW42" s="106"/>
      <c r="AX42" s="106"/>
      <c r="AY42" s="106"/>
      <c r="AZ42" s="106"/>
      <c r="BA42" s="106"/>
      <c r="BB42" s="106"/>
      <c r="BC42" s="106"/>
      <c r="BD42" s="106"/>
      <c r="BE42" s="106"/>
      <c r="BF42" s="106"/>
      <c r="BG42" s="106"/>
    </row>
    <row r="43" spans="2:59" ht="12" customHeight="1">
      <c r="B43" s="322"/>
      <c r="C43" s="79"/>
      <c r="D43" s="146"/>
      <c r="E43"/>
      <c r="F43"/>
      <c r="G43" s="146"/>
      <c r="H43" s="146"/>
      <c r="I43" s="146"/>
      <c r="J43" s="146"/>
      <c r="K43" s="14"/>
      <c r="L43" s="14"/>
      <c r="M43" s="14"/>
      <c r="N43" s="41"/>
      <c r="O43" s="7"/>
      <c r="P43" s="146"/>
      <c r="Q43" s="106"/>
      <c r="R43" s="106"/>
      <c r="S43" s="106"/>
      <c r="T43" s="106"/>
      <c r="U43" s="106"/>
      <c r="V43" s="106"/>
      <c r="W43" s="106"/>
      <c r="X43" s="106"/>
      <c r="Y43" s="106"/>
      <c r="Z43" s="106"/>
      <c r="AA43" s="106"/>
      <c r="AB43" s="505"/>
      <c r="AC43" s="106"/>
      <c r="AD43" s="505"/>
      <c r="AE43" s="106"/>
      <c r="AF43" s="106"/>
      <c r="AG43" s="106"/>
      <c r="AH43" s="118"/>
      <c r="AI43" s="101"/>
      <c r="AJ43" s="100"/>
      <c r="AK43" s="106"/>
      <c r="AL43" s="106"/>
      <c r="AM43" s="101"/>
      <c r="AN43" s="126"/>
      <c r="AO43" s="126"/>
      <c r="AP43" s="367"/>
      <c r="AQ43" s="106"/>
      <c r="AR43" s="106"/>
      <c r="AS43" s="106"/>
      <c r="AT43" s="106"/>
      <c r="AU43" s="106"/>
      <c r="AV43" s="106"/>
      <c r="AW43" s="106"/>
      <c r="AX43" s="106"/>
      <c r="AY43" s="106"/>
      <c r="AZ43" s="106"/>
      <c r="BA43" s="106"/>
      <c r="BB43" s="106"/>
      <c r="BC43" s="106"/>
      <c r="BD43" s="106"/>
      <c r="BE43" s="106"/>
      <c r="BF43" s="106"/>
      <c r="BG43" s="106"/>
    </row>
    <row r="44" spans="2:59" ht="15" customHeight="1">
      <c r="B44" s="296"/>
      <c r="C44" s="79"/>
      <c r="D44" s="146"/>
      <c r="E44"/>
      <c r="F44"/>
      <c r="G44" s="146"/>
      <c r="H44" s="146"/>
      <c r="I44" s="146"/>
      <c r="J44" s="146"/>
      <c r="K44" s="11"/>
      <c r="L44" s="11"/>
      <c r="M44" s="11"/>
      <c r="N44" s="42"/>
      <c r="O44" s="7"/>
      <c r="P44" s="146"/>
      <c r="Q44" s="106"/>
      <c r="R44" s="106"/>
      <c r="S44" s="106"/>
      <c r="T44" s="106"/>
      <c r="U44" s="106"/>
      <c r="V44" s="518"/>
      <c r="W44" s="106"/>
      <c r="X44" s="106"/>
      <c r="Y44" s="106"/>
      <c r="Z44" s="106"/>
      <c r="AA44" s="106"/>
      <c r="AB44" s="106"/>
      <c r="AC44" s="106"/>
      <c r="AD44" s="505"/>
      <c r="AE44" s="106"/>
      <c r="AF44" s="106"/>
      <c r="AG44" s="106"/>
      <c r="AH44" s="106"/>
      <c r="AI44" s="114"/>
      <c r="AJ44" s="106"/>
      <c r="AK44" s="106"/>
      <c r="AL44" s="106"/>
      <c r="AM44" s="126"/>
      <c r="AN44" s="156"/>
      <c r="AO44" s="126"/>
      <c r="AP44" s="367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</row>
    <row r="45" spans="2:59" ht="16.5" customHeight="1">
      <c r="B45" s="296"/>
      <c r="K45" s="14"/>
      <c r="L45" s="14"/>
      <c r="M45" s="11"/>
      <c r="N45" s="11"/>
      <c r="O45" s="11"/>
      <c r="P45" s="77"/>
      <c r="Q45" s="106"/>
      <c r="R45" s="115"/>
      <c r="S45" s="120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14"/>
      <c r="AJ45" s="106"/>
      <c r="AK45" s="106"/>
      <c r="AL45" s="106"/>
      <c r="AM45" s="126"/>
      <c r="AN45" s="126"/>
      <c r="AO45" s="126"/>
      <c r="AP45" s="367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</row>
    <row r="46" spans="2:59" ht="16.5" customHeight="1">
      <c r="K46" s="5"/>
      <c r="L46" s="5"/>
      <c r="M46" s="5"/>
      <c r="N46" s="5"/>
      <c r="O46" s="5"/>
      <c r="Q46" s="106"/>
      <c r="R46" s="120"/>
      <c r="S46" s="115"/>
      <c r="T46" s="101"/>
      <c r="U46" s="100"/>
      <c r="V46" s="106"/>
      <c r="W46" s="106"/>
      <c r="X46" s="106"/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  <c r="AK46" s="106"/>
      <c r="AL46" s="106"/>
      <c r="AM46" s="126"/>
      <c r="AN46" s="126"/>
      <c r="AO46" s="126"/>
      <c r="AP46" s="367"/>
      <c r="AQ46" s="106"/>
      <c r="AR46" s="106"/>
      <c r="AS46" s="106"/>
      <c r="AT46" s="106"/>
      <c r="AU46" s="106"/>
      <c r="AV46" s="106"/>
      <c r="AW46" s="106"/>
      <c r="AX46" s="106"/>
      <c r="AY46" s="106"/>
      <c r="AZ46" s="106"/>
      <c r="BA46" s="106"/>
      <c r="BB46" s="106"/>
      <c r="BC46" s="106"/>
      <c r="BD46" s="106"/>
      <c r="BE46" s="106"/>
      <c r="BF46" s="106"/>
      <c r="BG46" s="106"/>
    </row>
    <row r="47" spans="2:59" ht="15.75" customHeight="1">
      <c r="K47" s="5"/>
      <c r="L47" s="5"/>
      <c r="M47" s="5"/>
      <c r="N47" s="5"/>
      <c r="O47" s="5"/>
      <c r="Q47" s="106"/>
      <c r="R47" s="120"/>
      <c r="S47" s="115"/>
      <c r="T47" s="101"/>
      <c r="U47" s="100"/>
      <c r="V47" s="106"/>
      <c r="W47" s="106"/>
      <c r="X47" s="100"/>
      <c r="Y47" s="100"/>
      <c r="Z47" s="100"/>
      <c r="AA47" s="100"/>
      <c r="AB47" s="100"/>
      <c r="AC47" s="100"/>
      <c r="AD47" s="100"/>
      <c r="AE47" s="100"/>
      <c r="AF47" s="106"/>
      <c r="AG47" s="106"/>
      <c r="AH47" s="117"/>
      <c r="AI47" s="101"/>
      <c r="AJ47" s="100"/>
      <c r="AK47" s="106"/>
      <c r="AL47" s="106"/>
      <c r="AM47" s="126"/>
      <c r="AN47" s="101"/>
      <c r="AO47" s="101"/>
      <c r="AP47" s="100"/>
      <c r="AQ47" s="106"/>
      <c r="AR47" s="106"/>
      <c r="AS47" s="106"/>
      <c r="AT47" s="106"/>
      <c r="AU47" s="106"/>
      <c r="AV47" s="106"/>
      <c r="AW47" s="106"/>
      <c r="AX47" s="106"/>
      <c r="AY47" s="106"/>
      <c r="AZ47" s="106"/>
      <c r="BA47" s="106"/>
      <c r="BB47" s="106"/>
      <c r="BC47" s="106"/>
      <c r="BD47" s="106"/>
      <c r="BE47" s="106"/>
      <c r="BF47" s="106"/>
      <c r="BG47" s="106"/>
    </row>
    <row r="48" spans="2:59" ht="12.75" customHeight="1">
      <c r="B48" s="11"/>
      <c r="C48" s="11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Q48" s="106"/>
      <c r="R48" s="119"/>
      <c r="S48" s="118"/>
      <c r="T48" s="101"/>
      <c r="U48" s="213"/>
      <c r="V48" s="106"/>
      <c r="W48" s="106"/>
      <c r="X48" s="100"/>
      <c r="Y48" s="100"/>
      <c r="Z48" s="100"/>
      <c r="AA48" s="100"/>
      <c r="AB48" s="106"/>
      <c r="AC48" s="106"/>
      <c r="AD48" s="106"/>
      <c r="AE48" s="106"/>
      <c r="AF48" s="106"/>
      <c r="AG48" s="106"/>
      <c r="AH48" s="115"/>
      <c r="AI48" s="101"/>
      <c r="AJ48" s="100"/>
      <c r="AK48" s="106"/>
      <c r="AL48" s="106"/>
      <c r="AM48" s="126"/>
      <c r="AN48" s="101"/>
      <c r="AO48" s="101"/>
      <c r="AP48" s="105"/>
      <c r="AQ48" s="106"/>
      <c r="AR48" s="106"/>
      <c r="AS48" s="106"/>
      <c r="AT48" s="106"/>
      <c r="AU48" s="106"/>
      <c r="AV48" s="106"/>
      <c r="AW48" s="106"/>
      <c r="AX48" s="106"/>
      <c r="AY48" s="106"/>
      <c r="AZ48" s="106"/>
      <c r="BA48" s="106"/>
      <c r="BB48" s="106"/>
      <c r="BC48" s="106"/>
      <c r="BD48" s="106"/>
      <c r="BE48" s="106"/>
      <c r="BF48" s="106"/>
      <c r="BG48" s="106"/>
    </row>
    <row r="49" spans="1:59" ht="15" customHeight="1">
      <c r="Q49" s="106"/>
      <c r="R49" s="115"/>
      <c r="S49" s="115"/>
      <c r="T49" s="101"/>
      <c r="U49" s="100"/>
      <c r="V49" s="106"/>
      <c r="W49" s="106"/>
      <c r="X49" s="100"/>
      <c r="Y49" s="100"/>
      <c r="Z49" s="100"/>
      <c r="AA49" s="100"/>
      <c r="AB49" s="100"/>
      <c r="AC49" s="100"/>
      <c r="AD49" s="100"/>
      <c r="AE49" s="100"/>
      <c r="AF49" s="106"/>
      <c r="AG49" s="106"/>
      <c r="AH49" s="106"/>
      <c r="AI49" s="114"/>
      <c r="AJ49" s="106"/>
      <c r="AK49" s="106"/>
      <c r="AL49" s="106"/>
      <c r="AM49" s="106"/>
      <c r="AN49" s="126"/>
      <c r="AO49" s="126"/>
      <c r="AP49" s="367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</row>
    <row r="50" spans="1:59" ht="16.5" customHeight="1">
      <c r="C50" s="1" t="s">
        <v>144</v>
      </c>
      <c r="D50"/>
      <c r="E50"/>
      <c r="F50"/>
      <c r="G50" t="s">
        <v>106</v>
      </c>
      <c r="H50"/>
      <c r="I50"/>
      <c r="Q50" s="106"/>
      <c r="R50" s="115"/>
      <c r="S50" s="118"/>
      <c r="T50" s="101"/>
      <c r="U50" s="100"/>
      <c r="V50" s="106"/>
      <c r="W50" s="106"/>
      <c r="X50" s="106"/>
      <c r="Y50" s="100"/>
      <c r="Z50" s="100"/>
      <c r="AA50" s="100"/>
      <c r="AB50" s="100"/>
      <c r="AC50" s="100"/>
      <c r="AD50" s="100"/>
      <c r="AE50" s="100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</row>
    <row r="51" spans="1:59" ht="15" customHeight="1">
      <c r="Q51" s="106"/>
      <c r="R51" s="115"/>
      <c r="S51" s="118"/>
      <c r="T51" s="101"/>
      <c r="U51" s="100"/>
      <c r="V51" s="106"/>
      <c r="W51" s="106"/>
      <c r="X51" s="106"/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</row>
    <row r="52" spans="1:59" ht="15.75" customHeight="1">
      <c r="E52" t="s">
        <v>533</v>
      </c>
      <c r="Q52" s="106"/>
      <c r="R52" s="115"/>
      <c r="S52" s="106"/>
      <c r="T52" s="114"/>
      <c r="U52" s="106"/>
      <c r="V52" s="106"/>
      <c r="W52" s="106"/>
      <c r="X52" s="106"/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</row>
    <row r="53" spans="1:59" ht="14.25" customHeight="1">
      <c r="Q53" s="106"/>
      <c r="R53" s="122"/>
      <c r="S53" s="106"/>
      <c r="T53" s="114"/>
      <c r="U53" s="106"/>
      <c r="V53" s="106"/>
      <c r="W53" s="106"/>
      <c r="X53" s="106"/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</row>
    <row r="54" spans="1:59" ht="15" customHeight="1">
      <c r="Q54" s="106"/>
      <c r="R54" s="115"/>
      <c r="U54" s="106"/>
      <c r="V54" s="116"/>
      <c r="W54" s="116"/>
      <c r="X54" s="116"/>
      <c r="Y54" s="175"/>
      <c r="Z54" s="116"/>
      <c r="AA54" s="116"/>
      <c r="AB54" s="116"/>
      <c r="AC54" s="116"/>
      <c r="AD54" s="116"/>
      <c r="AE54" s="116"/>
      <c r="AF54" s="116"/>
      <c r="AG54" s="116"/>
      <c r="AH54" s="174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</row>
    <row r="55" spans="1:59" ht="18" customHeight="1">
      <c r="D55" s="5"/>
      <c r="E55" s="5"/>
      <c r="F55" s="5"/>
      <c r="G55" s="5"/>
      <c r="Q55" s="106"/>
      <c r="R55" s="106"/>
      <c r="S55" s="171"/>
      <c r="T55" s="105"/>
      <c r="U55" s="105"/>
      <c r="V55" s="106"/>
      <c r="W55" s="106"/>
      <c r="X55" s="106"/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  <c r="AK55" s="106"/>
      <c r="AL55" s="106"/>
      <c r="AM55" s="106"/>
      <c r="AN55" s="106"/>
      <c r="AO55" s="106"/>
      <c r="AP55" s="106"/>
      <c r="AQ55" s="106"/>
      <c r="AR55" s="106"/>
      <c r="AS55" s="106"/>
      <c r="AT55" s="106"/>
      <c r="AU55" s="106"/>
      <c r="AV55" s="106"/>
      <c r="AW55" s="106"/>
      <c r="AX55" s="106"/>
      <c r="AY55" s="106"/>
      <c r="AZ55" s="106"/>
      <c r="BA55" s="106"/>
      <c r="BB55" s="106"/>
      <c r="BC55" s="106"/>
      <c r="BD55" s="106"/>
      <c r="BE55" s="106"/>
      <c r="BF55" s="106"/>
      <c r="BG55" s="106"/>
    </row>
    <row r="56" spans="1:59" ht="15" customHeight="1">
      <c r="D56" s="5"/>
      <c r="E56" s="155"/>
      <c r="F56" s="155"/>
      <c r="G56" s="155"/>
      <c r="Q56" s="106"/>
      <c r="R56" s="115"/>
      <c r="S56" s="106"/>
      <c r="T56" s="105"/>
      <c r="U56" s="106"/>
      <c r="V56" s="531"/>
      <c r="W56" s="100"/>
      <c r="X56" s="100"/>
      <c r="Y56" s="100"/>
      <c r="Z56" s="100"/>
      <c r="AA56" s="100"/>
      <c r="AB56" s="100"/>
      <c r="AC56" s="100"/>
      <c r="AD56" s="100"/>
      <c r="AE56" s="201"/>
      <c r="AF56" s="106"/>
      <c r="AG56" s="106"/>
      <c r="AH56" s="106"/>
      <c r="AI56" s="106"/>
      <c r="AJ56" s="106"/>
      <c r="AK56" s="106"/>
      <c r="AL56" s="106"/>
      <c r="AM56" s="106"/>
      <c r="AN56" s="106"/>
      <c r="AO56" s="106"/>
      <c r="AP56" s="106"/>
      <c r="AQ56" s="106"/>
      <c r="AR56" s="106"/>
      <c r="AS56" s="106"/>
      <c r="AT56" s="106"/>
      <c r="AU56" s="106"/>
      <c r="AV56" s="106"/>
      <c r="AW56" s="106"/>
      <c r="AX56" s="106"/>
      <c r="AY56" s="106"/>
      <c r="AZ56" s="106"/>
      <c r="BA56" s="106"/>
      <c r="BB56" s="106"/>
      <c r="BC56" s="106"/>
      <c r="BD56" s="106"/>
      <c r="BE56" s="106"/>
      <c r="BF56" s="106"/>
      <c r="BG56" s="106"/>
    </row>
    <row r="57" spans="1:59" ht="12.75" customHeight="1">
      <c r="Q57" s="106"/>
      <c r="R57" s="115"/>
      <c r="S57" s="115"/>
      <c r="T57" s="101"/>
      <c r="U57" s="105"/>
      <c r="V57" s="100"/>
      <c r="W57" s="100"/>
      <c r="X57" s="100"/>
      <c r="Y57" s="100"/>
      <c r="Z57" s="100"/>
      <c r="AA57" s="100"/>
      <c r="AB57" s="100"/>
      <c r="AC57" s="100"/>
      <c r="AD57" s="100"/>
      <c r="AE57" s="100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</row>
    <row r="58" spans="1:59" ht="12.75" customHeight="1">
      <c r="C58" s="699"/>
      <c r="D58" s="12" t="s">
        <v>175</v>
      </c>
      <c r="E58" s="296"/>
      <c r="R58" s="106"/>
      <c r="S58" s="148"/>
      <c r="T58" s="101"/>
      <c r="U58" s="100"/>
      <c r="V58" s="106"/>
      <c r="W58" s="106"/>
      <c r="X58" s="106"/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  <c r="AL58" s="106"/>
      <c r="AM58" s="106"/>
      <c r="AN58" s="106"/>
      <c r="AO58" s="106"/>
      <c r="AP58" s="106"/>
      <c r="AQ58" s="106"/>
      <c r="AR58" s="106"/>
      <c r="AS58" s="106"/>
      <c r="AT58" s="106"/>
      <c r="AU58" s="106"/>
      <c r="AV58" s="106"/>
      <c r="AW58" s="106"/>
      <c r="AX58" s="106"/>
      <c r="AY58" s="106"/>
      <c r="AZ58" s="106"/>
      <c r="BA58" s="106"/>
      <c r="BB58" s="106"/>
      <c r="BC58" s="106"/>
      <c r="BD58" s="106"/>
      <c r="BE58" s="106"/>
      <c r="BF58" s="106"/>
      <c r="BG58" s="106"/>
    </row>
    <row r="59" spans="1:59" ht="15.75" customHeight="1">
      <c r="C59" s="13" t="s">
        <v>613</v>
      </c>
      <c r="D59" s="146"/>
      <c r="E59" s="2"/>
      <c r="F59"/>
      <c r="I59"/>
      <c r="J59"/>
      <c r="K59" s="26"/>
      <c r="L59" s="26"/>
      <c r="M59"/>
      <c r="N59"/>
      <c r="O59"/>
      <c r="P59"/>
      <c r="Q59" s="106"/>
      <c r="R59" s="106"/>
      <c r="S59" s="106"/>
      <c r="T59" s="114"/>
      <c r="U59" s="106"/>
      <c r="V59" s="106"/>
      <c r="W59" s="106"/>
      <c r="X59" s="106"/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  <c r="AK59" s="106"/>
      <c r="AL59" s="106"/>
      <c r="AM59" s="106"/>
      <c r="AN59" s="106"/>
      <c r="AO59" s="106"/>
      <c r="AP59" s="106"/>
      <c r="AQ59" s="106"/>
      <c r="AR59" s="106"/>
      <c r="AS59" s="106"/>
      <c r="AT59" s="106"/>
      <c r="AU59" s="106"/>
      <c r="AV59" s="106"/>
      <c r="AW59" s="106"/>
      <c r="AX59" s="106"/>
      <c r="AY59" s="106"/>
      <c r="AZ59" s="106"/>
      <c r="BA59" s="106"/>
      <c r="BB59" s="106"/>
      <c r="BC59" s="106"/>
      <c r="BD59" s="106"/>
      <c r="BE59" s="106"/>
      <c r="BF59" s="106"/>
      <c r="BG59" s="106"/>
    </row>
    <row r="60" spans="1:59" ht="14.25" customHeight="1">
      <c r="C60" s="25" t="s">
        <v>271</v>
      </c>
      <c r="I60" s="784" t="s">
        <v>285</v>
      </c>
      <c r="N60" s="5"/>
      <c r="R60" s="106"/>
      <c r="S60" s="106"/>
      <c r="T60" s="106"/>
      <c r="U60" s="106"/>
      <c r="V60" s="106"/>
      <c r="W60" s="106"/>
      <c r="X60" s="106"/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  <c r="AK60" s="106"/>
      <c r="AL60" s="106"/>
      <c r="AM60" s="106"/>
      <c r="AN60" s="106"/>
      <c r="AO60" s="106"/>
      <c r="AP60" s="106"/>
      <c r="AQ60" s="106"/>
      <c r="AR60" s="106"/>
      <c r="AS60" s="106"/>
      <c r="AT60" s="106"/>
      <c r="AU60" s="106"/>
      <c r="AV60" s="106"/>
      <c r="AW60" s="106"/>
      <c r="AX60" s="106"/>
      <c r="AY60" s="106"/>
      <c r="AZ60" s="106"/>
      <c r="BA60" s="106"/>
      <c r="BB60" s="106"/>
      <c r="BC60" s="106"/>
      <c r="BD60" s="106"/>
      <c r="BE60" s="106"/>
      <c r="BF60" s="106"/>
      <c r="BG60" s="106"/>
    </row>
    <row r="61" spans="1:59" ht="15" customHeight="1">
      <c r="C61" s="699" t="s">
        <v>404</v>
      </c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58"/>
      <c r="AO61" s="158"/>
      <c r="AP61" s="2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</row>
    <row r="62" spans="1:59" ht="18" customHeight="1" thickBot="1">
      <c r="A62" s="65"/>
      <c r="B62" s="2" t="s">
        <v>538</v>
      </c>
      <c r="C62" s="26"/>
      <c r="D62"/>
      <c r="F62" s="32" t="s">
        <v>403</v>
      </c>
      <c r="I62" s="29" t="s">
        <v>0</v>
      </c>
      <c r="J62"/>
      <c r="K62" s="79" t="s">
        <v>944</v>
      </c>
      <c r="L62" s="26"/>
      <c r="M62" s="26"/>
      <c r="N62" s="33"/>
      <c r="P62" s="119"/>
      <c r="R62" s="106"/>
      <c r="S62" s="106"/>
      <c r="T62" s="106"/>
      <c r="U62" s="106"/>
      <c r="V62" s="106"/>
      <c r="W62" s="181"/>
      <c r="X62" s="504"/>
      <c r="Y62" s="106"/>
      <c r="Z62" s="181"/>
      <c r="AA62" s="181"/>
      <c r="AB62" s="106"/>
      <c r="AC62" s="505"/>
      <c r="AD62" s="106"/>
      <c r="AE62" s="106"/>
      <c r="AF62" s="106"/>
      <c r="AG62" s="106"/>
      <c r="AH62" s="106"/>
      <c r="AI62" s="106"/>
      <c r="AJ62" s="106"/>
      <c r="AK62" s="106"/>
      <c r="AL62" s="106"/>
      <c r="AM62" s="156"/>
      <c r="AN62" s="126"/>
      <c r="AO62" s="367"/>
      <c r="AP62" s="367"/>
      <c r="AQ62" s="106"/>
      <c r="AR62" s="106"/>
      <c r="AS62" s="106"/>
      <c r="AT62" s="106"/>
      <c r="AU62" s="106"/>
      <c r="AV62" s="106"/>
      <c r="AW62" s="106"/>
      <c r="AX62" s="106"/>
      <c r="AY62" s="106"/>
      <c r="AZ62" s="106"/>
      <c r="BA62" s="106"/>
      <c r="BB62" s="106"/>
      <c r="BC62" s="106"/>
      <c r="BD62" s="106"/>
      <c r="BE62" s="106"/>
      <c r="BF62" s="106"/>
      <c r="BG62" s="106"/>
    </row>
    <row r="63" spans="1:59" ht="18" customHeight="1" thickBot="1">
      <c r="B63" s="807" t="s">
        <v>267</v>
      </c>
      <c r="C63" s="838" t="s">
        <v>281</v>
      </c>
      <c r="D63" s="805" t="s">
        <v>146</v>
      </c>
      <c r="E63" s="812" t="s">
        <v>147</v>
      </c>
      <c r="F63" s="337"/>
      <c r="G63" s="337"/>
      <c r="H63" s="696"/>
      <c r="I63" s="569" t="s">
        <v>248</v>
      </c>
      <c r="J63" s="40"/>
      <c r="K63" s="707"/>
      <c r="L63" s="463"/>
      <c r="M63" s="814" t="s">
        <v>280</v>
      </c>
      <c r="N63" s="40"/>
      <c r="O63" s="40"/>
      <c r="P63" s="59"/>
      <c r="Q63" s="750" t="s">
        <v>275</v>
      </c>
      <c r="R63" s="157"/>
      <c r="S63" s="11"/>
      <c r="T63" s="168"/>
      <c r="U63" s="15"/>
      <c r="V63" s="51"/>
      <c r="W63" s="51"/>
      <c r="X63" s="51"/>
      <c r="Y63" s="94"/>
      <c r="Z63" s="564"/>
      <c r="AA63" s="582"/>
      <c r="AB63" s="106"/>
      <c r="AC63" s="106"/>
      <c r="AD63" s="106"/>
      <c r="AE63" s="115"/>
      <c r="AF63" s="106"/>
      <c r="AG63" s="106"/>
      <c r="AH63" s="106"/>
      <c r="AI63" s="106"/>
      <c r="AJ63" s="106"/>
      <c r="AK63" s="106"/>
      <c r="AL63" s="106"/>
      <c r="AM63" s="106"/>
      <c r="AN63" s="106"/>
      <c r="AO63" s="106"/>
      <c r="AP63" s="106"/>
      <c r="AQ63" s="106"/>
      <c r="AR63" s="106"/>
      <c r="AS63" s="106"/>
      <c r="AT63" s="106"/>
      <c r="AU63" s="106"/>
      <c r="AV63" s="106"/>
      <c r="AW63" s="106"/>
      <c r="AX63" s="106"/>
      <c r="AY63" s="106"/>
      <c r="AZ63" s="106"/>
      <c r="BA63" s="126"/>
      <c r="BB63" s="126"/>
      <c r="BC63" s="367"/>
      <c r="BD63" s="367"/>
      <c r="BE63" s="106"/>
      <c r="BF63" s="106"/>
      <c r="BG63" s="106"/>
    </row>
    <row r="64" spans="1:59" ht="16.5" customHeight="1" thickBot="1">
      <c r="B64" s="808" t="s">
        <v>250</v>
      </c>
      <c r="C64" s="407"/>
      <c r="D64" s="809" t="s">
        <v>153</v>
      </c>
      <c r="E64" s="602"/>
      <c r="F64" s="811"/>
      <c r="G64" s="1321" t="s">
        <v>414</v>
      </c>
      <c r="H64" s="1259" t="s">
        <v>392</v>
      </c>
      <c r="I64" s="438"/>
      <c r="J64" s="711"/>
      <c r="K64" s="1825"/>
      <c r="L64" s="445"/>
      <c r="M64" s="1270" t="s">
        <v>279</v>
      </c>
      <c r="N64" s="711"/>
      <c r="O64" s="711"/>
      <c r="P64" s="445"/>
      <c r="Q64" s="789" t="s">
        <v>273</v>
      </c>
      <c r="R64" s="106"/>
      <c r="S64" s="168"/>
      <c r="T64" s="7"/>
      <c r="U64" s="15"/>
      <c r="V64" s="155"/>
      <c r="W64" s="155"/>
      <c r="X64" s="562"/>
      <c r="Y64" s="1183"/>
      <c r="Z64" s="564"/>
      <c r="AA64" s="11"/>
      <c r="AB64" s="356"/>
      <c r="AC64" s="356"/>
      <c r="AD64" s="157"/>
      <c r="AE64" s="157"/>
      <c r="AF64" s="157"/>
      <c r="AG64" s="157"/>
      <c r="AH64" s="106"/>
      <c r="AI64" s="106"/>
      <c r="AJ64" s="181"/>
      <c r="AK64" s="181"/>
      <c r="AL64" s="106"/>
      <c r="AM64" s="181"/>
      <c r="AN64" s="181"/>
      <c r="AO64" s="106"/>
      <c r="AP64" s="101"/>
      <c r="AQ64" s="106"/>
      <c r="AR64" s="106"/>
      <c r="AS64" s="106"/>
      <c r="AT64" s="106"/>
      <c r="AU64" s="106"/>
      <c r="AV64" s="106"/>
      <c r="AW64" s="106"/>
      <c r="AX64" s="106"/>
      <c r="AY64" s="106"/>
      <c r="AZ64" s="106"/>
      <c r="BA64" s="111"/>
      <c r="BB64" s="126"/>
      <c r="BC64" s="367"/>
      <c r="BD64" s="106"/>
      <c r="BE64" s="106"/>
      <c r="BF64" s="106"/>
      <c r="BG64" s="106"/>
    </row>
    <row r="65" spans="2:59" ht="14.25" customHeight="1">
      <c r="B65" s="808" t="s">
        <v>258</v>
      </c>
      <c r="C65" s="407" t="s">
        <v>152</v>
      </c>
      <c r="D65" s="675"/>
      <c r="E65" s="809" t="s">
        <v>154</v>
      </c>
      <c r="F65" s="806" t="s">
        <v>55</v>
      </c>
      <c r="G65" s="1321" t="s">
        <v>415</v>
      </c>
      <c r="H65" s="1261" t="s">
        <v>157</v>
      </c>
      <c r="I65" s="602"/>
      <c r="J65" s="1271"/>
      <c r="K65" s="40"/>
      <c r="L65" s="1271"/>
      <c r="M65" s="1272" t="s">
        <v>259</v>
      </c>
      <c r="N65" s="1273" t="s">
        <v>260</v>
      </c>
      <c r="O65" s="1274" t="s">
        <v>261</v>
      </c>
      <c r="P65" s="1275" t="s">
        <v>262</v>
      </c>
      <c r="Q65" s="1223" t="s">
        <v>241</v>
      </c>
      <c r="R65" s="98"/>
      <c r="S65" s="106"/>
      <c r="T65" s="106"/>
      <c r="U65" s="2183"/>
      <c r="V65" s="2184"/>
      <c r="W65" s="106"/>
      <c r="X65" s="116"/>
      <c r="Y65" s="583"/>
      <c r="Z65" s="541"/>
      <c r="AA65" s="106"/>
      <c r="AB65" s="174"/>
      <c r="AC65" s="174"/>
      <c r="AD65" s="96"/>
      <c r="AE65" s="96"/>
      <c r="AF65" s="96"/>
      <c r="AG65" s="96"/>
      <c r="AH65" s="509"/>
      <c r="AI65" s="510"/>
      <c r="AJ65" s="511"/>
      <c r="AK65" s="512"/>
      <c r="AL65" s="512"/>
      <c r="AM65" s="512"/>
      <c r="AN65" s="512"/>
      <c r="AO65" s="512"/>
      <c r="AP65" s="512"/>
      <c r="AQ65" s="508"/>
      <c r="AR65" s="508"/>
      <c r="AS65" s="513"/>
      <c r="AT65" s="98"/>
      <c r="AU65" s="106"/>
      <c r="AV65" s="106"/>
      <c r="AW65" s="106"/>
      <c r="AX65" s="106"/>
      <c r="AY65" s="106"/>
      <c r="AZ65" s="106"/>
      <c r="BA65" s="126"/>
      <c r="BB65" s="126"/>
      <c r="BC65" s="367"/>
      <c r="BD65" s="106"/>
      <c r="BE65" s="106"/>
      <c r="BF65" s="106"/>
      <c r="BG65" s="106"/>
    </row>
    <row r="66" spans="2:59" ht="18.75" customHeight="1" thickBot="1">
      <c r="B66" s="62"/>
      <c r="C66" s="700"/>
      <c r="D66" s="438"/>
      <c r="E66" s="810" t="s">
        <v>6</v>
      </c>
      <c r="F66" s="415" t="s">
        <v>7</v>
      </c>
      <c r="G66" s="468" t="s">
        <v>8</v>
      </c>
      <c r="H66" s="1260" t="s">
        <v>340</v>
      </c>
      <c r="I66" s="1276" t="s">
        <v>251</v>
      </c>
      <c r="J66" s="1277" t="s">
        <v>252</v>
      </c>
      <c r="K66" s="1277" t="s">
        <v>942</v>
      </c>
      <c r="L66" s="1277" t="s">
        <v>253</v>
      </c>
      <c r="M66" s="1279" t="s">
        <v>254</v>
      </c>
      <c r="N66" s="1277" t="s">
        <v>255</v>
      </c>
      <c r="O66" s="1278" t="s">
        <v>256</v>
      </c>
      <c r="P66" s="1280" t="s">
        <v>257</v>
      </c>
      <c r="Q66" s="76"/>
      <c r="R66" s="98"/>
      <c r="S66" s="106"/>
      <c r="T66" s="511"/>
      <c r="U66" s="98"/>
      <c r="V66" s="116"/>
      <c r="W66" s="116"/>
      <c r="X66" s="116"/>
      <c r="Y66" s="583"/>
      <c r="Z66" s="157"/>
      <c r="AA66" s="106"/>
      <c r="AB66" s="594"/>
      <c r="AC66" s="594"/>
      <c r="AD66" s="594"/>
      <c r="AE66" s="594"/>
      <c r="AF66" s="594"/>
      <c r="AG66" s="594"/>
      <c r="AH66" s="206"/>
      <c r="AI66" s="206"/>
      <c r="AJ66" s="514"/>
      <c r="AK66" s="206"/>
      <c r="AL66" s="206"/>
      <c r="AM66" s="206"/>
      <c r="AN66" s="206"/>
      <c r="AO66" s="206"/>
      <c r="AP66" s="206"/>
      <c r="AQ66" s="206"/>
      <c r="AR66" s="206"/>
      <c r="AS66" s="206"/>
      <c r="AT66" s="106"/>
      <c r="AU66" s="106"/>
      <c r="AV66" s="106"/>
      <c r="AW66" s="106"/>
      <c r="AX66" s="106"/>
      <c r="AY66" s="106"/>
      <c r="AZ66" s="106"/>
      <c r="BA66" s="101"/>
      <c r="BB66" s="101"/>
      <c r="BC66" s="98"/>
      <c r="BD66" s="106"/>
      <c r="BE66" s="106"/>
      <c r="BF66" s="106"/>
      <c r="BG66" s="106"/>
    </row>
    <row r="67" spans="2:59" ht="15.75" customHeight="1">
      <c r="B67" s="1159"/>
      <c r="C67" s="1282" t="s">
        <v>132</v>
      </c>
      <c r="D67" s="1176"/>
      <c r="E67" s="712"/>
      <c r="F67" s="421"/>
      <c r="G67" s="421"/>
      <c r="H67" s="422"/>
      <c r="I67" s="421"/>
      <c r="J67" s="421"/>
      <c r="K67" s="421"/>
      <c r="L67" s="713"/>
      <c r="M67" s="1255"/>
      <c r="N67" s="731"/>
      <c r="O67" s="1254"/>
      <c r="P67" s="792"/>
      <c r="Q67" s="787"/>
      <c r="R67" s="197"/>
      <c r="S67" s="593"/>
      <c r="T67" s="485"/>
      <c r="U67" s="98"/>
      <c r="V67" s="116"/>
      <c r="W67" s="116"/>
      <c r="X67" s="116"/>
      <c r="Y67" s="1388"/>
      <c r="Z67" s="541"/>
      <c r="AA67" s="106"/>
      <c r="AB67" s="223"/>
      <c r="AC67" s="116"/>
      <c r="AD67" s="116"/>
      <c r="AE67" s="174"/>
      <c r="AF67" s="104"/>
      <c r="AG67" s="116"/>
      <c r="AH67" s="116"/>
      <c r="AI67" s="116"/>
      <c r="AJ67" s="175"/>
      <c r="AK67" s="116"/>
      <c r="AL67" s="116"/>
      <c r="AM67" s="116"/>
      <c r="AN67" s="116"/>
      <c r="AO67" s="116"/>
      <c r="AP67" s="116"/>
      <c r="AQ67" s="116"/>
      <c r="AR67" s="116"/>
      <c r="AS67" s="174"/>
      <c r="AT67" s="106"/>
      <c r="AU67" s="106"/>
      <c r="AV67" s="106"/>
      <c r="AW67" s="106"/>
      <c r="AX67" s="106"/>
      <c r="AY67" s="106"/>
      <c r="AZ67" s="106"/>
      <c r="BA67" s="101"/>
      <c r="BB67" s="101"/>
      <c r="BC67" s="98"/>
      <c r="BD67" s="106"/>
      <c r="BE67" s="106"/>
      <c r="BF67" s="106"/>
      <c r="BG67" s="106"/>
    </row>
    <row r="68" spans="2:59" ht="21" customHeight="1">
      <c r="B68" s="1285" t="str">
        <f>'12-18л. МЕНЮ '!J68</f>
        <v>54-3з/22</v>
      </c>
      <c r="C68" s="233" t="str">
        <f>'12-18л. МЕНЮ '!C68</f>
        <v>Помидор в нарезке</v>
      </c>
      <c r="D68" s="252">
        <f>'12-18л. МЕНЮ '!D68</f>
        <v>100</v>
      </c>
      <c r="E68" s="2037">
        <f>'12-18л. МЕНЮ '!E68</f>
        <v>1.167</v>
      </c>
      <c r="F68" s="1865">
        <f>'12-18л. МЕНЮ '!F68</f>
        <v>0.16700000000000001</v>
      </c>
      <c r="G68" s="1865">
        <f>'12-18л. МЕНЮ '!G68</f>
        <v>3.8330000000000002</v>
      </c>
      <c r="H68" s="1866">
        <f>'12-18л. МЕНЮ '!H68</f>
        <v>21.332999999999998</v>
      </c>
      <c r="I68" s="1186">
        <v>25</v>
      </c>
      <c r="J68" s="1186">
        <v>6.7000000000000004E-2</v>
      </c>
      <c r="K68" s="1186">
        <v>3.3300000000000003E-2</v>
      </c>
      <c r="L68" s="717">
        <v>133</v>
      </c>
      <c r="M68" s="1322">
        <v>14</v>
      </c>
      <c r="N68" s="1322">
        <v>26</v>
      </c>
      <c r="O68" s="1186">
        <v>20</v>
      </c>
      <c r="P68" s="1186">
        <v>0.9</v>
      </c>
      <c r="Q68" s="1690">
        <f>'12-18л. МЕНЮ '!I68</f>
        <v>2</v>
      </c>
      <c r="R68" s="106"/>
      <c r="S68" s="592"/>
      <c r="T68" s="275"/>
      <c r="U68" s="98"/>
      <c r="V68" s="116"/>
      <c r="W68" s="116"/>
      <c r="X68" s="116"/>
      <c r="Y68" s="175"/>
      <c r="Z68" s="541"/>
      <c r="AA68" s="106"/>
      <c r="AB68" s="116"/>
      <c r="AC68" s="116"/>
      <c r="AD68" s="116"/>
      <c r="AE68" s="174"/>
      <c r="AF68" s="100"/>
      <c r="AG68" s="515"/>
      <c r="AH68" s="515"/>
      <c r="AI68" s="515"/>
      <c r="AJ68" s="516"/>
      <c r="AK68" s="515"/>
      <c r="AL68" s="515"/>
      <c r="AM68" s="517"/>
      <c r="AN68" s="515"/>
      <c r="AO68" s="517"/>
      <c r="AP68" s="517"/>
      <c r="AQ68" s="515"/>
      <c r="AR68" s="515"/>
      <c r="AS68" s="515"/>
      <c r="AT68" s="106"/>
      <c r="AU68" s="106"/>
      <c r="AV68" s="106"/>
      <c r="AW68" s="106"/>
      <c r="AX68" s="106"/>
      <c r="AY68" s="106"/>
      <c r="AZ68" s="106"/>
      <c r="BA68" s="126"/>
      <c r="BB68" s="126"/>
      <c r="BC68" s="367"/>
      <c r="BD68" s="106"/>
      <c r="BE68" s="106"/>
      <c r="BF68" s="106"/>
      <c r="BG68" s="106"/>
    </row>
    <row r="69" spans="2:59" ht="13.5" customHeight="1">
      <c r="B69" s="1285" t="str">
        <f>'12-18л. МЕНЮ '!J69</f>
        <v>291/17</v>
      </c>
      <c r="C69" s="233" t="str">
        <f>'12-18л. МЕНЮ '!C69</f>
        <v>Плов из птицы</v>
      </c>
      <c r="D69" s="252">
        <f>'12-18л. МЕНЮ '!D69</f>
        <v>200</v>
      </c>
      <c r="E69" s="2037">
        <f>'12-18л. МЕНЮ '!E69</f>
        <v>15.327</v>
      </c>
      <c r="F69" s="1865">
        <f>'12-18л. МЕНЮ '!F69</f>
        <v>13.58</v>
      </c>
      <c r="G69" s="1865">
        <f>'12-18л. МЕНЮ '!G69</f>
        <v>37.61</v>
      </c>
      <c r="H69" s="1866">
        <f>'12-18л. МЕНЮ '!H69</f>
        <v>320.66800000000001</v>
      </c>
      <c r="I69" s="329">
        <v>1.99</v>
      </c>
      <c r="J69" s="329">
        <v>6.5100000000000005E-2</v>
      </c>
      <c r="K69" s="329">
        <v>5.0999999999999997E-2</v>
      </c>
      <c r="L69" s="717">
        <v>17.4481</v>
      </c>
      <c r="M69" s="2458">
        <v>22.201699999999999</v>
      </c>
      <c r="N69" s="1322">
        <v>29.044699999999999</v>
      </c>
      <c r="O69" s="1400">
        <v>12.3447</v>
      </c>
      <c r="P69" s="2164">
        <v>1.1890000000000001</v>
      </c>
      <c r="Q69" s="1690">
        <f>'12-18л. МЕНЮ '!I69</f>
        <v>66</v>
      </c>
      <c r="R69" s="366"/>
      <c r="S69" s="540"/>
      <c r="T69" s="356"/>
      <c r="U69" s="356"/>
      <c r="V69" s="356"/>
      <c r="W69" s="356"/>
      <c r="X69" s="356"/>
      <c r="Y69" s="356"/>
      <c r="Z69" s="356"/>
      <c r="AA69" s="356"/>
      <c r="AB69" s="2171"/>
      <c r="AC69" s="2172"/>
      <c r="AD69" s="116"/>
      <c r="AE69" s="356"/>
      <c r="AF69" s="119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0"/>
      <c r="AU69" s="98"/>
      <c r="AV69" s="106"/>
      <c r="AW69" s="106"/>
      <c r="AX69" s="106"/>
      <c r="AY69" s="106"/>
      <c r="AZ69" s="106"/>
      <c r="BA69" s="126"/>
      <c r="BB69" s="126"/>
      <c r="BC69" s="367"/>
      <c r="BD69" s="106"/>
      <c r="BE69" s="106"/>
      <c r="BF69" s="106"/>
      <c r="BG69" s="106"/>
    </row>
    <row r="70" spans="2:59" ht="15.75">
      <c r="B70" s="1285" t="str">
        <f>'12-18л. МЕНЮ '!J70</f>
        <v>459 / 21</v>
      </c>
      <c r="C70" s="233" t="str">
        <f>'12-18л. МЕНЮ '!C70</f>
        <v>Чай с лимоном</v>
      </c>
      <c r="D70" s="252">
        <f>'12-18л. МЕНЮ '!D70</f>
        <v>200</v>
      </c>
      <c r="E70" s="2037">
        <f>'12-18л. МЕНЮ '!E70</f>
        <v>0.50700000000000001</v>
      </c>
      <c r="F70" s="1865">
        <f>'12-18л. МЕНЮ '!F70</f>
        <v>0</v>
      </c>
      <c r="G70" s="1865">
        <f>'12-18л. МЕНЮ '!G70</f>
        <v>6.8140000000000001</v>
      </c>
      <c r="H70" s="1866">
        <f>'12-18л. МЕНЮ '!H70</f>
        <v>29.379000000000001</v>
      </c>
      <c r="I70" s="329">
        <v>1.28</v>
      </c>
      <c r="J70" s="329">
        <v>0</v>
      </c>
      <c r="K70" s="329">
        <v>0.02</v>
      </c>
      <c r="L70" s="717">
        <v>0.68600000000000005</v>
      </c>
      <c r="M70" s="2163">
        <v>11.579000000000001</v>
      </c>
      <c r="N70" s="1186">
        <v>15.792999999999999</v>
      </c>
      <c r="O70" s="1186">
        <v>8.35</v>
      </c>
      <c r="P70" s="2164">
        <v>1.4830000000000001</v>
      </c>
      <c r="Q70" s="1690">
        <f>'12-18л. МЕНЮ '!I70</f>
        <v>82</v>
      </c>
      <c r="R70" s="106"/>
      <c r="S70" s="604"/>
      <c r="T70" s="98"/>
      <c r="U70" s="98"/>
      <c r="V70" s="116"/>
      <c r="W70" s="335"/>
      <c r="X70" s="116"/>
      <c r="Y70" s="175"/>
      <c r="Z70" s="541"/>
      <c r="AA70" s="157"/>
      <c r="AB70" s="2174"/>
      <c r="AC70" s="116"/>
      <c r="AD70" s="116"/>
      <c r="AE70" s="335"/>
      <c r="AF70" s="123"/>
      <c r="AG70" s="106"/>
      <c r="AH70" s="106"/>
      <c r="AI70" s="106"/>
      <c r="AJ70" s="106"/>
      <c r="AK70" s="106"/>
      <c r="AL70" s="106"/>
      <c r="AM70" s="106"/>
      <c r="AN70" s="106"/>
      <c r="AO70" s="106"/>
      <c r="AP70" s="505"/>
      <c r="AQ70" s="106"/>
      <c r="AR70" s="505"/>
      <c r="AS70" s="106"/>
      <c r="AT70" s="106"/>
      <c r="AU70" s="98"/>
      <c r="AV70" s="106"/>
      <c r="AW70" s="106"/>
      <c r="AX70" s="106"/>
      <c r="AY70" s="106"/>
      <c r="AZ70" s="106"/>
      <c r="BA70" s="126"/>
      <c r="BB70" s="126"/>
      <c r="BC70" s="367"/>
      <c r="BD70" s="106"/>
      <c r="BE70" s="106"/>
      <c r="BF70" s="106"/>
      <c r="BG70" s="106"/>
    </row>
    <row r="71" spans="2:59">
      <c r="B71" s="1285" t="str">
        <f>'12-18л. МЕНЮ '!J71</f>
        <v>Пром.пр.</v>
      </c>
      <c r="C71" s="233" t="str">
        <f>'12-18л. МЕНЮ '!C71</f>
        <v>Хлеб пшеничный</v>
      </c>
      <c r="D71" s="252">
        <f>'12-18л. МЕНЮ '!D71</f>
        <v>60</v>
      </c>
      <c r="E71" s="2037">
        <f>'12-18л. МЕНЮ '!E71</f>
        <v>1.2036</v>
      </c>
      <c r="F71" s="1865">
        <f>'12-18л. МЕНЮ '!F71</f>
        <v>0.78</v>
      </c>
      <c r="G71" s="1865">
        <f>'12-18л. МЕНЮ '!G71</f>
        <v>32.520000000000003</v>
      </c>
      <c r="H71" s="1872">
        <f>'12-18л. МЕНЮ '!H71</f>
        <v>141.9144</v>
      </c>
      <c r="I71" s="1878">
        <v>0</v>
      </c>
      <c r="J71" s="1878">
        <v>6.6000000000000003E-2</v>
      </c>
      <c r="K71" s="1878">
        <v>2.4E-2</v>
      </c>
      <c r="L71" s="1864">
        <v>0</v>
      </c>
      <c r="M71" s="1877">
        <v>12</v>
      </c>
      <c r="N71" s="1878">
        <v>3.9</v>
      </c>
      <c r="O71" s="1878">
        <v>0.84</v>
      </c>
      <c r="P71" s="1879">
        <v>6.6000000000000003E-2</v>
      </c>
      <c r="Q71" s="1690">
        <f>'12-18л. МЕНЮ '!I71</f>
        <v>17</v>
      </c>
      <c r="R71" s="116"/>
      <c r="S71" s="540"/>
      <c r="T71" s="803"/>
      <c r="U71" s="1537"/>
      <c r="V71" s="1537"/>
      <c r="W71" s="1537"/>
      <c r="X71" s="1537"/>
      <c r="Y71" s="1537"/>
      <c r="Z71" s="1537"/>
      <c r="AA71" s="1537"/>
      <c r="AB71" s="2175"/>
      <c r="AC71" s="2176"/>
      <c r="AD71" s="116"/>
      <c r="AE71" s="174"/>
      <c r="AF71" s="106"/>
      <c r="AG71" s="106"/>
      <c r="AH71" s="106"/>
      <c r="AI71" s="106"/>
      <c r="AJ71" s="518"/>
      <c r="AK71" s="106"/>
      <c r="AL71" s="106"/>
      <c r="AM71" s="106"/>
      <c r="AN71" s="106"/>
      <c r="AO71" s="106"/>
      <c r="AP71" s="106"/>
      <c r="AQ71" s="106"/>
      <c r="AR71" s="505"/>
      <c r="AS71" s="106"/>
      <c r="AT71" s="106"/>
      <c r="AU71" s="98"/>
      <c r="AV71" s="100"/>
      <c r="AW71" s="100"/>
      <c r="AX71" s="106"/>
      <c r="AY71" s="106"/>
      <c r="AZ71" s="106"/>
      <c r="BA71" s="106"/>
      <c r="BB71" s="106"/>
      <c r="BC71" s="106"/>
      <c r="BD71" s="106"/>
      <c r="BE71" s="106"/>
      <c r="BF71" s="106"/>
      <c r="BG71" s="106"/>
    </row>
    <row r="72" spans="2:59" ht="15.75" thickBot="1">
      <c r="B72" s="1688" t="str">
        <f>'12-18л. МЕНЮ '!J72</f>
        <v>Пром.пр.</v>
      </c>
      <c r="C72" s="185" t="str">
        <f>'12-18л. МЕНЮ '!C72</f>
        <v>Хлеб ржаной</v>
      </c>
      <c r="D72" s="351">
        <f>'12-18л. МЕНЮ '!D72</f>
        <v>30</v>
      </c>
      <c r="E72" s="2763">
        <f>'12-18л. МЕНЮ '!E72</f>
        <v>1.4</v>
      </c>
      <c r="F72" s="1878">
        <f>'12-18л. МЕНЮ '!F72</f>
        <v>0.495</v>
      </c>
      <c r="G72" s="1878">
        <f>'12-18л. МЕНЮ '!G72</f>
        <v>13.031000000000001</v>
      </c>
      <c r="H72" s="1880">
        <f>'12-18л. МЕНЮ '!H72</f>
        <v>62.174999999999997</v>
      </c>
      <c r="I72" s="1186">
        <v>0</v>
      </c>
      <c r="J72" s="1186">
        <v>7.4999999999999997E-2</v>
      </c>
      <c r="K72" s="1186">
        <v>7.4999999999999997E-2</v>
      </c>
      <c r="L72" s="717">
        <v>0</v>
      </c>
      <c r="M72" s="2163">
        <v>9.9</v>
      </c>
      <c r="N72" s="1186">
        <v>7.02</v>
      </c>
      <c r="O72" s="1186">
        <v>1.98</v>
      </c>
      <c r="P72" s="2164">
        <v>4.2000000000000003E-2</v>
      </c>
      <c r="Q72" s="1690">
        <f>'12-18л. МЕНЮ '!I72</f>
        <v>18</v>
      </c>
      <c r="R72" s="115"/>
      <c r="S72" s="540"/>
      <c r="T72" s="485"/>
      <c r="U72" s="98"/>
      <c r="V72" s="335"/>
      <c r="W72" s="335"/>
      <c r="X72" s="335"/>
      <c r="Y72" s="175"/>
      <c r="Z72" s="541"/>
      <c r="AA72" s="106"/>
      <c r="AB72" s="1784"/>
      <c r="AC72" s="105"/>
      <c r="AD72" s="105"/>
      <c r="AE72" s="96"/>
      <c r="AF72" s="106"/>
      <c r="AG72" s="119"/>
      <c r="AH72" s="101"/>
      <c r="AI72" s="100"/>
      <c r="AJ72" s="98"/>
      <c r="AK72" s="98"/>
      <c r="AL72" s="98"/>
      <c r="AM72" s="97"/>
      <c r="AN72" s="150"/>
      <c r="AO72" s="153"/>
      <c r="AP72" s="153"/>
      <c r="AQ72" s="153"/>
      <c r="AR72" s="128"/>
      <c r="AS72" s="153"/>
      <c r="AT72" s="153"/>
      <c r="AU72" s="153"/>
      <c r="AV72" s="100"/>
      <c r="AW72" s="100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/>
    </row>
    <row r="73" spans="2:59" ht="15.75">
      <c r="B73" s="434" t="s">
        <v>173</v>
      </c>
      <c r="D73" s="1677">
        <f>'12-18л. МЕНЮ '!D73</f>
        <v>590</v>
      </c>
      <c r="E73" s="1945">
        <f>'12-18л. МЕНЮ '!E73</f>
        <v>19.604600000000001</v>
      </c>
      <c r="F73" s="1946">
        <f>'12-18л. МЕНЮ '!F73</f>
        <v>15.021999999999998</v>
      </c>
      <c r="G73" s="2038">
        <f>'12-18л. МЕНЮ '!G73</f>
        <v>93.808000000000007</v>
      </c>
      <c r="H73" s="1961">
        <f>'12-18л. МЕНЮ '!H73</f>
        <v>575.46939999999995</v>
      </c>
      <c r="I73" s="2457">
        <f>SUM(I68:I72)</f>
        <v>28.27</v>
      </c>
      <c r="J73" s="2882">
        <f t="shared" ref="J73:P73" si="0">SUM(J68:J72)</f>
        <v>0.27310000000000001</v>
      </c>
      <c r="K73" s="1946">
        <f t="shared" si="0"/>
        <v>0.20329999999999998</v>
      </c>
      <c r="L73" s="1946">
        <f t="shared" si="0"/>
        <v>151.13410000000002</v>
      </c>
      <c r="M73" s="1946">
        <f t="shared" si="0"/>
        <v>69.680700000000002</v>
      </c>
      <c r="N73" s="2882">
        <f t="shared" si="0"/>
        <v>81.7577</v>
      </c>
      <c r="O73" s="2882">
        <f t="shared" si="0"/>
        <v>43.514700000000005</v>
      </c>
      <c r="P73" s="2040">
        <f t="shared" si="0"/>
        <v>3.6799999999999997</v>
      </c>
      <c r="Q73" s="1223"/>
      <c r="R73" s="115"/>
      <c r="S73" s="1807"/>
      <c r="T73" s="275"/>
      <c r="U73" s="98"/>
      <c r="V73" s="335"/>
      <c r="W73" s="335"/>
      <c r="X73" s="116"/>
      <c r="Y73" s="175"/>
      <c r="Z73" s="541"/>
      <c r="AA73" s="106"/>
      <c r="AB73" s="121"/>
      <c r="AC73" s="121"/>
      <c r="AD73" s="121"/>
      <c r="AE73" s="106"/>
      <c r="AF73" s="106"/>
      <c r="AG73" s="120"/>
      <c r="AH73" s="106"/>
      <c r="AI73" s="114"/>
      <c r="AJ73" s="98"/>
      <c r="AK73" s="98"/>
      <c r="AL73" s="98"/>
      <c r="AM73" s="506"/>
      <c r="AN73" s="519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06"/>
      <c r="BC73" s="106"/>
      <c r="BD73" s="106"/>
      <c r="BE73" s="106"/>
      <c r="BF73" s="106"/>
      <c r="BG73" s="106"/>
    </row>
    <row r="74" spans="2:59">
      <c r="B74" s="755"/>
      <c r="C74" s="756" t="s">
        <v>11</v>
      </c>
      <c r="D74" s="1138">
        <f>D732</f>
        <v>0.25</v>
      </c>
      <c r="E74" s="1890">
        <f>'12-18л. МЕНЮ '!E74</f>
        <v>22.5</v>
      </c>
      <c r="F74" s="1891">
        <f>'12-18л. МЕНЮ '!F74</f>
        <v>23</v>
      </c>
      <c r="G74" s="1919">
        <f>'12-18л. МЕНЮ '!G74</f>
        <v>95.75</v>
      </c>
      <c r="H74" s="1962">
        <f>'12-18л. МЕНЮ '!H74</f>
        <v>680</v>
      </c>
      <c r="I74" s="1893">
        <f t="shared" ref="I74:P74" si="1">I732</f>
        <v>17.5</v>
      </c>
      <c r="J74" s="1893">
        <f t="shared" si="1"/>
        <v>0.35</v>
      </c>
      <c r="K74" s="1893">
        <f t="shared" si="1"/>
        <v>0.4</v>
      </c>
      <c r="L74" s="1893">
        <f t="shared" si="1"/>
        <v>225</v>
      </c>
      <c r="M74" s="1894">
        <f t="shared" si="1"/>
        <v>300</v>
      </c>
      <c r="N74" s="1894">
        <f t="shared" si="1"/>
        <v>300</v>
      </c>
      <c r="O74" s="1893">
        <f t="shared" si="1"/>
        <v>75</v>
      </c>
      <c r="P74" s="1895">
        <f t="shared" si="1"/>
        <v>4.5</v>
      </c>
      <c r="Q74" s="1223"/>
      <c r="R74" s="119"/>
      <c r="S74" s="540"/>
      <c r="T74" s="356"/>
      <c r="U74" s="356"/>
      <c r="V74" s="356"/>
      <c r="W74" s="356"/>
      <c r="X74" s="356"/>
      <c r="Y74" s="356"/>
      <c r="Z74" s="356"/>
      <c r="AA74" s="356"/>
      <c r="AB74" s="2171"/>
      <c r="AC74" s="2172"/>
      <c r="AD74" s="116"/>
      <c r="AE74" s="356"/>
      <c r="AF74" s="106"/>
      <c r="AG74" s="106"/>
      <c r="AH74" s="172"/>
      <c r="AI74" s="106"/>
      <c r="AJ74" s="98"/>
      <c r="AK74" s="98"/>
      <c r="AL74" s="98"/>
      <c r="AM74" s="115"/>
      <c r="AN74" s="367"/>
      <c r="AO74" s="367"/>
      <c r="AP74" s="126"/>
      <c r="AQ74" s="126"/>
      <c r="AR74" s="126"/>
      <c r="AS74" s="201"/>
      <c r="AT74" s="201"/>
      <c r="AU74" s="507"/>
      <c r="AV74" s="126"/>
      <c r="AW74" s="126"/>
      <c r="AX74" s="201"/>
      <c r="AY74" s="126"/>
      <c r="AZ74" s="126"/>
      <c r="BA74" s="126"/>
      <c r="BB74" s="126"/>
      <c r="BC74" s="106"/>
      <c r="BD74" s="106"/>
      <c r="BE74" s="106"/>
      <c r="BF74" s="106"/>
      <c r="BG74" s="106"/>
    </row>
    <row r="75" spans="2:59" ht="12.75" customHeight="1" thickBot="1">
      <c r="B75" s="399"/>
      <c r="C75" s="2466" t="s">
        <v>344</v>
      </c>
      <c r="D75" s="2362"/>
      <c r="E75" s="1993">
        <f>'12-18л. МЕНЮ '!E75</f>
        <v>-3.2171111111111124</v>
      </c>
      <c r="F75" s="1899">
        <f>'12-18л. МЕНЮ '!F75</f>
        <v>-8.6717391304347835</v>
      </c>
      <c r="G75" s="1899">
        <f>'12-18л. МЕНЮ '!G75</f>
        <v>-0.50704960835508928</v>
      </c>
      <c r="H75" s="1963">
        <f>'12-18л. МЕНЮ '!H75</f>
        <v>-3.8430367647058858</v>
      </c>
      <c r="I75" s="1899">
        <f t="shared" ref="I75:P75" si="2">(I73*100/I730)-25</f>
        <v>15.385714285714286</v>
      </c>
      <c r="J75" s="1899">
        <f t="shared" si="2"/>
        <v>-5.4928571428571402</v>
      </c>
      <c r="K75" s="1899">
        <f t="shared" si="2"/>
        <v>-12.293750000000001</v>
      </c>
      <c r="L75" s="1899">
        <f t="shared" si="2"/>
        <v>-8.2073222222222206</v>
      </c>
      <c r="M75" s="1899">
        <f t="shared" si="2"/>
        <v>-19.193275</v>
      </c>
      <c r="N75" s="1899">
        <f t="shared" si="2"/>
        <v>-18.186858333333333</v>
      </c>
      <c r="O75" s="1899">
        <f t="shared" si="2"/>
        <v>-10.495099999999999</v>
      </c>
      <c r="P75" s="1900">
        <f t="shared" si="2"/>
        <v>-4.5555555555555571</v>
      </c>
      <c r="Q75" s="1223"/>
      <c r="R75" s="119"/>
      <c r="S75" s="592"/>
      <c r="T75" s="98"/>
      <c r="U75" s="98"/>
      <c r="V75" s="116"/>
      <c r="W75" s="335"/>
      <c r="X75" s="116"/>
      <c r="Y75" s="175"/>
      <c r="Z75" s="541"/>
      <c r="AA75" s="157"/>
      <c r="AB75" s="2174"/>
      <c r="AC75" s="116"/>
      <c r="AD75" s="520"/>
      <c r="AE75" s="335"/>
      <c r="AF75" s="106"/>
      <c r="AG75" s="106"/>
      <c r="AH75" s="106"/>
      <c r="AI75" s="106"/>
      <c r="AJ75" s="106"/>
      <c r="AK75" s="106"/>
      <c r="AL75" s="106"/>
      <c r="AM75" s="115"/>
      <c r="AN75" s="106"/>
      <c r="AO75" s="367"/>
      <c r="AP75" s="367"/>
      <c r="AQ75" s="367"/>
      <c r="AR75" s="367"/>
      <c r="AS75" s="367"/>
      <c r="AT75" s="367"/>
      <c r="AU75" s="367"/>
      <c r="AV75" s="367"/>
      <c r="AW75" s="367"/>
      <c r="AX75" s="367"/>
      <c r="AY75" s="367"/>
      <c r="AZ75" s="367"/>
      <c r="BA75" s="367"/>
      <c r="BB75" s="367"/>
      <c r="BC75" s="106"/>
      <c r="BD75" s="106"/>
      <c r="BE75" s="106"/>
      <c r="BF75" s="106"/>
      <c r="BG75" s="106"/>
    </row>
    <row r="76" spans="2:59" ht="13.5" customHeight="1">
      <c r="B76" s="85"/>
      <c r="C76" s="1282" t="s">
        <v>110</v>
      </c>
      <c r="D76" s="59"/>
      <c r="E76" s="2041"/>
      <c r="F76" s="2042"/>
      <c r="G76" s="2042"/>
      <c r="H76" s="2043"/>
      <c r="I76" s="2044"/>
      <c r="J76" s="2044"/>
      <c r="K76" s="2044"/>
      <c r="L76" s="2044"/>
      <c r="M76" s="2045"/>
      <c r="N76" s="2044"/>
      <c r="O76" s="2044"/>
      <c r="P76" s="2043"/>
      <c r="Q76" s="787"/>
      <c r="R76" s="115"/>
      <c r="S76" s="106"/>
      <c r="T76" s="803"/>
      <c r="U76" s="1537"/>
      <c r="V76" s="1537"/>
      <c r="W76" s="1537"/>
      <c r="X76" s="1537"/>
      <c r="Y76" s="1537"/>
      <c r="Z76" s="1537"/>
      <c r="AA76" s="1537"/>
      <c r="AB76" s="2175"/>
      <c r="AC76" s="2176"/>
      <c r="AD76" s="106"/>
      <c r="AE76" s="174"/>
      <c r="AF76" s="106"/>
      <c r="AG76" s="106"/>
      <c r="AH76" s="106"/>
      <c r="AI76" s="106"/>
      <c r="AJ76" s="106"/>
      <c r="AK76" s="106"/>
      <c r="AL76" s="96"/>
      <c r="AM76" s="106"/>
      <c r="AN76" s="106"/>
      <c r="AO76" s="106"/>
      <c r="AP76" s="106"/>
      <c r="AQ76" s="106"/>
      <c r="AR76" s="106"/>
      <c r="AS76" s="106"/>
      <c r="AT76" s="106"/>
      <c r="AU76" s="106"/>
      <c r="AV76" s="106"/>
      <c r="AW76" s="106"/>
      <c r="AX76" s="106"/>
      <c r="AY76" s="106"/>
      <c r="AZ76" s="106"/>
      <c r="BA76" s="106"/>
      <c r="BB76" s="106"/>
      <c r="BC76" s="100"/>
      <c r="BD76" s="106"/>
      <c r="BE76" s="106"/>
      <c r="BF76" s="106"/>
      <c r="BG76" s="106"/>
    </row>
    <row r="77" spans="2:59" ht="13.5" customHeight="1">
      <c r="B77" s="1436" t="str">
        <f>'12-18л. МЕНЮ '!J77</f>
        <v>54-20з/22</v>
      </c>
      <c r="C77" s="251" t="str">
        <f>'12-18л. МЕНЮ '!C77</f>
        <v xml:space="preserve">Горошек зелёный </v>
      </c>
      <c r="D77" s="254">
        <f>'12-18л. МЕНЮ '!D77</f>
        <v>100</v>
      </c>
      <c r="E77" s="1928">
        <f>'12-18л. МЕНЮ '!E77</f>
        <v>2.8333300000000001</v>
      </c>
      <c r="F77" s="1926">
        <f>'12-18л. МЕНЮ '!F77</f>
        <v>0.16667000000000001</v>
      </c>
      <c r="G77" s="1864">
        <f>'12-18л. МЕНЮ '!G77</f>
        <v>5.8333300000000001</v>
      </c>
      <c r="H77" s="1926">
        <f>'12-18л. МЕНЮ '!H77</f>
        <v>36.833329999999997</v>
      </c>
      <c r="I77" s="1186">
        <v>4</v>
      </c>
      <c r="J77" s="1186">
        <v>0.08</v>
      </c>
      <c r="K77" s="1186">
        <v>0.03</v>
      </c>
      <c r="L77" s="717">
        <v>30</v>
      </c>
      <c r="M77" s="1186">
        <v>18.329999999999998</v>
      </c>
      <c r="N77" s="1186">
        <v>53.33</v>
      </c>
      <c r="O77" s="1186">
        <v>18.329999999999998</v>
      </c>
      <c r="P77" s="2164">
        <v>0.62</v>
      </c>
      <c r="Q77" s="1691">
        <f>'12-18л. МЕНЮ '!I77</f>
        <v>5</v>
      </c>
      <c r="R77" s="91"/>
      <c r="S77" s="121"/>
      <c r="T77" s="361"/>
      <c r="U77" s="1256"/>
      <c r="V77" s="680"/>
      <c r="W77" s="680"/>
      <c r="X77" s="680"/>
      <c r="Y77" s="680"/>
      <c r="Z77" s="1421"/>
      <c r="AA77" s="106"/>
      <c r="AB77" s="116"/>
      <c r="AC77" s="583"/>
      <c r="AD77" s="174"/>
      <c r="AE77" s="174"/>
      <c r="AF77" s="174"/>
      <c r="AG77" s="149"/>
      <c r="AH77" s="106"/>
      <c r="AI77" s="106"/>
      <c r="AJ77" s="106"/>
      <c r="AK77" s="106"/>
      <c r="AL77" s="105"/>
      <c r="AM77" s="106"/>
      <c r="AN77" s="106"/>
      <c r="AO77" s="106"/>
      <c r="AP77" s="106"/>
      <c r="AQ77" s="106"/>
      <c r="AR77" s="106"/>
      <c r="AS77" s="106"/>
      <c r="AT77" s="106"/>
      <c r="AU77" s="106"/>
      <c r="AV77" s="106"/>
      <c r="AW77" s="106"/>
      <c r="AX77" s="106"/>
      <c r="AY77" s="106"/>
      <c r="AZ77" s="106"/>
      <c r="BA77" s="106"/>
      <c r="BB77" s="106"/>
      <c r="BC77" s="106"/>
      <c r="BD77" s="106"/>
      <c r="BE77" s="106"/>
      <c r="BF77" s="106"/>
      <c r="BG77" s="106"/>
    </row>
    <row r="78" spans="2:59">
      <c r="B78" s="1189" t="str">
        <f>'12-18л. МЕНЮ '!J78</f>
        <v>100 / 21</v>
      </c>
      <c r="C78" s="251" t="str">
        <f>'12-18л. МЕНЮ '!C78</f>
        <v>Рассольник ленинградский со сметаной</v>
      </c>
      <c r="D78" s="254">
        <f>'12-18л. МЕНЮ '!D78</f>
        <v>250</v>
      </c>
      <c r="E78" s="1928">
        <f>'12-18л. МЕНЮ '!E78</f>
        <v>2.8290000000000002</v>
      </c>
      <c r="F78" s="1926">
        <f>'12-18л. МЕНЮ '!F78</f>
        <v>6.2220000000000004</v>
      </c>
      <c r="G78" s="1864">
        <f>'12-18л. МЕНЮ '!G78</f>
        <v>13.522</v>
      </c>
      <c r="H78" s="1926">
        <f>'12-18л. МЕНЮ '!H78</f>
        <v>121.536</v>
      </c>
      <c r="I78" s="330">
        <v>7.1130000000000004</v>
      </c>
      <c r="J78" s="330">
        <v>9.1999999999999998E-2</v>
      </c>
      <c r="K78" s="330">
        <v>7.0999999999999994E-2</v>
      </c>
      <c r="L78" s="761">
        <v>5.4569999999999999</v>
      </c>
      <c r="M78" s="1401">
        <v>23.38</v>
      </c>
      <c r="N78" s="768">
        <v>65.42</v>
      </c>
      <c r="O78" s="330">
        <v>26.163</v>
      </c>
      <c r="P78" s="2250">
        <v>0.872</v>
      </c>
      <c r="Q78" s="1762">
        <f>'12-18л. МЕНЮ '!I78</f>
        <v>25</v>
      </c>
      <c r="R78" s="39"/>
      <c r="S78" s="106"/>
      <c r="T78" s="275"/>
      <c r="U78" s="98"/>
      <c r="V78" s="335"/>
      <c r="W78" s="335"/>
      <c r="X78" s="829"/>
      <c r="Y78" s="829"/>
      <c r="Z78" s="829"/>
      <c r="AA78" s="829"/>
      <c r="AB78" s="121"/>
      <c r="AC78" s="121"/>
      <c r="AD78" s="335"/>
      <c r="AE78" s="174"/>
      <c r="AF78" s="106"/>
      <c r="AG78" s="106"/>
      <c r="AH78" s="106"/>
      <c r="AI78" s="106"/>
      <c r="AJ78" s="121"/>
      <c r="AK78" s="121"/>
      <c r="AL78" s="121"/>
      <c r="AM78" s="106"/>
      <c r="AN78" s="106"/>
      <c r="AO78" s="106"/>
      <c r="AP78" s="106"/>
      <c r="AQ78" s="106"/>
      <c r="AR78" s="106"/>
      <c r="AS78" s="106"/>
      <c r="AT78" s="106"/>
      <c r="AU78" s="106"/>
      <c r="AV78" s="106"/>
      <c r="AW78" s="106"/>
      <c r="AX78" s="106"/>
      <c r="AY78" s="106"/>
      <c r="AZ78" s="106"/>
      <c r="BA78" s="106"/>
      <c r="BB78" s="106"/>
      <c r="BC78" s="106"/>
      <c r="BD78" s="106"/>
      <c r="BE78" s="106"/>
      <c r="BF78" s="106"/>
      <c r="BG78" s="106"/>
    </row>
    <row r="79" spans="2:59" ht="13.5" customHeight="1">
      <c r="B79" s="1189" t="str">
        <f>'12-18л. МЕНЮ '!J79</f>
        <v>275/21</v>
      </c>
      <c r="C79" s="251" t="str">
        <f>'12-18л. МЕНЮ '!C79</f>
        <v>Омлет с сыром   и маслом сливочным</v>
      </c>
      <c r="D79" s="254">
        <f>'12-18л. МЕНЮ '!D79</f>
        <v>220</v>
      </c>
      <c r="E79" s="1926">
        <f>'12-18л. МЕНЮ '!E79</f>
        <v>23.209</v>
      </c>
      <c r="F79" s="1864">
        <f>'12-18л. МЕНЮ '!F79</f>
        <v>34.308</v>
      </c>
      <c r="G79" s="1926">
        <f>'12-18л. МЕНЮ '!G79</f>
        <v>4.1130000000000004</v>
      </c>
      <c r="H79" s="1864">
        <f>'12-18л. МЕНЮ '!H79</f>
        <v>418.06</v>
      </c>
      <c r="I79" s="2250">
        <v>0.52200000000000002</v>
      </c>
      <c r="J79" s="768">
        <v>9.5000000000000001E-2</v>
      </c>
      <c r="K79" s="1178">
        <v>6.4799999999999996E-2</v>
      </c>
      <c r="L79" s="2459">
        <v>307.23099999999999</v>
      </c>
      <c r="M79" s="2460">
        <v>393.00599999999997</v>
      </c>
      <c r="N79" s="2249">
        <v>301.05500000000001</v>
      </c>
      <c r="O79" s="1178">
        <v>36.429000000000002</v>
      </c>
      <c r="P79" s="2250">
        <v>1.157</v>
      </c>
      <c r="Q79" s="1762">
        <f>'12-18л. МЕНЮ '!I79</f>
        <v>49</v>
      </c>
      <c r="R79" s="91"/>
      <c r="S79" s="121"/>
      <c r="T79" s="356"/>
      <c r="U79" s="356"/>
      <c r="V79" s="356"/>
      <c r="W79" s="356"/>
      <c r="X79" s="356"/>
      <c r="Y79" s="356"/>
      <c r="Z79" s="356"/>
      <c r="AA79" s="356"/>
      <c r="AB79" s="2171"/>
      <c r="AC79" s="2172"/>
      <c r="AD79" s="116"/>
      <c r="AE79" s="174"/>
      <c r="AF79" s="106"/>
      <c r="AG79" s="106"/>
      <c r="AH79" s="106"/>
      <c r="AI79" s="106"/>
      <c r="AJ79" s="106"/>
      <c r="AK79" s="106"/>
      <c r="AL79" s="106"/>
      <c r="AM79" s="106"/>
      <c r="AN79" s="106"/>
      <c r="AO79" s="106"/>
      <c r="AP79" s="106"/>
      <c r="AQ79" s="106"/>
      <c r="AR79" s="106"/>
      <c r="AS79" s="106"/>
      <c r="AT79" s="106"/>
      <c r="AU79" s="106"/>
      <c r="AV79" s="106"/>
      <c r="AW79" s="106"/>
      <c r="AX79" s="106"/>
      <c r="AY79" s="106"/>
      <c r="AZ79" s="106"/>
      <c r="BA79" s="106"/>
      <c r="BB79" s="106"/>
      <c r="BC79" s="178"/>
      <c r="BD79" s="367"/>
      <c r="BE79" s="106"/>
      <c r="BF79" s="106"/>
      <c r="BG79" s="106"/>
    </row>
    <row r="80" spans="2:59" ht="16.5" customHeight="1">
      <c r="B80" s="1113" t="str">
        <f>'12-18л. МЕНЮ '!J80</f>
        <v>465 / 21</v>
      </c>
      <c r="C80" s="233" t="str">
        <f>'12-18л. МЕНЮ '!C80</f>
        <v>Кофейный напиток  с молоком</v>
      </c>
      <c r="D80" s="252">
        <f>'12-18л. МЕНЮ '!D80</f>
        <v>200</v>
      </c>
      <c r="E80" s="1960">
        <f>'12-18л. МЕНЮ '!E80</f>
        <v>6.17</v>
      </c>
      <c r="F80" s="2767">
        <f>'12-18л. МЕНЮ '!F80</f>
        <v>4.8899999999999997</v>
      </c>
      <c r="G80" s="1866">
        <f>'12-18л. МЕНЮ '!G80</f>
        <v>22.8</v>
      </c>
      <c r="H80" s="1960">
        <f>'12-18л. МЕНЮ '!H80</f>
        <v>159.53</v>
      </c>
      <c r="I80" s="1186">
        <v>1.04</v>
      </c>
      <c r="J80" s="1186">
        <v>0.06</v>
      </c>
      <c r="K80" s="1186">
        <v>0.247</v>
      </c>
      <c r="L80" s="717">
        <v>26.463000000000001</v>
      </c>
      <c r="M80" s="2458">
        <v>216.13399999999999</v>
      </c>
      <c r="N80" s="1322">
        <v>175.6</v>
      </c>
      <c r="O80" s="1186">
        <v>36.6</v>
      </c>
      <c r="P80" s="2164">
        <v>0.89500000000000002</v>
      </c>
      <c r="Q80" s="1760">
        <f>'12-18л. МЕНЮ '!I80</f>
        <v>92</v>
      </c>
      <c r="R80" s="41"/>
      <c r="S80" s="106"/>
      <c r="T80" s="98"/>
      <c r="U80" s="98"/>
      <c r="V80" s="116"/>
      <c r="W80" s="335"/>
      <c r="X80" s="116"/>
      <c r="Y80" s="175"/>
      <c r="Z80" s="541"/>
      <c r="AA80" s="157"/>
      <c r="AB80" s="2174"/>
      <c r="AC80" s="116"/>
      <c r="AD80" s="106"/>
      <c r="AE80" s="106"/>
      <c r="AF80" s="106"/>
      <c r="AG80" s="106"/>
      <c r="AH80" s="106"/>
      <c r="AI80" s="106"/>
      <c r="AJ80" s="106"/>
      <c r="AK80" s="106"/>
      <c r="AL80" s="106"/>
      <c r="AM80" s="115"/>
      <c r="AN80" s="332"/>
      <c r="AO80" s="98"/>
      <c r="AP80" s="174"/>
      <c r="AQ80" s="355"/>
      <c r="AR80" s="174"/>
      <c r="AS80" s="175"/>
      <c r="AT80" s="174"/>
      <c r="AU80" s="333"/>
      <c r="AV80" s="149"/>
      <c r="AW80" s="355"/>
      <c r="AX80" s="174"/>
      <c r="AY80" s="149"/>
      <c r="AZ80" s="174"/>
      <c r="BA80" s="174"/>
      <c r="BB80" s="174"/>
      <c r="BC80" s="126"/>
      <c r="BD80" s="367"/>
      <c r="BE80" s="106"/>
      <c r="BF80" s="106"/>
      <c r="BG80" s="106"/>
    </row>
    <row r="81" spans="2:59">
      <c r="B81" s="1436" t="str">
        <f>'12-18л. МЕНЮ '!J81</f>
        <v>Пром.пр.</v>
      </c>
      <c r="C81" s="251" t="str">
        <f>'12-18л. МЕНЮ '!C81</f>
        <v>Кондитерские изделия (мармелад)</v>
      </c>
      <c r="D81" s="254">
        <f>'12-18л. МЕНЮ '!D81</f>
        <v>22.5</v>
      </c>
      <c r="E81" s="1925">
        <f>'12-18л. МЕНЮ '!E81</f>
        <v>1.9239999999999999</v>
      </c>
      <c r="F81" s="1875">
        <f>'12-18л. МЕНЮ '!F81</f>
        <v>0.15075</v>
      </c>
      <c r="G81" s="1874">
        <f>'12-18л. МЕНЮ '!G81</f>
        <v>29.82375</v>
      </c>
      <c r="H81" s="1926">
        <f>'12-18л. МЕНЮ '!H81</f>
        <v>111.614</v>
      </c>
      <c r="I81" s="1186">
        <v>0</v>
      </c>
      <c r="J81" s="1186">
        <v>2.9000000000000001E-2</v>
      </c>
      <c r="K81" s="1186">
        <v>0</v>
      </c>
      <c r="L81" s="717">
        <v>3.38</v>
      </c>
      <c r="M81" s="2458">
        <v>9.7899999999999991</v>
      </c>
      <c r="N81" s="1322">
        <v>0</v>
      </c>
      <c r="O81" s="1186">
        <v>0.68</v>
      </c>
      <c r="P81" s="722">
        <v>7.0000000000000007E-2</v>
      </c>
      <c r="Q81" s="1691">
        <f>'12-18л. МЕНЮ '!I81</f>
        <v>15</v>
      </c>
      <c r="R81" s="11"/>
      <c r="S81" s="106"/>
      <c r="T81" s="803"/>
      <c r="U81" s="1537"/>
      <c r="V81" s="1537"/>
      <c r="W81" s="1537"/>
      <c r="X81" s="1537"/>
      <c r="Y81" s="1537"/>
      <c r="Z81" s="1537"/>
      <c r="AA81" s="1537"/>
      <c r="AB81" s="2175"/>
      <c r="AC81" s="2176"/>
      <c r="AD81" s="106"/>
      <c r="AE81" s="106"/>
      <c r="AF81" s="106"/>
      <c r="AG81" s="106"/>
      <c r="AH81" s="114"/>
      <c r="AI81" s="106"/>
      <c r="AJ81" s="106"/>
      <c r="AK81" s="106"/>
      <c r="AL81" s="106"/>
      <c r="AM81" s="115"/>
      <c r="AN81" s="101"/>
      <c r="AO81" s="98"/>
      <c r="AP81" s="116"/>
      <c r="AQ81" s="116"/>
      <c r="AR81" s="335"/>
      <c r="AS81" s="175"/>
      <c r="AT81" s="116"/>
      <c r="AU81" s="174"/>
      <c r="AV81" s="174"/>
      <c r="AW81" s="174"/>
      <c r="AX81" s="174"/>
      <c r="AY81" s="174"/>
      <c r="AZ81" s="174"/>
      <c r="BA81" s="174"/>
      <c r="BB81" s="174"/>
      <c r="BC81" s="126"/>
      <c r="BD81" s="367"/>
      <c r="BE81" s="106"/>
      <c r="BF81" s="106"/>
      <c r="BG81" s="106"/>
    </row>
    <row r="82" spans="2:59">
      <c r="B82" s="1436" t="str">
        <f>'12-18л. МЕНЮ '!J82</f>
        <v>Пром.пр.</v>
      </c>
      <c r="C82" s="251" t="str">
        <f>'12-18л. МЕНЮ '!C82</f>
        <v>Хлеб пшеничный</v>
      </c>
      <c r="D82" s="254">
        <f>'12-18л. МЕНЮ '!D82</f>
        <v>50</v>
      </c>
      <c r="E82" s="1928">
        <f>'12-18л. МЕНЮ '!E82</f>
        <v>1.0029999999999999</v>
      </c>
      <c r="F82" s="1926">
        <f>'12-18л. МЕНЮ '!F82</f>
        <v>0.65</v>
      </c>
      <c r="G82" s="1864">
        <f>'12-18л. МЕНЮ '!G82</f>
        <v>27.1</v>
      </c>
      <c r="H82" s="1926">
        <f>'12-18л. МЕНЮ '!H82</f>
        <v>118.262</v>
      </c>
      <c r="I82" s="1186">
        <v>0</v>
      </c>
      <c r="J82" s="1186">
        <v>5.5E-2</v>
      </c>
      <c r="K82" s="1186">
        <v>0.02</v>
      </c>
      <c r="L82" s="717">
        <v>0</v>
      </c>
      <c r="M82" s="2163">
        <v>10</v>
      </c>
      <c r="N82" s="1186">
        <v>3.25</v>
      </c>
      <c r="O82" s="1186">
        <v>0.7</v>
      </c>
      <c r="P82" s="1186">
        <v>5.5E-2</v>
      </c>
      <c r="Q82" s="1691">
        <f>'12-18л. МЕНЮ '!I82</f>
        <v>17</v>
      </c>
      <c r="R82" s="91"/>
      <c r="S82" s="106"/>
      <c r="T82" s="106"/>
      <c r="U82" s="106"/>
      <c r="V82" s="106"/>
      <c r="W82" s="106"/>
      <c r="X82" s="106"/>
      <c r="Y82" s="106"/>
      <c r="Z82" s="106"/>
      <c r="AA82" s="106"/>
      <c r="AB82" s="106"/>
      <c r="AC82" s="106"/>
      <c r="AD82" s="106"/>
      <c r="AE82" s="106"/>
      <c r="AF82" s="106"/>
      <c r="AG82" s="106"/>
      <c r="AH82" s="114"/>
      <c r="AI82" s="106"/>
      <c r="AJ82" s="106"/>
      <c r="AK82" s="106"/>
      <c r="AL82" s="100"/>
      <c r="AM82" s="115"/>
      <c r="AN82" s="101"/>
      <c r="AO82" s="106"/>
      <c r="AP82" s="106"/>
      <c r="AQ82" s="106"/>
      <c r="AR82" s="106"/>
      <c r="AS82" s="106"/>
      <c r="AT82" s="106"/>
      <c r="AU82" s="106"/>
      <c r="AV82" s="106"/>
      <c r="AW82" s="106"/>
      <c r="AX82" s="106"/>
      <c r="AY82" s="106"/>
      <c r="AZ82" s="106"/>
      <c r="BA82" s="106"/>
      <c r="BB82" s="106"/>
      <c r="BC82" s="101"/>
      <c r="BD82" s="367"/>
      <c r="BE82" s="106"/>
      <c r="BF82" s="106"/>
      <c r="BG82" s="106"/>
    </row>
    <row r="83" spans="2:59">
      <c r="B83" s="1286" t="str">
        <f>'12-18л. МЕНЮ '!J83</f>
        <v>Пром.пр.</v>
      </c>
      <c r="C83" s="233" t="str">
        <f>'12-18л. МЕНЮ '!C83</f>
        <v>Хлеб ржаной</v>
      </c>
      <c r="D83" s="252">
        <f>'12-18л. МЕНЮ '!D83</f>
        <v>30</v>
      </c>
      <c r="E83" s="1928">
        <f>'12-18л. МЕНЮ '!E83</f>
        <v>1.4</v>
      </c>
      <c r="F83" s="1926">
        <f>'12-18л. МЕНЮ '!F83</f>
        <v>0.495</v>
      </c>
      <c r="G83" s="1864">
        <f>'12-18л. МЕНЮ '!G83</f>
        <v>13.031000000000001</v>
      </c>
      <c r="H83" s="1926">
        <f>'12-18л. МЕНЮ '!H83</f>
        <v>62.174999999999997</v>
      </c>
      <c r="I83" s="1186">
        <v>0</v>
      </c>
      <c r="J83" s="1186">
        <v>7.4999999999999997E-2</v>
      </c>
      <c r="K83" s="1186">
        <v>7.4999999999999997E-2</v>
      </c>
      <c r="L83" s="717">
        <v>0</v>
      </c>
      <c r="M83" s="2163">
        <v>9.9</v>
      </c>
      <c r="N83" s="1186">
        <v>7.02</v>
      </c>
      <c r="O83" s="1186">
        <v>1.98</v>
      </c>
      <c r="P83" s="2164">
        <v>4.2000000000000003E-2</v>
      </c>
      <c r="Q83" s="1691">
        <f>'12-18л. МЕНЮ '!I83</f>
        <v>18</v>
      </c>
      <c r="R83" s="41"/>
      <c r="S83" s="106"/>
      <c r="T83" s="2177"/>
      <c r="U83" s="98"/>
      <c r="V83" s="116"/>
      <c r="W83" s="116"/>
      <c r="X83" s="116"/>
      <c r="Y83" s="175"/>
      <c r="Z83" s="541"/>
      <c r="AA83" s="106"/>
      <c r="AB83" s="116"/>
      <c r="AC83" s="116"/>
      <c r="AD83" s="106"/>
      <c r="AE83" s="106"/>
      <c r="AF83" s="106"/>
      <c r="AG83" s="125"/>
      <c r="AH83" s="172"/>
      <c r="AI83" s="106"/>
      <c r="AJ83" s="106"/>
      <c r="AK83" s="106"/>
      <c r="AL83" s="106"/>
      <c r="AM83" s="115"/>
      <c r="AN83" s="101"/>
      <c r="AO83" s="98"/>
      <c r="AP83" s="116"/>
      <c r="AQ83" s="116"/>
      <c r="AR83" s="116"/>
      <c r="AS83" s="175"/>
      <c r="AT83" s="116"/>
      <c r="AU83" s="116"/>
      <c r="AV83" s="116"/>
      <c r="AW83" s="116"/>
      <c r="AX83" s="116"/>
      <c r="AY83" s="116"/>
      <c r="AZ83" s="116"/>
      <c r="BA83" s="116"/>
      <c r="BB83" s="174"/>
      <c r="BC83" s="126"/>
      <c r="BD83" s="367"/>
      <c r="BE83" s="106"/>
      <c r="BF83" s="106"/>
      <c r="BG83" s="106"/>
    </row>
    <row r="84" spans="2:59" ht="17.25" customHeight="1" thickBot="1">
      <c r="B84" s="1849" t="str">
        <f>'12-18л. МЕНЮ '!J84</f>
        <v xml:space="preserve">338 / 17 </v>
      </c>
      <c r="C84" s="1283" t="str">
        <f>'12-18л. МЕНЮ '!C84</f>
        <v>Фрукты свежие (яблоко)</v>
      </c>
      <c r="D84" s="1239">
        <f>'12-18л. МЕНЮ '!D84</f>
        <v>105</v>
      </c>
      <c r="E84" s="1925">
        <f>'12-18л. МЕНЮ '!E84</f>
        <v>0.42</v>
      </c>
      <c r="F84" s="1875">
        <f>'12-18л. МЕНЮ '!F84</f>
        <v>0.42</v>
      </c>
      <c r="G84" s="1874">
        <f>'12-18л. МЕНЮ '!G84</f>
        <v>10.29</v>
      </c>
      <c r="H84" s="1926">
        <f>'12-18л. МЕНЮ '!H84</f>
        <v>49.35</v>
      </c>
      <c r="I84" s="1186">
        <v>10.5</v>
      </c>
      <c r="J84" s="1186">
        <v>3.15E-2</v>
      </c>
      <c r="K84" s="1186">
        <v>2.1000000000000001E-2</v>
      </c>
      <c r="L84" s="717">
        <v>0</v>
      </c>
      <c r="M84" s="2163">
        <v>16.8</v>
      </c>
      <c r="N84" s="1322">
        <v>11.55</v>
      </c>
      <c r="O84" s="1186">
        <v>9.4499999999999993</v>
      </c>
      <c r="P84" s="2164">
        <v>2.31</v>
      </c>
      <c r="Q84" s="1691">
        <f>'12-18л. МЕНЮ '!I84</f>
        <v>99</v>
      </c>
      <c r="R84" s="11"/>
      <c r="S84" s="106"/>
      <c r="T84" s="356"/>
      <c r="U84" s="356"/>
      <c r="V84" s="356"/>
      <c r="W84" s="356"/>
      <c r="X84" s="356"/>
      <c r="Y84" s="356"/>
      <c r="Z84" s="356"/>
      <c r="AA84" s="356"/>
      <c r="AB84" s="2171"/>
      <c r="AC84" s="2172"/>
      <c r="AD84" s="106"/>
      <c r="AE84" s="106"/>
      <c r="AF84" s="106"/>
      <c r="AG84" s="370"/>
      <c r="AH84" s="101"/>
      <c r="AI84" s="334"/>
      <c r="AJ84" s="106"/>
      <c r="AK84" s="106"/>
      <c r="AL84" s="106"/>
      <c r="AM84" s="115"/>
      <c r="AN84" s="101"/>
      <c r="AO84" s="98"/>
      <c r="AP84" s="116"/>
      <c r="AQ84" s="116"/>
      <c r="AR84" s="116"/>
      <c r="AS84" s="175"/>
      <c r="AT84" s="116"/>
      <c r="AU84" s="116"/>
      <c r="AV84" s="116"/>
      <c r="AW84" s="116"/>
      <c r="AX84" s="116"/>
      <c r="AY84" s="116"/>
      <c r="AZ84" s="116"/>
      <c r="BA84" s="116"/>
      <c r="BB84" s="174"/>
      <c r="BC84" s="126"/>
      <c r="BD84" s="367"/>
      <c r="BE84" s="106"/>
      <c r="BF84" s="106"/>
      <c r="BG84" s="106"/>
    </row>
    <row r="85" spans="2:59" ht="16.5" customHeight="1">
      <c r="B85" s="434" t="s">
        <v>162</v>
      </c>
      <c r="C85" s="585"/>
      <c r="D85" s="617">
        <f>'12-18л. МЕНЮ '!D85</f>
        <v>977.5</v>
      </c>
      <c r="E85" s="1929">
        <f>'12-18л. МЕНЮ '!E85</f>
        <v>39.788330000000002</v>
      </c>
      <c r="F85" s="1930">
        <f>'12-18л. МЕНЮ '!F85</f>
        <v>47.302419999999998</v>
      </c>
      <c r="G85" s="1931">
        <f>'12-18л. МЕНЮ '!G85</f>
        <v>126.51308</v>
      </c>
      <c r="H85" s="1932">
        <f>'12-18л. МЕНЮ '!H85</f>
        <v>1077.3603299999997</v>
      </c>
      <c r="I85" s="2457">
        <f>SUM(I77:I84)</f>
        <v>23.175000000000001</v>
      </c>
      <c r="J85" s="1946">
        <f t="shared" ref="J85:P85" si="3">SUM(J77:J84)</f>
        <v>0.51750000000000007</v>
      </c>
      <c r="K85" s="2046">
        <f t="shared" si="3"/>
        <v>0.52880000000000005</v>
      </c>
      <c r="L85" s="2457">
        <f t="shared" si="3"/>
        <v>372.53100000000001</v>
      </c>
      <c r="M85" s="1946">
        <f t="shared" si="3"/>
        <v>697.3399999999998</v>
      </c>
      <c r="N85" s="1946">
        <f t="shared" si="3"/>
        <v>617.22499999999991</v>
      </c>
      <c r="O85" s="2882">
        <f t="shared" si="3"/>
        <v>130.33199999999999</v>
      </c>
      <c r="P85" s="2682">
        <f t="shared" si="3"/>
        <v>6.0209999999999999</v>
      </c>
      <c r="Q85" s="788"/>
      <c r="R85" s="41"/>
      <c r="S85" s="106"/>
      <c r="T85" s="116"/>
      <c r="U85" s="116"/>
      <c r="V85" s="116"/>
      <c r="W85" s="583"/>
      <c r="X85" s="174"/>
      <c r="Y85" s="174"/>
      <c r="Z85" s="174"/>
      <c r="AA85" s="149"/>
      <c r="AB85" s="2178"/>
      <c r="AC85" s="116"/>
      <c r="AD85" s="1402"/>
      <c r="AE85" s="106"/>
      <c r="AF85" s="106"/>
      <c r="AG85" s="523"/>
      <c r="AH85" s="101"/>
      <c r="AI85" s="98"/>
      <c r="AJ85" s="106"/>
      <c r="AK85" s="106"/>
      <c r="AL85" s="367"/>
      <c r="AM85" s="106"/>
      <c r="AN85" s="172"/>
      <c r="AO85" s="106"/>
      <c r="AP85" s="116"/>
      <c r="AQ85" s="116"/>
      <c r="AR85" s="116"/>
      <c r="AS85" s="175"/>
      <c r="AT85" s="116"/>
      <c r="AU85" s="116"/>
      <c r="AV85" s="116"/>
      <c r="AW85" s="116"/>
      <c r="AX85" s="116"/>
      <c r="AY85" s="116"/>
      <c r="AZ85" s="116"/>
      <c r="BA85" s="116"/>
      <c r="BB85" s="174"/>
      <c r="BC85" s="126"/>
      <c r="BD85" s="367"/>
      <c r="BE85" s="106"/>
      <c r="BF85" s="106"/>
      <c r="BG85" s="106"/>
    </row>
    <row r="86" spans="2:59" ht="15" customHeight="1">
      <c r="B86" s="755"/>
      <c r="C86" s="756" t="s">
        <v>11</v>
      </c>
      <c r="D86" s="1138">
        <f>D736</f>
        <v>0.35</v>
      </c>
      <c r="E86" s="1933">
        <f>'12-18л. МЕНЮ '!E86</f>
        <v>31.5</v>
      </c>
      <c r="F86" s="1934">
        <f>'12-18л. МЕНЮ '!F86</f>
        <v>32.200000000000003</v>
      </c>
      <c r="G86" s="1935">
        <f>'12-18л. МЕНЮ '!G86</f>
        <v>134.05000000000001</v>
      </c>
      <c r="H86" s="1936">
        <f>'12-18л. МЕНЮ '!H86</f>
        <v>952</v>
      </c>
      <c r="I86" s="1893">
        <f>I736</f>
        <v>24.5</v>
      </c>
      <c r="J86" s="1893">
        <f t="shared" ref="J86:P86" si="4">J736</f>
        <v>0.49</v>
      </c>
      <c r="K86" s="1893">
        <f t="shared" si="4"/>
        <v>0.56000000000000005</v>
      </c>
      <c r="L86" s="1893">
        <f t="shared" si="4"/>
        <v>315</v>
      </c>
      <c r="M86" s="1894">
        <f t="shared" si="4"/>
        <v>420</v>
      </c>
      <c r="N86" s="1894">
        <f t="shared" si="4"/>
        <v>420</v>
      </c>
      <c r="O86" s="1894">
        <f t="shared" si="4"/>
        <v>105</v>
      </c>
      <c r="P86" s="1975">
        <f t="shared" si="4"/>
        <v>6.3</v>
      </c>
      <c r="Q86" s="788"/>
      <c r="R86" s="41"/>
      <c r="S86" s="106"/>
      <c r="T86" s="803"/>
      <c r="U86" s="1537"/>
      <c r="V86" s="1537"/>
      <c r="W86" s="1537"/>
      <c r="X86" s="1537"/>
      <c r="Y86" s="1537"/>
      <c r="Z86" s="1537"/>
      <c r="AA86" s="1537"/>
      <c r="AB86" s="2175"/>
      <c r="AC86" s="2176"/>
      <c r="AD86" s="106"/>
      <c r="AE86" s="106"/>
      <c r="AF86" s="106"/>
      <c r="AG86" s="118"/>
      <c r="AH86" s="101"/>
      <c r="AI86" s="98"/>
      <c r="AJ86" s="100"/>
      <c r="AK86" s="100"/>
      <c r="AL86" s="100"/>
      <c r="AM86" s="117"/>
      <c r="AN86" s="101"/>
      <c r="AO86" s="98"/>
      <c r="AP86" s="116"/>
      <c r="AQ86" s="116"/>
      <c r="AR86" s="116"/>
      <c r="AS86" s="175"/>
      <c r="AT86" s="116"/>
      <c r="AU86" s="116"/>
      <c r="AV86" s="335"/>
      <c r="AW86" s="116"/>
      <c r="AX86" s="116"/>
      <c r="AY86" s="116"/>
      <c r="AZ86" s="116"/>
      <c r="BA86" s="116"/>
      <c r="BB86" s="174"/>
      <c r="BC86" s="126"/>
      <c r="BD86" s="367"/>
      <c r="BE86" s="106"/>
      <c r="BF86" s="106"/>
      <c r="BG86" s="106"/>
    </row>
    <row r="87" spans="2:59" ht="13.5" customHeight="1" thickBot="1">
      <c r="B87" s="230"/>
      <c r="C87" s="752" t="s">
        <v>344</v>
      </c>
      <c r="D87" s="774"/>
      <c r="E87" s="1976">
        <f>'12-18л. МЕНЮ '!E87</f>
        <v>9.2092555555555577</v>
      </c>
      <c r="F87" s="1938">
        <f>'12-18л. МЕНЮ '!F87</f>
        <v>16.415673913043477</v>
      </c>
      <c r="G87" s="1963">
        <f>'12-18л. МЕНЮ '!G87</f>
        <v>-1.9678642297650129</v>
      </c>
      <c r="H87" s="1938">
        <f>'12-18л. МЕНЮ '!H87</f>
        <v>4.6088356617647008</v>
      </c>
      <c r="I87" s="1899">
        <f t="shared" ref="I87:P87" si="5">(I85*100/I730)-35</f>
        <v>-1.8928571428571459</v>
      </c>
      <c r="J87" s="1899">
        <f t="shared" si="5"/>
        <v>1.9642857142857224</v>
      </c>
      <c r="K87" s="1899">
        <f t="shared" si="5"/>
        <v>-1.9500000000000028</v>
      </c>
      <c r="L87" s="1899">
        <f t="shared" si="5"/>
        <v>6.3923333333333332</v>
      </c>
      <c r="M87" s="1899">
        <f t="shared" si="5"/>
        <v>23.111666666666657</v>
      </c>
      <c r="N87" s="1899">
        <f t="shared" si="5"/>
        <v>16.435416666666661</v>
      </c>
      <c r="O87" s="1899">
        <f t="shared" si="5"/>
        <v>8.4439999999999955</v>
      </c>
      <c r="P87" s="1977">
        <f t="shared" si="5"/>
        <v>-1.5499999999999972</v>
      </c>
      <c r="Q87" s="2480"/>
      <c r="R87" s="11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174"/>
      <c r="AD87" s="106"/>
      <c r="AE87" s="106"/>
      <c r="AF87" s="106"/>
      <c r="AG87" s="106"/>
      <c r="AH87" s="106"/>
      <c r="AI87" s="106"/>
      <c r="AJ87" s="100"/>
      <c r="AK87" s="100"/>
      <c r="AL87" s="100"/>
      <c r="AM87" s="171"/>
      <c r="AN87" s="105"/>
      <c r="AO87" s="96"/>
      <c r="AP87" s="116"/>
      <c r="AQ87" s="116"/>
      <c r="AR87" s="116"/>
      <c r="AS87" s="175"/>
      <c r="AT87" s="116"/>
      <c r="AU87" s="116"/>
      <c r="AV87" s="335"/>
      <c r="AW87" s="116"/>
      <c r="AX87" s="116"/>
      <c r="AY87" s="116"/>
      <c r="AZ87" s="116"/>
      <c r="BA87" s="116"/>
      <c r="BB87" s="174"/>
      <c r="BC87" s="126"/>
      <c r="BD87" s="367"/>
      <c r="BE87" s="106"/>
      <c r="BF87" s="106"/>
      <c r="BG87" s="106"/>
    </row>
    <row r="88" spans="2:59" ht="12.75" customHeight="1">
      <c r="B88" s="701"/>
      <c r="C88" s="568" t="s">
        <v>200</v>
      </c>
      <c r="D88" s="59"/>
      <c r="E88" s="1944"/>
      <c r="F88" s="1924"/>
      <c r="G88" s="1924"/>
      <c r="H88" s="1869"/>
      <c r="I88" s="1869"/>
      <c r="J88" s="1869"/>
      <c r="K88" s="1869"/>
      <c r="L88" s="1869"/>
      <c r="M88" s="1869"/>
      <c r="N88" s="1869"/>
      <c r="O88" s="1869"/>
      <c r="P88" s="1870"/>
      <c r="Q88" s="787"/>
      <c r="R88" s="11"/>
      <c r="S88" s="106"/>
      <c r="T88" s="2177"/>
      <c r="U88" s="98"/>
      <c r="V88" s="335"/>
      <c r="W88" s="335"/>
      <c r="X88" s="116"/>
      <c r="Y88" s="175"/>
      <c r="Z88" s="541"/>
      <c r="AA88" s="106"/>
      <c r="AB88" s="121"/>
      <c r="AC88" s="121"/>
      <c r="AD88" s="106"/>
      <c r="AE88" s="106"/>
      <c r="AF88" s="106"/>
      <c r="AG88" s="106"/>
      <c r="AH88" s="106"/>
      <c r="AI88" s="106"/>
      <c r="AJ88" s="98"/>
      <c r="AK88" s="98"/>
      <c r="AL88" s="98"/>
      <c r="AM88" s="148"/>
      <c r="AN88" s="101"/>
      <c r="AO88" s="98"/>
      <c r="AP88" s="116"/>
      <c r="AQ88" s="335"/>
      <c r="AR88" s="116"/>
      <c r="AS88" s="175"/>
      <c r="AT88" s="116"/>
      <c r="AU88" s="116"/>
      <c r="AV88" s="116"/>
      <c r="AW88" s="116"/>
      <c r="AX88" s="116"/>
      <c r="AY88" s="116"/>
      <c r="AZ88" s="223"/>
      <c r="BA88" s="116"/>
      <c r="BB88" s="174"/>
      <c r="BC88" s="126"/>
      <c r="BD88" s="367"/>
      <c r="BE88" s="106"/>
      <c r="BF88" s="106"/>
      <c r="BG88" s="106"/>
    </row>
    <row r="89" spans="2:59" ht="16.5" customHeight="1">
      <c r="B89" s="1692" t="str">
        <f>'12-18л. МЕНЮ '!J89</f>
        <v>501 /21</v>
      </c>
      <c r="C89" s="233" t="str">
        <f>'12-18л. МЕНЮ '!C89</f>
        <v>Сок  фруктовый (абрикосовый)</v>
      </c>
      <c r="D89" s="252">
        <f>'12-18л. МЕНЮ '!D89</f>
        <v>200</v>
      </c>
      <c r="E89" s="1960">
        <f>'12-18л. МЕНЮ '!E89</f>
        <v>1</v>
      </c>
      <c r="F89" s="1866">
        <f>'12-18л. МЕНЮ '!F89</f>
        <v>0</v>
      </c>
      <c r="G89" s="1866">
        <f>'12-18л. МЕНЮ '!G89</f>
        <v>25.4</v>
      </c>
      <c r="H89" s="1866">
        <f>'12-18л. МЕНЮ '!H89</f>
        <v>105.6</v>
      </c>
      <c r="I89" s="329">
        <v>2.25</v>
      </c>
      <c r="J89" s="329">
        <v>4.3999999999999997E-2</v>
      </c>
      <c r="K89" s="329">
        <v>0.08</v>
      </c>
      <c r="L89" s="722">
        <v>0</v>
      </c>
      <c r="M89" s="1186">
        <v>40</v>
      </c>
      <c r="N89" s="1186">
        <v>36</v>
      </c>
      <c r="O89" s="1186">
        <v>20</v>
      </c>
      <c r="P89" s="2461">
        <v>0.4</v>
      </c>
      <c r="Q89" s="473">
        <f>'12-18л. МЕНЮ '!I89</f>
        <v>98</v>
      </c>
      <c r="R89" s="11"/>
      <c r="S89" s="106"/>
      <c r="T89" s="356"/>
      <c r="U89" s="356"/>
      <c r="V89" s="356"/>
      <c r="W89" s="356"/>
      <c r="X89" s="356"/>
      <c r="Y89" s="356"/>
      <c r="Z89" s="356"/>
      <c r="AA89" s="356"/>
      <c r="AB89" s="2171"/>
      <c r="AC89" s="2172"/>
      <c r="AD89" s="106"/>
      <c r="AE89" s="106"/>
      <c r="AF89" s="106"/>
      <c r="AG89" s="106"/>
      <c r="AH89" s="106"/>
      <c r="AI89" s="106"/>
      <c r="AJ89" s="100"/>
      <c r="AK89" s="100"/>
      <c r="AL89" s="100"/>
      <c r="AM89" s="106"/>
      <c r="AN89" s="106"/>
      <c r="AO89" s="106"/>
      <c r="AP89" s="106"/>
      <c r="AQ89" s="106"/>
      <c r="AR89" s="106"/>
      <c r="AS89" s="106"/>
      <c r="AT89" s="106"/>
      <c r="AU89" s="106"/>
      <c r="AV89" s="106"/>
      <c r="AW89" s="106"/>
      <c r="AX89" s="106"/>
      <c r="AY89" s="106"/>
      <c r="AZ89" s="106"/>
      <c r="BA89" s="106"/>
      <c r="BB89" s="106"/>
      <c r="BC89" s="126"/>
      <c r="BD89" s="367"/>
      <c r="BE89" s="106"/>
      <c r="BF89" s="106"/>
      <c r="BG89" s="106"/>
    </row>
    <row r="90" spans="2:59" ht="16.5" customHeight="1">
      <c r="B90" s="799" t="str">
        <f>'12-18л. МЕНЮ '!J90</f>
        <v>525 /22</v>
      </c>
      <c r="C90" s="233" t="str">
        <f>'12-18л. МЕНЮ '!C90</f>
        <v>Голубцы с соусом</v>
      </c>
      <c r="D90" s="252">
        <f>'12-18л. МЕНЮ '!D90</f>
        <v>120</v>
      </c>
      <c r="E90" s="1960">
        <f>'12-18л. МЕНЮ '!E90</f>
        <v>5.9269999999999996</v>
      </c>
      <c r="F90" s="1866">
        <f>'12-18л. МЕНЮ '!F90</f>
        <v>9.7040000000000006</v>
      </c>
      <c r="G90" s="1866">
        <f>'12-18л. МЕНЮ '!G90</f>
        <v>6.0010000000000003</v>
      </c>
      <c r="H90" s="1866">
        <f>'12-18л. МЕНЮ '!H90</f>
        <v>105.19199999999999</v>
      </c>
      <c r="I90" s="1186">
        <v>1.2154</v>
      </c>
      <c r="J90" s="1186">
        <v>3.7499999999999999E-2</v>
      </c>
      <c r="K90" s="1186">
        <v>0.09</v>
      </c>
      <c r="L90" s="2462">
        <v>18.762799999999999</v>
      </c>
      <c r="M90" s="1322">
        <v>46.215400000000002</v>
      </c>
      <c r="N90" s="1322">
        <v>10.61725</v>
      </c>
      <c r="O90" s="1186">
        <v>18.5931</v>
      </c>
      <c r="P90" s="2461">
        <v>1.9305000000000001</v>
      </c>
      <c r="Q90" s="473">
        <f>'12-18л. МЕНЮ '!I90</f>
        <v>61</v>
      </c>
      <c r="R90" s="11"/>
      <c r="S90" s="106"/>
      <c r="T90" s="335"/>
      <c r="U90" s="335"/>
      <c r="V90" s="335"/>
      <c r="W90" s="175"/>
      <c r="X90" s="149"/>
      <c r="Y90" s="149"/>
      <c r="Z90" s="335"/>
      <c r="AA90" s="149"/>
      <c r="AB90" s="2174"/>
      <c r="AC90" s="116"/>
      <c r="AD90" s="1402"/>
      <c r="AE90" s="106"/>
      <c r="AF90" s="106"/>
      <c r="AG90" s="106"/>
      <c r="AH90" s="106"/>
      <c r="AI90" s="106"/>
      <c r="AJ90" s="100"/>
      <c r="AK90" s="100"/>
      <c r="AL90" s="100"/>
      <c r="AM90" s="106"/>
      <c r="AN90" s="106"/>
      <c r="AO90" s="106"/>
      <c r="AP90" s="106"/>
      <c r="AQ90" s="106"/>
      <c r="AR90" s="106"/>
      <c r="AS90" s="106"/>
      <c r="AT90" s="106"/>
      <c r="AU90" s="106"/>
      <c r="AV90" s="106"/>
      <c r="AW90" s="106"/>
      <c r="AX90" s="106"/>
      <c r="AY90" s="106"/>
      <c r="AZ90" s="106"/>
      <c r="BA90" s="106"/>
      <c r="BB90" s="106"/>
      <c r="BC90" s="106"/>
      <c r="BD90" s="367"/>
      <c r="BE90" s="106"/>
      <c r="BF90" s="106"/>
      <c r="BG90" s="106"/>
    </row>
    <row r="91" spans="2:59" ht="16.5" customHeight="1" thickBot="1">
      <c r="B91" s="799" t="str">
        <f>'12-18л. МЕНЮ '!J91</f>
        <v>Пром.пр.</v>
      </c>
      <c r="C91" s="233" t="str">
        <f>'12-18л. МЕНЮ '!C91</f>
        <v>Хлеб пшеничный</v>
      </c>
      <c r="D91" s="252">
        <f>'12-18л. МЕНЮ '!D91</f>
        <v>30</v>
      </c>
      <c r="E91" s="1960">
        <f>'12-18л. МЕНЮ '!E91</f>
        <v>0.6018</v>
      </c>
      <c r="F91" s="1866">
        <f>'12-18л. МЕНЮ '!F91</f>
        <v>0.39</v>
      </c>
      <c r="G91" s="1866">
        <f>'12-18л. МЕНЮ '!G91</f>
        <v>16.260000000000002</v>
      </c>
      <c r="H91" s="1866">
        <f>'12-18л. МЕНЮ '!H91</f>
        <v>70.9572</v>
      </c>
      <c r="I91" s="1186">
        <v>0</v>
      </c>
      <c r="J91" s="1186">
        <v>3.3000000000000002E-2</v>
      </c>
      <c r="K91" s="1186">
        <v>1.2E-2</v>
      </c>
      <c r="L91" s="717">
        <v>0</v>
      </c>
      <c r="M91" s="2163">
        <v>6</v>
      </c>
      <c r="N91" s="1186">
        <v>1.95</v>
      </c>
      <c r="O91" s="1186">
        <v>0.45200000000000001</v>
      </c>
      <c r="P91" s="2461">
        <v>3.3000000000000002E-2</v>
      </c>
      <c r="Q91" s="473">
        <f>'12-18л. МЕНЮ '!I91</f>
        <v>17</v>
      </c>
      <c r="R91" s="91"/>
      <c r="S91" s="592"/>
      <c r="T91" s="803"/>
      <c r="U91" s="2180"/>
      <c r="V91" s="2180"/>
      <c r="W91" s="2180"/>
      <c r="X91" s="2180"/>
      <c r="Y91" s="2180"/>
      <c r="Z91" s="1537"/>
      <c r="AA91" s="1537"/>
      <c r="AB91" s="2175"/>
      <c r="AC91" s="2176"/>
      <c r="AD91" s="116"/>
      <c r="AE91" s="174"/>
      <c r="AF91" s="119"/>
      <c r="AG91" s="106"/>
      <c r="AH91" s="106"/>
      <c r="AI91" s="106"/>
      <c r="AJ91" s="100"/>
      <c r="AK91" s="100"/>
      <c r="AL91" s="100"/>
      <c r="AM91" s="100"/>
      <c r="AN91" s="100"/>
      <c r="AO91" s="100"/>
      <c r="AP91" s="100"/>
      <c r="AQ91" s="100"/>
      <c r="AR91" s="100"/>
      <c r="AS91" s="100"/>
      <c r="AT91" s="106"/>
      <c r="AU91" s="106"/>
      <c r="AV91" s="106"/>
      <c r="AW91" s="106"/>
      <c r="AX91" s="100"/>
      <c r="AY91" s="100"/>
      <c r="AZ91" s="106"/>
      <c r="BA91" s="106"/>
      <c r="BB91" s="126"/>
      <c r="BC91" s="126"/>
      <c r="BD91" s="367"/>
      <c r="BE91" s="106"/>
      <c r="BF91" s="106"/>
      <c r="BG91" s="106"/>
    </row>
    <row r="92" spans="2:59" ht="15.75" customHeight="1">
      <c r="B92" s="766" t="s">
        <v>207</v>
      </c>
      <c r="C92" s="43"/>
      <c r="D92" s="1694">
        <f>'12-18л. МЕНЮ '!D92</f>
        <v>350</v>
      </c>
      <c r="E92" s="2007">
        <f>'12-18л. МЕНЮ '!E92</f>
        <v>7.5287999999999995</v>
      </c>
      <c r="F92" s="1961">
        <f>'12-18л. МЕНЮ '!F92</f>
        <v>10.094000000000001</v>
      </c>
      <c r="G92" s="1961">
        <f>'12-18л. МЕНЮ '!G92</f>
        <v>47.661000000000001</v>
      </c>
      <c r="H92" s="1961">
        <f>'12-18л. МЕНЮ '!H92</f>
        <v>281.74919999999997</v>
      </c>
      <c r="I92" s="2047">
        <f>SUM(I89:I91)</f>
        <v>3.4653999999999998</v>
      </c>
      <c r="J92" s="2047">
        <f t="shared" ref="J92:P92" si="6">SUM(J89:J91)</f>
        <v>0.11449999999999999</v>
      </c>
      <c r="K92" s="2456">
        <f t="shared" si="6"/>
        <v>0.182</v>
      </c>
      <c r="L92" s="2039">
        <f t="shared" si="6"/>
        <v>18.762799999999999</v>
      </c>
      <c r="M92" s="2039">
        <f t="shared" si="6"/>
        <v>92.215400000000002</v>
      </c>
      <c r="N92" s="2039">
        <f t="shared" si="6"/>
        <v>48.567250000000001</v>
      </c>
      <c r="O92" s="2047">
        <f t="shared" si="6"/>
        <v>39.045099999999998</v>
      </c>
      <c r="P92" s="2048">
        <f t="shared" si="6"/>
        <v>2.3635000000000002</v>
      </c>
      <c r="Q92" s="788"/>
      <c r="R92" s="41"/>
      <c r="S92" s="553"/>
      <c r="T92" s="106"/>
      <c r="U92" s="106"/>
      <c r="V92" s="106"/>
      <c r="W92" s="106"/>
      <c r="X92" s="106"/>
      <c r="Y92" s="106"/>
      <c r="Z92" s="106"/>
      <c r="AA92" s="106"/>
      <c r="AB92" s="106"/>
      <c r="AC92" s="106"/>
      <c r="AD92" s="520"/>
      <c r="AE92" s="174"/>
      <c r="AF92" s="115"/>
      <c r="AG92" s="370"/>
      <c r="AH92" s="105"/>
      <c r="AI92" s="157"/>
      <c r="AJ92" s="175"/>
      <c r="AK92" s="116"/>
      <c r="AL92" s="116"/>
      <c r="AM92" s="116"/>
      <c r="AN92" s="116"/>
      <c r="AO92" s="116"/>
      <c r="AP92" s="116"/>
      <c r="AQ92" s="116"/>
      <c r="AR92" s="116"/>
      <c r="AS92" s="106"/>
      <c r="AT92" s="106"/>
      <c r="AU92" s="106"/>
      <c r="AV92" s="106"/>
      <c r="AW92" s="106"/>
      <c r="AX92" s="179"/>
      <c r="AY92" s="100"/>
      <c r="AZ92" s="106"/>
      <c r="BA92" s="106"/>
      <c r="BB92" s="101"/>
      <c r="BC92" s="101"/>
      <c r="BD92" s="100"/>
      <c r="BE92" s="106"/>
      <c r="BF92" s="106"/>
      <c r="BG92" s="106"/>
    </row>
    <row r="93" spans="2:59" ht="15" customHeight="1">
      <c r="B93" s="755"/>
      <c r="C93" s="756" t="s">
        <v>11</v>
      </c>
      <c r="D93" s="1140">
        <f>D740</f>
        <v>0.1</v>
      </c>
      <c r="E93" s="1974">
        <f>'12-18л. МЕНЮ '!E93</f>
        <v>9</v>
      </c>
      <c r="F93" s="1962">
        <f>'12-18л. МЕНЮ '!F93</f>
        <v>9.1999999999999993</v>
      </c>
      <c r="G93" s="1962">
        <f>'12-18л. МЕНЮ '!G93</f>
        <v>38.299999999999997</v>
      </c>
      <c r="H93" s="1962">
        <f>'12-18л. МЕНЮ '!H93</f>
        <v>272</v>
      </c>
      <c r="I93" s="1893">
        <f>I740</f>
        <v>7</v>
      </c>
      <c r="J93" s="1893">
        <f t="shared" ref="J93:P93" si="7">J740</f>
        <v>0.14000000000000001</v>
      </c>
      <c r="K93" s="1893">
        <f t="shared" si="7"/>
        <v>0.16</v>
      </c>
      <c r="L93" s="1893">
        <f t="shared" si="7"/>
        <v>90</v>
      </c>
      <c r="M93" s="1894">
        <f t="shared" si="7"/>
        <v>120</v>
      </c>
      <c r="N93" s="1894">
        <f t="shared" si="7"/>
        <v>120</v>
      </c>
      <c r="O93" s="1893">
        <f t="shared" si="7"/>
        <v>30</v>
      </c>
      <c r="P93" s="1895">
        <f t="shared" si="7"/>
        <v>1.8</v>
      </c>
      <c r="Q93" s="788"/>
      <c r="R93" s="60"/>
      <c r="S93" s="592"/>
      <c r="T93" s="275"/>
      <c r="U93" s="98"/>
      <c r="V93" s="335"/>
      <c r="W93" s="335"/>
      <c r="X93" s="829"/>
      <c r="Y93" s="829"/>
      <c r="Z93" s="829"/>
      <c r="AA93" s="829"/>
      <c r="AB93" s="121"/>
      <c r="AC93" s="121"/>
      <c r="AD93" s="174"/>
      <c r="AE93" s="174"/>
      <c r="AF93" s="100"/>
      <c r="AG93" s="118"/>
      <c r="AH93" s="101"/>
      <c r="AI93" s="96"/>
      <c r="AJ93" s="177"/>
      <c r="AK93" s="177"/>
      <c r="AL93" s="177"/>
      <c r="AM93" s="177"/>
      <c r="AN93" s="177"/>
      <c r="AO93" s="177"/>
      <c r="AP93" s="177"/>
      <c r="AQ93" s="177"/>
      <c r="AR93" s="177"/>
      <c r="AS93" s="106"/>
      <c r="AT93" s="106"/>
      <c r="AU93" s="106"/>
      <c r="AV93" s="106"/>
      <c r="AW93" s="106"/>
      <c r="AX93" s="179"/>
      <c r="AY93" s="100"/>
      <c r="AZ93" s="106"/>
      <c r="BA93" s="106"/>
      <c r="BB93" s="101"/>
      <c r="BC93" s="101"/>
      <c r="BD93" s="367"/>
      <c r="BE93" s="106"/>
      <c r="BF93" s="106"/>
      <c r="BG93" s="106"/>
    </row>
    <row r="94" spans="2:59" ht="15.75" customHeight="1" thickBot="1">
      <c r="B94" s="230"/>
      <c r="C94" s="752" t="s">
        <v>344</v>
      </c>
      <c r="D94" s="753"/>
      <c r="E94" s="1976">
        <f>'12-18л. МЕНЮ '!E94</f>
        <v>-1.634666666666666</v>
      </c>
      <c r="F94" s="1963">
        <f>'12-18л. МЕНЮ '!F94</f>
        <v>0.97173913043478422</v>
      </c>
      <c r="G94" s="1963">
        <f>'12-18л. МЕНЮ '!G94</f>
        <v>2.4441253263707576</v>
      </c>
      <c r="H94" s="1963">
        <f>'12-18л. МЕНЮ '!H94</f>
        <v>0.35842647058823474</v>
      </c>
      <c r="I94" s="1899">
        <f t="shared" ref="I94:P94" si="8">(I92*100/I730)-10</f>
        <v>-5.0494285714285718</v>
      </c>
      <c r="J94" s="1899">
        <f t="shared" si="8"/>
        <v>-1.8214285714285712</v>
      </c>
      <c r="K94" s="1899">
        <f t="shared" si="8"/>
        <v>1.3749999999999982</v>
      </c>
      <c r="L94" s="2023">
        <f t="shared" si="8"/>
        <v>-7.9152444444444452</v>
      </c>
      <c r="M94" s="2023">
        <f t="shared" si="8"/>
        <v>-2.3153833333333322</v>
      </c>
      <c r="N94" s="2023">
        <f t="shared" si="8"/>
        <v>-5.952729166666666</v>
      </c>
      <c r="O94" s="2023">
        <f t="shared" si="8"/>
        <v>3.0150333333333332</v>
      </c>
      <c r="P94" s="1900">
        <f t="shared" si="8"/>
        <v>3.1305555555555564</v>
      </c>
      <c r="Q94" s="700"/>
      <c r="R94" s="51"/>
      <c r="S94" s="367"/>
      <c r="T94" s="356"/>
      <c r="U94" s="356"/>
      <c r="V94" s="356"/>
      <c r="W94" s="356"/>
      <c r="X94" s="356"/>
      <c r="Y94" s="356"/>
      <c r="Z94" s="356"/>
      <c r="AA94" s="356"/>
      <c r="AB94" s="2171"/>
      <c r="AC94" s="2172"/>
      <c r="AD94" s="335"/>
      <c r="AE94" s="174"/>
      <c r="AF94" s="115"/>
      <c r="AG94" s="523"/>
      <c r="AH94" s="101"/>
      <c r="AI94" s="98"/>
      <c r="AJ94" s="177"/>
      <c r="AK94" s="177"/>
      <c r="AL94" s="177"/>
      <c r="AM94" s="177"/>
      <c r="AN94" s="177"/>
      <c r="AO94" s="177"/>
      <c r="AP94" s="177"/>
      <c r="AQ94" s="177"/>
      <c r="AR94" s="177"/>
      <c r="AS94" s="177"/>
      <c r="AT94" s="106"/>
      <c r="AU94" s="106"/>
      <c r="AV94" s="106"/>
      <c r="AW94" s="106"/>
      <c r="AX94" s="100"/>
      <c r="AY94" s="100"/>
      <c r="AZ94" s="106"/>
      <c r="BA94" s="106"/>
      <c r="BB94" s="126"/>
      <c r="BC94" s="126"/>
      <c r="BD94" s="367"/>
      <c r="BE94" s="106"/>
      <c r="BF94" s="106"/>
      <c r="BG94" s="106"/>
    </row>
    <row r="95" spans="2:59" ht="16.5" customHeight="1" thickBot="1">
      <c r="S95" s="106"/>
      <c r="T95" s="98"/>
      <c r="U95" s="98"/>
      <c r="V95" s="116"/>
      <c r="W95" s="335"/>
      <c r="X95" s="116"/>
      <c r="Y95" s="175"/>
      <c r="Z95" s="541"/>
      <c r="AA95" s="157"/>
      <c r="AB95" s="2174"/>
      <c r="AC95" s="116"/>
      <c r="AD95" s="116"/>
      <c r="AE95" s="174"/>
      <c r="AF95" s="115"/>
      <c r="AG95" s="174"/>
      <c r="AH95" s="174"/>
      <c r="AI95" s="174"/>
      <c r="AJ95" s="175"/>
      <c r="AK95" s="174"/>
      <c r="AL95" s="174"/>
      <c r="AM95" s="174"/>
      <c r="AN95" s="174"/>
      <c r="AO95" s="174"/>
      <c r="AP95" s="174"/>
      <c r="AQ95" s="174"/>
      <c r="AR95" s="174"/>
      <c r="AS95" s="174"/>
      <c r="AT95" s="106"/>
      <c r="AU95" s="106"/>
      <c r="AV95" s="106"/>
      <c r="AW95" s="106"/>
      <c r="AX95" s="100"/>
      <c r="AY95" s="100"/>
      <c r="AZ95" s="106"/>
      <c r="BA95" s="106"/>
      <c r="BB95" s="126"/>
      <c r="BC95" s="126"/>
      <c r="BD95" s="367"/>
      <c r="BE95" s="106"/>
      <c r="BF95" s="106"/>
      <c r="BG95" s="106"/>
    </row>
    <row r="96" spans="2:59" ht="17.25" customHeight="1">
      <c r="B96" s="670"/>
      <c r="C96" s="43" t="s">
        <v>239</v>
      </c>
      <c r="D96" s="44"/>
      <c r="E96" s="144">
        <f t="shared" ref="E96:P96" si="9">E73+E85</f>
        <v>59.392930000000007</v>
      </c>
      <c r="F96" s="235">
        <f t="shared" si="9"/>
        <v>62.324419999999996</v>
      </c>
      <c r="G96" s="235">
        <f t="shared" si="9"/>
        <v>220.32107999999999</v>
      </c>
      <c r="H96" s="719">
        <f t="shared" si="9"/>
        <v>1652.8297299999997</v>
      </c>
      <c r="I96" s="235">
        <f t="shared" si="9"/>
        <v>51.445</v>
      </c>
      <c r="J96" s="235">
        <f t="shared" si="9"/>
        <v>0.79060000000000008</v>
      </c>
      <c r="K96" s="235">
        <f t="shared" si="9"/>
        <v>0.73209999999999997</v>
      </c>
      <c r="L96" s="235">
        <f t="shared" si="9"/>
        <v>523.66510000000005</v>
      </c>
      <c r="M96" s="720">
        <f t="shared" si="9"/>
        <v>767.02069999999981</v>
      </c>
      <c r="N96" s="720">
        <f t="shared" si="9"/>
        <v>698.98269999999991</v>
      </c>
      <c r="O96" s="720">
        <f t="shared" si="9"/>
        <v>173.8467</v>
      </c>
      <c r="P96" s="745">
        <f t="shared" si="9"/>
        <v>9.7010000000000005</v>
      </c>
      <c r="S96" s="106"/>
      <c r="T96" s="803"/>
      <c r="U96" s="1537"/>
      <c r="V96" s="1537"/>
      <c r="W96" s="1537"/>
      <c r="X96" s="1537"/>
      <c r="Y96" s="1537"/>
      <c r="Z96" s="1537"/>
      <c r="AA96" s="1537"/>
      <c r="AB96" s="2175"/>
      <c r="AC96" s="2176"/>
      <c r="AD96" s="116"/>
      <c r="AE96" s="174"/>
      <c r="AF96" s="115"/>
      <c r="AG96" s="106"/>
      <c r="AH96" s="106"/>
      <c r="AI96" s="106"/>
      <c r="AJ96" s="106"/>
      <c r="AK96" s="106"/>
      <c r="AL96" s="106"/>
      <c r="AM96" s="106"/>
      <c r="AN96" s="106"/>
      <c r="AO96" s="106"/>
      <c r="AP96" s="106"/>
      <c r="AQ96" s="106"/>
      <c r="AR96" s="106"/>
      <c r="AS96" s="106"/>
      <c r="AT96" s="106"/>
      <c r="AU96" s="106"/>
      <c r="AV96" s="106"/>
      <c r="AW96" s="106"/>
      <c r="AX96" s="100"/>
      <c r="AY96" s="100"/>
      <c r="AZ96" s="106"/>
      <c r="BA96" s="106"/>
      <c r="BB96" s="156"/>
      <c r="BC96" s="126"/>
      <c r="BD96" s="367"/>
      <c r="BE96" s="106"/>
      <c r="BF96" s="106"/>
      <c r="BG96" s="106"/>
    </row>
    <row r="97" spans="2:59" ht="14.25" customHeight="1">
      <c r="B97" s="399"/>
      <c r="C97" s="697" t="s">
        <v>11</v>
      </c>
      <c r="D97" s="1138">
        <f t="shared" ref="D97:P97" si="10">D744</f>
        <v>0.6</v>
      </c>
      <c r="E97" s="1526">
        <f t="shared" si="10"/>
        <v>54</v>
      </c>
      <c r="F97" s="1490">
        <f t="shared" si="10"/>
        <v>55.2</v>
      </c>
      <c r="G97" s="1490">
        <f t="shared" si="10"/>
        <v>229.8</v>
      </c>
      <c r="H97" s="1490">
        <f t="shared" si="10"/>
        <v>1632</v>
      </c>
      <c r="I97" s="1490">
        <f t="shared" si="10"/>
        <v>42</v>
      </c>
      <c r="J97" s="1490">
        <f t="shared" si="10"/>
        <v>0.84</v>
      </c>
      <c r="K97" s="1490">
        <f t="shared" si="10"/>
        <v>0.96</v>
      </c>
      <c r="L97" s="1490">
        <f t="shared" si="10"/>
        <v>540</v>
      </c>
      <c r="M97" s="1295">
        <f t="shared" si="10"/>
        <v>720</v>
      </c>
      <c r="N97" s="1295">
        <f t="shared" si="10"/>
        <v>720</v>
      </c>
      <c r="O97" s="1295">
        <f t="shared" si="10"/>
        <v>180</v>
      </c>
      <c r="P97" s="1527">
        <f t="shared" si="10"/>
        <v>10.8</v>
      </c>
      <c r="Q97" s="559"/>
      <c r="R97" s="39"/>
      <c r="S97" s="106"/>
      <c r="T97" s="106"/>
      <c r="U97" s="121"/>
      <c r="V97" s="121"/>
      <c r="W97" s="121"/>
      <c r="X97" s="121"/>
      <c r="Y97" s="121"/>
      <c r="Z97" s="121"/>
      <c r="AA97" s="106"/>
      <c r="AB97" s="216"/>
      <c r="AC97" s="105"/>
      <c r="AD97" s="105"/>
      <c r="AE97" s="96"/>
      <c r="AF97" s="119"/>
      <c r="AG97" s="194"/>
      <c r="AH97" s="194"/>
      <c r="AI97" s="194"/>
      <c r="AJ97" s="181"/>
      <c r="AK97" s="504"/>
      <c r="AL97" s="194"/>
      <c r="AM97" s="181"/>
      <c r="AN97" s="181"/>
      <c r="AO97" s="194"/>
      <c r="AP97" s="505"/>
      <c r="AQ97" s="194"/>
      <c r="AR97" s="194"/>
      <c r="AS97" s="106"/>
      <c r="AT97" s="179"/>
      <c r="AU97" s="106"/>
      <c r="AV97" s="106"/>
      <c r="AW97" s="106"/>
      <c r="AX97" s="100"/>
      <c r="AY97" s="100"/>
      <c r="AZ97" s="106"/>
      <c r="BA97" s="106"/>
      <c r="BB97" s="126"/>
      <c r="BC97" s="126"/>
      <c r="BD97" s="367"/>
      <c r="BE97" s="106"/>
      <c r="BF97" s="106"/>
      <c r="BG97" s="106"/>
    </row>
    <row r="98" spans="2:59" ht="14.25" customHeight="1" thickBot="1">
      <c r="B98" s="230"/>
      <c r="C98" s="752" t="s">
        <v>344</v>
      </c>
      <c r="D98" s="774"/>
      <c r="E98" s="1809">
        <f t="shared" ref="E98:P98" si="11">(E96*100/E730)-60</f>
        <v>5.9921444444444489</v>
      </c>
      <c r="F98" s="1810">
        <f t="shared" si="11"/>
        <v>7.7439347826086902</v>
      </c>
      <c r="G98" s="1810">
        <f t="shared" si="11"/>
        <v>-2.4749138381201021</v>
      </c>
      <c r="H98" s="1810">
        <f t="shared" si="11"/>
        <v>0.76579889705881499</v>
      </c>
      <c r="I98" s="1810">
        <f t="shared" si="11"/>
        <v>13.492857142857147</v>
      </c>
      <c r="J98" s="1810">
        <f t="shared" si="11"/>
        <v>-3.5285714285714249</v>
      </c>
      <c r="K98" s="1810">
        <f t="shared" si="11"/>
        <v>-14.243750000000006</v>
      </c>
      <c r="L98" s="1811">
        <f t="shared" si="11"/>
        <v>-1.8149888888888839</v>
      </c>
      <c r="M98" s="1810">
        <f t="shared" si="11"/>
        <v>3.9183916666666505</v>
      </c>
      <c r="N98" s="1810">
        <f t="shared" si="11"/>
        <v>-1.7514416666666719</v>
      </c>
      <c r="O98" s="1810">
        <f t="shared" si="11"/>
        <v>-2.0511000000000053</v>
      </c>
      <c r="P98" s="1812">
        <f t="shared" si="11"/>
        <v>-6.1055555555555543</v>
      </c>
      <c r="Q98" s="559"/>
      <c r="R98" s="98"/>
      <c r="S98" s="106"/>
      <c r="T98" s="275"/>
      <c r="U98" s="98"/>
      <c r="V98" s="335"/>
      <c r="W98" s="335"/>
      <c r="X98" s="829"/>
      <c r="Y98" s="829"/>
      <c r="Z98" s="829"/>
      <c r="AA98" s="829"/>
      <c r="AB98" s="121"/>
      <c r="AC98" s="121"/>
      <c r="AD98" s="121"/>
      <c r="AE98" s="106"/>
      <c r="AF98" s="106"/>
      <c r="AG98" s="194"/>
      <c r="AH98" s="194"/>
      <c r="AI98" s="194"/>
      <c r="AJ98" s="194"/>
      <c r="AK98" s="194"/>
      <c r="AL98" s="194"/>
      <c r="AM98" s="194"/>
      <c r="AN98" s="194"/>
      <c r="AO98" s="194"/>
      <c r="AP98" s="194"/>
      <c r="AQ98" s="194"/>
      <c r="AR98" s="194"/>
      <c r="AS98" s="106"/>
      <c r="AT98" s="179"/>
      <c r="AU98" s="106"/>
      <c r="AV98" s="106"/>
      <c r="AW98" s="106"/>
      <c r="AX98" s="100"/>
      <c r="AY98" s="100"/>
      <c r="AZ98" s="106"/>
      <c r="BA98" s="106"/>
      <c r="BB98" s="126"/>
      <c r="BC98" s="126"/>
      <c r="BD98" s="367"/>
      <c r="BE98" s="106"/>
      <c r="BF98" s="106"/>
      <c r="BG98" s="106"/>
    </row>
    <row r="99" spans="2:59" ht="13.5" customHeight="1" thickBot="1">
      <c r="E99" s="721"/>
      <c r="F99" s="721"/>
      <c r="G99" s="721"/>
      <c r="H99" s="721"/>
      <c r="I99" s="721"/>
      <c r="J99" s="721"/>
      <c r="K99" s="721"/>
      <c r="L99" s="721"/>
      <c r="M99" s="721"/>
      <c r="N99" s="721"/>
      <c r="O99" s="721"/>
      <c r="P99" s="721"/>
      <c r="Q99" s="559"/>
      <c r="R99" s="98"/>
      <c r="S99" s="106"/>
      <c r="T99" s="356"/>
      <c r="U99" s="356"/>
      <c r="V99" s="356"/>
      <c r="W99" s="356"/>
      <c r="X99" s="356"/>
      <c r="Y99" s="356"/>
      <c r="Z99" s="356"/>
      <c r="AA99" s="356"/>
      <c r="AB99" s="2171"/>
      <c r="AC99" s="2172"/>
      <c r="AD99" s="116"/>
      <c r="AE99" s="124"/>
      <c r="AF99" s="123"/>
      <c r="AG99" s="106"/>
      <c r="AH99" s="106"/>
      <c r="AI99" s="106"/>
      <c r="AJ99" s="181"/>
      <c r="AK99" s="181"/>
      <c r="AL99" s="106"/>
      <c r="AM99" s="181"/>
      <c r="AN99" s="181"/>
      <c r="AO99" s="106"/>
      <c r="AP99" s="101"/>
      <c r="AQ99" s="106"/>
      <c r="AR99" s="106"/>
      <c r="AS99" s="106"/>
      <c r="AT99" s="100"/>
      <c r="AU99" s="106"/>
      <c r="AV99" s="106"/>
      <c r="AW99" s="106"/>
      <c r="AX99" s="201"/>
      <c r="AY99" s="201"/>
      <c r="AZ99" s="106"/>
      <c r="BA99" s="106"/>
      <c r="BB99" s="126"/>
      <c r="BC99" s="126"/>
      <c r="BD99" s="551"/>
      <c r="BE99" s="106"/>
      <c r="BF99" s="106"/>
      <c r="BG99" s="106"/>
    </row>
    <row r="100" spans="2:59" ht="15" customHeight="1">
      <c r="B100" s="670"/>
      <c r="C100" s="43" t="s">
        <v>238</v>
      </c>
      <c r="D100" s="44"/>
      <c r="E100" s="144">
        <f t="shared" ref="E100:P100" si="12">E85+E92</f>
        <v>47.317129999999999</v>
      </c>
      <c r="F100" s="235">
        <f t="shared" si="12"/>
        <v>57.396419999999999</v>
      </c>
      <c r="G100" s="235">
        <f t="shared" si="12"/>
        <v>174.17408</v>
      </c>
      <c r="H100" s="719">
        <f t="shared" si="12"/>
        <v>1359.1095299999997</v>
      </c>
      <c r="I100" s="235">
        <f t="shared" si="12"/>
        <v>26.6404</v>
      </c>
      <c r="J100" s="235">
        <f t="shared" si="12"/>
        <v>0.63200000000000012</v>
      </c>
      <c r="K100" s="235">
        <f t="shared" si="12"/>
        <v>0.7108000000000001</v>
      </c>
      <c r="L100" s="720">
        <f t="shared" si="12"/>
        <v>391.29380000000003</v>
      </c>
      <c r="M100" s="720">
        <f t="shared" si="12"/>
        <v>789.55539999999985</v>
      </c>
      <c r="N100" s="719">
        <f t="shared" si="12"/>
        <v>665.79224999999997</v>
      </c>
      <c r="O100" s="720">
        <f t="shared" si="12"/>
        <v>169.37709999999998</v>
      </c>
      <c r="P100" s="745">
        <f t="shared" si="12"/>
        <v>8.3844999999999992</v>
      </c>
      <c r="Q100" s="559"/>
      <c r="R100" s="98"/>
      <c r="S100" s="106"/>
      <c r="T100" s="98"/>
      <c r="U100" s="98"/>
      <c r="V100" s="116"/>
      <c r="W100" s="335"/>
      <c r="X100" s="116"/>
      <c r="Y100" s="175"/>
      <c r="Z100" s="541"/>
      <c r="AA100" s="157"/>
      <c r="AB100" s="2174"/>
      <c r="AC100" s="116"/>
      <c r="AD100" s="116"/>
      <c r="AE100" s="124"/>
      <c r="AF100" s="122"/>
      <c r="AG100" s="508"/>
      <c r="AH100" s="509"/>
      <c r="AI100" s="510"/>
      <c r="AJ100" s="511"/>
      <c r="AK100" s="512"/>
      <c r="AL100" s="512"/>
      <c r="AM100" s="512"/>
      <c r="AN100" s="512"/>
      <c r="AO100" s="512"/>
      <c r="AP100" s="512"/>
      <c r="AQ100" s="508"/>
      <c r="AR100" s="508"/>
      <c r="AS100" s="513"/>
      <c r="AT100" s="105"/>
      <c r="AU100" s="106"/>
      <c r="AV100" s="106"/>
      <c r="AW100" s="106"/>
      <c r="AX100" s="201"/>
      <c r="AY100" s="201"/>
      <c r="AZ100" s="106"/>
      <c r="BA100" s="106"/>
      <c r="BB100" s="126"/>
      <c r="BC100" s="126"/>
      <c r="BD100" s="367"/>
      <c r="BE100" s="106"/>
      <c r="BF100" s="106"/>
      <c r="BG100" s="106"/>
    </row>
    <row r="101" spans="2:59" ht="15" customHeight="1">
      <c r="B101" s="399"/>
      <c r="C101" s="697" t="s">
        <v>11</v>
      </c>
      <c r="D101" s="1138">
        <f t="shared" ref="D101:P101" si="13">D748</f>
        <v>0.45</v>
      </c>
      <c r="E101" s="1526">
        <f t="shared" si="13"/>
        <v>40.5</v>
      </c>
      <c r="F101" s="1490">
        <f t="shared" si="13"/>
        <v>41.4</v>
      </c>
      <c r="G101" s="1490">
        <f t="shared" si="13"/>
        <v>172.35</v>
      </c>
      <c r="H101" s="1490">
        <f t="shared" si="13"/>
        <v>1224</v>
      </c>
      <c r="I101" s="1490">
        <f t="shared" si="13"/>
        <v>31.5</v>
      </c>
      <c r="J101" s="1490">
        <f t="shared" si="13"/>
        <v>0.63</v>
      </c>
      <c r="K101" s="1490">
        <f t="shared" si="13"/>
        <v>0.72</v>
      </c>
      <c r="L101" s="1490">
        <f t="shared" si="13"/>
        <v>405</v>
      </c>
      <c r="M101" s="1295">
        <f t="shared" si="13"/>
        <v>540</v>
      </c>
      <c r="N101" s="1295">
        <f t="shared" si="13"/>
        <v>540</v>
      </c>
      <c r="O101" s="1295">
        <f t="shared" si="13"/>
        <v>135</v>
      </c>
      <c r="P101" s="1527">
        <f t="shared" si="13"/>
        <v>8.1</v>
      </c>
      <c r="Q101" s="559"/>
      <c r="R101" s="98"/>
      <c r="S101" s="106"/>
      <c r="T101" s="803"/>
      <c r="U101" s="1537"/>
      <c r="V101" s="1537"/>
      <c r="W101" s="1537"/>
      <c r="X101" s="1537"/>
      <c r="Y101" s="1537"/>
      <c r="Z101" s="1537"/>
      <c r="AA101" s="1537"/>
      <c r="AB101" s="2175"/>
      <c r="AC101" s="2176"/>
      <c r="AD101" s="116"/>
      <c r="AE101" s="355"/>
      <c r="AF101" s="115"/>
      <c r="AG101" s="206"/>
      <c r="AH101" s="206"/>
      <c r="AI101" s="206"/>
      <c r="AJ101" s="514"/>
      <c r="AK101" s="206"/>
      <c r="AL101" s="206"/>
      <c r="AM101" s="206"/>
      <c r="AN101" s="206"/>
      <c r="AO101" s="206"/>
      <c r="AP101" s="206"/>
      <c r="AQ101" s="206"/>
      <c r="AR101" s="206"/>
      <c r="AS101" s="206"/>
      <c r="AT101" s="100"/>
      <c r="AU101" s="106"/>
      <c r="AV101" s="106"/>
      <c r="AW101" s="106"/>
      <c r="AX101" s="100"/>
      <c r="AY101" s="100"/>
      <c r="AZ101" s="106"/>
      <c r="BA101" s="106"/>
      <c r="BB101" s="126"/>
      <c r="BC101" s="126"/>
      <c r="BD101" s="367"/>
      <c r="BE101" s="106"/>
      <c r="BF101" s="106"/>
      <c r="BG101" s="106"/>
    </row>
    <row r="102" spans="2:59" ht="18" customHeight="1" thickBot="1">
      <c r="B102" s="230"/>
      <c r="C102" s="752" t="s">
        <v>344</v>
      </c>
      <c r="D102" s="774"/>
      <c r="E102" s="764">
        <f t="shared" ref="E102:P102" si="14">(E100*100/E730)-45</f>
        <v>7.5745888888888828</v>
      </c>
      <c r="F102" s="765">
        <f t="shared" si="14"/>
        <v>17.387413043478261</v>
      </c>
      <c r="G102" s="765">
        <f t="shared" si="14"/>
        <v>0.47626109660573945</v>
      </c>
      <c r="H102" s="765">
        <f t="shared" si="14"/>
        <v>4.9672621323529356</v>
      </c>
      <c r="I102" s="765">
        <f t="shared" si="14"/>
        <v>-6.9422857142857168</v>
      </c>
      <c r="J102" s="765">
        <f t="shared" si="14"/>
        <v>0.14285714285715301</v>
      </c>
      <c r="K102" s="765">
        <f t="shared" si="14"/>
        <v>-0.57499999999999574</v>
      </c>
      <c r="L102" s="765">
        <f t="shared" si="14"/>
        <v>-1.5229111111111067</v>
      </c>
      <c r="M102" s="765">
        <f t="shared" si="14"/>
        <v>20.796283333333321</v>
      </c>
      <c r="N102" s="765">
        <f t="shared" si="14"/>
        <v>10.48268749999999</v>
      </c>
      <c r="O102" s="765">
        <f t="shared" si="14"/>
        <v>11.459033333333331</v>
      </c>
      <c r="P102" s="767">
        <f t="shared" si="14"/>
        <v>1.5805555555555486</v>
      </c>
      <c r="Q102" s="559"/>
      <c r="R102" s="98"/>
      <c r="S102" s="106"/>
      <c r="T102" s="361"/>
      <c r="U102" s="1264"/>
      <c r="V102" s="363"/>
      <c r="W102" s="363"/>
      <c r="X102" s="363"/>
      <c r="Y102" s="363"/>
      <c r="Z102" s="378"/>
      <c r="AA102" s="106"/>
      <c r="AB102" s="223"/>
      <c r="AC102" s="116"/>
      <c r="AD102" s="116"/>
      <c r="AE102" s="355"/>
      <c r="AF102" s="115"/>
      <c r="AG102" s="174"/>
      <c r="AH102" s="355"/>
      <c r="AI102" s="174"/>
      <c r="AJ102" s="175"/>
      <c r="AK102" s="174"/>
      <c r="AL102" s="174"/>
      <c r="AM102" s="355"/>
      <c r="AN102" s="355"/>
      <c r="AO102" s="174"/>
      <c r="AP102" s="149"/>
      <c r="AQ102" s="174"/>
      <c r="AR102" s="174"/>
      <c r="AS102" s="174"/>
      <c r="AT102" s="106"/>
      <c r="AU102" s="106"/>
      <c r="AV102" s="106"/>
      <c r="AW102" s="106"/>
      <c r="AX102" s="201"/>
      <c r="AY102" s="201"/>
      <c r="AZ102" s="106"/>
      <c r="BA102" s="106"/>
      <c r="BB102" s="126"/>
      <c r="BC102" s="126"/>
      <c r="BD102" s="367"/>
      <c r="BE102" s="106"/>
      <c r="BF102" s="106"/>
      <c r="BG102" s="106"/>
    </row>
    <row r="103" spans="2:59" ht="17.25" customHeight="1" thickBot="1">
      <c r="E103" s="721"/>
      <c r="F103" s="721"/>
      <c r="G103" s="721"/>
      <c r="H103" s="721"/>
      <c r="I103" s="721"/>
      <c r="J103" s="721"/>
      <c r="K103" s="721"/>
      <c r="L103" s="721"/>
      <c r="M103" s="721"/>
      <c r="N103" s="721"/>
      <c r="O103" s="721"/>
      <c r="P103" s="721"/>
      <c r="Q103" s="559"/>
      <c r="R103" s="98"/>
      <c r="S103" s="106"/>
      <c r="T103" s="106"/>
      <c r="U103" s="116"/>
      <c r="V103" s="499"/>
      <c r="W103" s="499"/>
      <c r="X103" s="499"/>
      <c r="Y103" s="499"/>
      <c r="Z103" s="121"/>
      <c r="AA103" s="106"/>
      <c r="AB103" s="116"/>
      <c r="AC103" s="116"/>
      <c r="AD103" s="116"/>
      <c r="AE103" s="174"/>
      <c r="AF103" s="115"/>
      <c r="AG103" s="524"/>
      <c r="AH103" s="524"/>
      <c r="AI103" s="524"/>
      <c r="AJ103" s="524"/>
      <c r="AK103" s="524"/>
      <c r="AL103" s="524"/>
      <c r="AM103" s="525"/>
      <c r="AN103" s="524"/>
      <c r="AO103" s="525"/>
      <c r="AP103" s="525"/>
      <c r="AQ103" s="524"/>
      <c r="AR103" s="524"/>
      <c r="AS103" s="524"/>
      <c r="AT103" s="100"/>
      <c r="AU103" s="106"/>
      <c r="AV103" s="106"/>
      <c r="AW103" s="106"/>
      <c r="AX103" s="100"/>
      <c r="AY103" s="100"/>
      <c r="AZ103" s="106"/>
      <c r="BA103" s="106"/>
      <c r="BB103" s="269"/>
      <c r="BC103" s="126"/>
      <c r="BD103" s="367"/>
      <c r="BE103" s="106"/>
      <c r="BF103" s="106"/>
      <c r="BG103" s="106"/>
    </row>
    <row r="104" spans="2:59" ht="17.25" customHeight="1">
      <c r="B104" s="754" t="s">
        <v>263</v>
      </c>
      <c r="C104" s="43"/>
      <c r="D104" s="44"/>
      <c r="E104" s="144">
        <f t="shared" ref="E104:P104" si="15">E73+E85+E92</f>
        <v>66.921730000000011</v>
      </c>
      <c r="F104" s="235">
        <f t="shared" si="15"/>
        <v>72.418419999999998</v>
      </c>
      <c r="G104" s="235">
        <f t="shared" si="15"/>
        <v>267.98208</v>
      </c>
      <c r="H104" s="719">
        <f t="shared" si="15"/>
        <v>1934.5789299999997</v>
      </c>
      <c r="I104" s="720">
        <f t="shared" si="15"/>
        <v>54.910400000000003</v>
      </c>
      <c r="J104" s="235">
        <f t="shared" si="15"/>
        <v>0.90510000000000002</v>
      </c>
      <c r="K104" s="235">
        <f t="shared" si="15"/>
        <v>0.91409999999999991</v>
      </c>
      <c r="L104" s="720">
        <f t="shared" si="15"/>
        <v>542.42790000000002</v>
      </c>
      <c r="M104" s="720">
        <f t="shared" si="15"/>
        <v>859.23609999999985</v>
      </c>
      <c r="N104" s="719">
        <f t="shared" si="15"/>
        <v>747.54994999999985</v>
      </c>
      <c r="O104" s="720">
        <f t="shared" si="15"/>
        <v>212.89179999999999</v>
      </c>
      <c r="P104" s="745">
        <f t="shared" si="15"/>
        <v>12.064500000000001</v>
      </c>
      <c r="Q104" s="559"/>
      <c r="R104" s="121"/>
      <c r="S104" s="106"/>
      <c r="T104" s="106"/>
      <c r="U104" s="121"/>
      <c r="V104" s="121"/>
      <c r="W104" s="121"/>
      <c r="X104" s="121"/>
      <c r="Y104" s="121"/>
      <c r="Z104" s="121"/>
      <c r="AA104" s="106"/>
      <c r="AB104" s="116"/>
      <c r="AC104" s="116"/>
      <c r="AD104" s="116"/>
      <c r="AE104" s="174"/>
      <c r="AF104" s="115"/>
      <c r="AG104" s="106"/>
      <c r="AH104" s="106"/>
      <c r="AI104" s="106"/>
      <c r="AJ104" s="106"/>
      <c r="AK104" s="106"/>
      <c r="AL104" s="106"/>
      <c r="AM104" s="106"/>
      <c r="AN104" s="106"/>
      <c r="AO104" s="106"/>
      <c r="AP104" s="106"/>
      <c r="AQ104" s="106"/>
      <c r="AR104" s="106"/>
      <c r="AS104" s="106"/>
      <c r="AT104" s="100"/>
      <c r="AU104" s="106"/>
      <c r="AV104" s="106"/>
      <c r="AW104" s="106"/>
      <c r="AX104" s="100"/>
      <c r="AY104" s="100"/>
      <c r="AZ104" s="106"/>
      <c r="BA104" s="106"/>
      <c r="BB104" s="126"/>
      <c r="BC104" s="126"/>
      <c r="BD104" s="367"/>
      <c r="BE104" s="106"/>
      <c r="BF104" s="106"/>
      <c r="BG104" s="106"/>
    </row>
    <row r="105" spans="2:59" ht="18" customHeight="1">
      <c r="B105" s="755"/>
      <c r="C105" s="756" t="s">
        <v>11</v>
      </c>
      <c r="D105" s="1138">
        <f t="shared" ref="D105:P105" si="16">D752</f>
        <v>0.7</v>
      </c>
      <c r="E105" s="1526">
        <f t="shared" si="16"/>
        <v>63</v>
      </c>
      <c r="F105" s="1490">
        <f t="shared" si="16"/>
        <v>64.400000000000006</v>
      </c>
      <c r="G105" s="1490">
        <f t="shared" si="16"/>
        <v>268.10000000000002</v>
      </c>
      <c r="H105" s="1490">
        <f t="shared" si="16"/>
        <v>1904</v>
      </c>
      <c r="I105" s="1490">
        <f t="shared" si="16"/>
        <v>49</v>
      </c>
      <c r="J105" s="1490">
        <f t="shared" si="16"/>
        <v>0.98</v>
      </c>
      <c r="K105" s="1490">
        <f t="shared" si="16"/>
        <v>1.1200000000000001</v>
      </c>
      <c r="L105" s="1490">
        <f t="shared" si="16"/>
        <v>630</v>
      </c>
      <c r="M105" s="1295">
        <f t="shared" si="16"/>
        <v>840</v>
      </c>
      <c r="N105" s="1295">
        <f t="shared" si="16"/>
        <v>840</v>
      </c>
      <c r="O105" s="1295">
        <f t="shared" si="16"/>
        <v>210</v>
      </c>
      <c r="P105" s="1527">
        <f t="shared" si="16"/>
        <v>12.6</v>
      </c>
      <c r="S105" s="106"/>
      <c r="T105" s="358"/>
      <c r="U105" s="100"/>
      <c r="V105" s="521"/>
      <c r="W105" s="521"/>
      <c r="X105" s="521"/>
      <c r="Y105" s="521"/>
      <c r="Z105" s="1422"/>
      <c r="AA105" s="106"/>
      <c r="AB105" s="116"/>
      <c r="AC105" s="116"/>
      <c r="AD105" s="116"/>
      <c r="AE105" s="174"/>
      <c r="AF105" s="148"/>
      <c r="AG105" s="106"/>
      <c r="AH105" s="106"/>
      <c r="AI105" s="106"/>
      <c r="AJ105" s="106"/>
      <c r="AK105" s="106"/>
      <c r="AL105" s="106"/>
      <c r="AM105" s="106"/>
      <c r="AN105" s="106"/>
      <c r="AO105" s="106"/>
      <c r="AP105" s="505"/>
      <c r="AQ105" s="106"/>
      <c r="AR105" s="505"/>
      <c r="AS105" s="106"/>
      <c r="AT105" s="100"/>
      <c r="AU105" s="106"/>
      <c r="AV105" s="106"/>
      <c r="AW105" s="106"/>
      <c r="AX105" s="100"/>
      <c r="AY105" s="100"/>
      <c r="AZ105" s="106"/>
      <c r="BA105" s="106"/>
      <c r="BB105" s="126"/>
      <c r="BC105" s="126"/>
      <c r="BD105" s="367"/>
      <c r="BE105" s="106"/>
      <c r="BF105" s="106"/>
      <c r="BG105" s="106"/>
    </row>
    <row r="106" spans="2:59" ht="15.75" customHeight="1" thickBot="1">
      <c r="B106" s="230"/>
      <c r="C106" s="752" t="s">
        <v>344</v>
      </c>
      <c r="D106" s="774"/>
      <c r="E106" s="764">
        <f t="shared" ref="E106:P106" si="17">(E104*100/E730)-70</f>
        <v>4.3574777777777882</v>
      </c>
      <c r="F106" s="765">
        <f t="shared" si="17"/>
        <v>8.7156739130434744</v>
      </c>
      <c r="G106" s="765">
        <f t="shared" si="17"/>
        <v>-3.0788511749349823E-2</v>
      </c>
      <c r="H106" s="765">
        <f t="shared" si="17"/>
        <v>1.1242253676470568</v>
      </c>
      <c r="I106" s="765">
        <f t="shared" si="17"/>
        <v>8.4434285714285693</v>
      </c>
      <c r="J106" s="765">
        <f t="shared" si="17"/>
        <v>-5.3499999999999943</v>
      </c>
      <c r="K106" s="765">
        <f t="shared" si="17"/>
        <v>-12.868750000000006</v>
      </c>
      <c r="L106" s="765">
        <f t="shared" si="17"/>
        <v>-9.7302333333333308</v>
      </c>
      <c r="M106" s="765">
        <f t="shared" si="17"/>
        <v>1.6030083333333209</v>
      </c>
      <c r="N106" s="765">
        <f t="shared" si="17"/>
        <v>-7.7041708333333503</v>
      </c>
      <c r="O106" s="765">
        <f t="shared" si="17"/>
        <v>0.96393333333332976</v>
      </c>
      <c r="P106" s="767">
        <f t="shared" si="17"/>
        <v>-2.9749999999999943</v>
      </c>
      <c r="Q106" s="559"/>
      <c r="R106" s="100"/>
      <c r="S106" s="121"/>
      <c r="T106" s="361"/>
      <c r="U106" s="1264"/>
      <c r="V106" s="680"/>
      <c r="W106" s="680"/>
      <c r="X106" s="680"/>
      <c r="Y106" s="680"/>
      <c r="Z106" s="378"/>
      <c r="AA106" s="106"/>
      <c r="AB106" s="116"/>
      <c r="AC106" s="223"/>
      <c r="AD106" s="116"/>
      <c r="AE106" s="174"/>
      <c r="AF106" s="116"/>
      <c r="AG106" s="106"/>
      <c r="AH106" s="106"/>
      <c r="AI106" s="106"/>
      <c r="AJ106" s="526"/>
      <c r="AK106" s="106"/>
      <c r="AL106" s="106"/>
      <c r="AM106" s="106"/>
      <c r="AN106" s="106"/>
      <c r="AO106" s="106"/>
      <c r="AP106" s="106"/>
      <c r="AQ106" s="106"/>
      <c r="AR106" s="505"/>
      <c r="AS106" s="106"/>
      <c r="AT106" s="100"/>
      <c r="AU106" s="106"/>
      <c r="AV106" s="106"/>
      <c r="AW106" s="106"/>
      <c r="AX106" s="100"/>
      <c r="AY106" s="100"/>
      <c r="AZ106" s="106"/>
      <c r="BA106" s="106"/>
      <c r="BB106" s="126"/>
      <c r="BC106" s="126"/>
      <c r="BD106" s="367"/>
      <c r="BE106" s="106"/>
      <c r="BF106" s="106"/>
      <c r="BG106" s="106"/>
    </row>
    <row r="107" spans="2:59" ht="12.75" customHeight="1">
      <c r="Q107" s="559"/>
      <c r="R107" s="106"/>
      <c r="S107" s="121"/>
      <c r="T107" s="106"/>
      <c r="U107" s="106"/>
      <c r="V107" s="106"/>
      <c r="W107" s="106"/>
      <c r="X107" s="106"/>
      <c r="Y107" s="106"/>
      <c r="Z107" s="106"/>
      <c r="AA107" s="106"/>
      <c r="AB107" s="106"/>
      <c r="AC107" s="106"/>
      <c r="AD107" s="105"/>
      <c r="AE107" s="104"/>
      <c r="AF107" s="116"/>
      <c r="AG107" s="115"/>
      <c r="AH107" s="101"/>
      <c r="AI107" s="98"/>
      <c r="AJ107" s="116"/>
      <c r="AK107" s="116"/>
      <c r="AL107" s="116"/>
      <c r="AM107" s="175"/>
      <c r="AN107" s="116"/>
      <c r="AO107" s="116"/>
      <c r="AP107" s="116"/>
      <c r="AQ107" s="116"/>
      <c r="AR107" s="116"/>
      <c r="AS107" s="116"/>
      <c r="AT107" s="116"/>
      <c r="AU107" s="116"/>
      <c r="AV107" s="174"/>
      <c r="AW107" s="106"/>
      <c r="AX107" s="106"/>
      <c r="AY107" s="106"/>
      <c r="AZ107" s="106"/>
      <c r="BA107" s="106"/>
      <c r="BB107" s="106"/>
      <c r="BC107" s="106"/>
      <c r="BD107" s="106"/>
      <c r="BE107" s="106"/>
      <c r="BF107" s="106"/>
      <c r="BG107" s="106"/>
    </row>
    <row r="108" spans="2:59" ht="16.5" customHeight="1">
      <c r="Q108" s="559"/>
      <c r="R108" s="121"/>
      <c r="S108" s="121"/>
      <c r="T108" s="106"/>
      <c r="U108" s="106"/>
      <c r="V108" s="106"/>
      <c r="W108" s="106"/>
      <c r="X108" s="106"/>
      <c r="Y108" s="106"/>
      <c r="Z108" s="106"/>
      <c r="AA108" s="106"/>
      <c r="AB108" s="106"/>
      <c r="AC108" s="106"/>
      <c r="AD108" s="521"/>
      <c r="AE108" s="521"/>
      <c r="AF108" s="106"/>
      <c r="AG108" s="115"/>
      <c r="AH108" s="332"/>
      <c r="AI108" s="98"/>
      <c r="AJ108" s="116"/>
      <c r="AK108" s="116"/>
      <c r="AL108" s="116"/>
      <c r="AM108" s="175"/>
      <c r="AN108" s="333"/>
      <c r="AO108" s="333"/>
      <c r="AP108" s="333"/>
      <c r="AQ108" s="333"/>
      <c r="AR108" s="116"/>
      <c r="AS108" s="223"/>
      <c r="AT108" s="116"/>
      <c r="AU108" s="116"/>
      <c r="AV108" s="124"/>
      <c r="AW108" s="106"/>
      <c r="AX108" s="106"/>
      <c r="AY108" s="106"/>
      <c r="AZ108" s="106"/>
      <c r="BA108" s="106"/>
      <c r="BB108" s="106"/>
      <c r="BC108" s="106"/>
      <c r="BD108" s="106"/>
      <c r="BE108" s="106"/>
      <c r="BF108" s="106"/>
      <c r="BG108" s="106"/>
    </row>
    <row r="109" spans="2:59" ht="12.75" customHeight="1">
      <c r="Q109" s="784"/>
      <c r="R109" s="121"/>
      <c r="S109" s="367"/>
      <c r="T109" s="106"/>
      <c r="U109" s="106"/>
      <c r="V109" s="106"/>
      <c r="W109" s="106"/>
      <c r="X109" s="106"/>
      <c r="Y109" s="106"/>
      <c r="Z109" s="106"/>
      <c r="AA109" s="106"/>
      <c r="AB109" s="106"/>
      <c r="AC109" s="106"/>
      <c r="AD109" s="362"/>
      <c r="AE109" s="363"/>
      <c r="AF109" s="100"/>
      <c r="AG109" s="125"/>
      <c r="AH109" s="101"/>
      <c r="AI109" s="334"/>
      <c r="AJ109" s="116"/>
      <c r="AK109" s="116"/>
      <c r="AL109" s="116"/>
      <c r="AM109" s="175"/>
      <c r="AN109" s="333"/>
      <c r="AO109" s="333"/>
      <c r="AP109" s="333"/>
      <c r="AQ109" s="333"/>
      <c r="AR109" s="116"/>
      <c r="AS109" s="223"/>
      <c r="AT109" s="116"/>
      <c r="AU109" s="116"/>
      <c r="AV109" s="124"/>
      <c r="AW109" s="106"/>
      <c r="AX109" s="106"/>
      <c r="AY109" s="106"/>
      <c r="AZ109" s="106"/>
      <c r="BA109" s="106"/>
      <c r="BB109" s="106"/>
      <c r="BC109" s="106"/>
      <c r="BD109" s="106"/>
      <c r="BE109" s="106"/>
      <c r="BF109" s="106"/>
      <c r="BG109" s="106"/>
    </row>
    <row r="110" spans="2:59" ht="14.25" customHeight="1">
      <c r="S110" s="121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21"/>
      <c r="AE110" s="106"/>
      <c r="AF110" s="156"/>
      <c r="AG110" s="121"/>
      <c r="AH110" s="114"/>
      <c r="AI110" s="106"/>
      <c r="AJ110" s="106"/>
      <c r="AK110" s="106"/>
      <c r="AL110" s="205"/>
      <c r="AM110" s="106"/>
      <c r="AN110" s="106"/>
      <c r="AO110" s="106"/>
      <c r="AP110" s="106"/>
      <c r="AQ110" s="106"/>
      <c r="AR110" s="121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6"/>
      <c r="BC110" s="106"/>
      <c r="BD110" s="106"/>
      <c r="BE110" s="106"/>
      <c r="BF110" s="106"/>
      <c r="BG110" s="106"/>
    </row>
    <row r="111" spans="2:59" ht="15" customHeight="1">
      <c r="S111" s="121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106"/>
      <c r="AD111" s="121"/>
      <c r="AE111" s="106"/>
      <c r="AF111" s="119"/>
      <c r="AG111" s="158"/>
      <c r="AH111" s="114"/>
      <c r="AI111" s="106"/>
      <c r="AJ111" s="121"/>
      <c r="AK111" s="121"/>
      <c r="AL111" s="178"/>
      <c r="AM111" s="178"/>
      <c r="AN111" s="126"/>
      <c r="AO111" s="126"/>
      <c r="AP111" s="126"/>
      <c r="AQ111" s="126"/>
      <c r="AR111" s="106"/>
      <c r="AS111" s="115"/>
      <c r="AT111" s="106"/>
      <c r="AU111" s="106"/>
      <c r="AV111" s="106"/>
      <c r="AW111" s="106"/>
      <c r="AX111" s="97"/>
      <c r="AY111" s="100"/>
      <c r="AZ111" s="100"/>
      <c r="BA111" s="100"/>
      <c r="BB111" s="100"/>
      <c r="BC111" s="100"/>
      <c r="BD111" s="100"/>
      <c r="BE111" s="100"/>
      <c r="BF111" s="100"/>
      <c r="BG111" s="106"/>
    </row>
    <row r="112" spans="2:59" ht="14.25" customHeight="1">
      <c r="C112" s="699"/>
      <c r="D112" s="12" t="s">
        <v>175</v>
      </c>
      <c r="E112" s="296"/>
      <c r="R112" s="121"/>
      <c r="S112" s="121"/>
      <c r="T112" s="106"/>
      <c r="U112" s="106"/>
      <c r="V112" s="106"/>
      <c r="W112" s="106"/>
      <c r="X112" s="106"/>
      <c r="Y112" s="106"/>
      <c r="Z112" s="106"/>
      <c r="AA112" s="106"/>
      <c r="AB112" s="106"/>
      <c r="AC112" s="106"/>
      <c r="AD112" s="121"/>
      <c r="AE112" s="106"/>
      <c r="AF112" s="115"/>
      <c r="AG112" s="115"/>
      <c r="AH112" s="101"/>
      <c r="AI112" s="100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06"/>
      <c r="AT112" s="106"/>
      <c r="AU112" s="106"/>
      <c r="AV112" s="106"/>
      <c r="AW112" s="106"/>
      <c r="AX112" s="106"/>
      <c r="AY112" s="106"/>
      <c r="AZ112" s="106"/>
      <c r="BA112" s="106"/>
      <c r="BB112" s="106"/>
      <c r="BC112" s="106"/>
      <c r="BD112" s="106"/>
      <c r="BE112" s="106"/>
      <c r="BF112" s="106"/>
      <c r="BG112" s="106"/>
    </row>
    <row r="113" spans="2:59" ht="19.5" customHeight="1">
      <c r="C113" s="13" t="s">
        <v>613</v>
      </c>
      <c r="D113" s="146"/>
      <c r="E113" s="2"/>
      <c r="F113"/>
      <c r="I113"/>
      <c r="J113"/>
      <c r="K113" s="26"/>
      <c r="L113" s="26"/>
      <c r="M113"/>
      <c r="N113"/>
      <c r="O113"/>
      <c r="P113"/>
      <c r="Q113" s="106"/>
      <c r="R113" s="121"/>
      <c r="S113" s="121"/>
      <c r="T113" s="106"/>
      <c r="U113" s="106"/>
      <c r="V113" s="106"/>
      <c r="W113" s="106"/>
      <c r="X113" s="106"/>
      <c r="Y113" s="106"/>
      <c r="Z113" s="106"/>
      <c r="AA113" s="106"/>
      <c r="AB113" s="106"/>
      <c r="AC113" s="106"/>
      <c r="AD113" s="121"/>
      <c r="AE113" s="106"/>
      <c r="AF113" s="98"/>
      <c r="AG113" s="115"/>
      <c r="AH113" s="106"/>
      <c r="AI113" s="100"/>
      <c r="AJ113" s="527"/>
      <c r="AK113" s="527"/>
      <c r="AL113" s="527"/>
      <c r="AM113" s="527"/>
      <c r="AN113" s="527"/>
      <c r="AO113" s="527"/>
      <c r="AP113" s="527"/>
      <c r="AQ113" s="527"/>
      <c r="AR113" s="527"/>
      <c r="AS113" s="527"/>
      <c r="AT113" s="106"/>
      <c r="AU113" s="106"/>
      <c r="AV113" s="106"/>
      <c r="AW113" s="106"/>
      <c r="AX113" s="100"/>
      <c r="AY113" s="100"/>
      <c r="AZ113" s="106"/>
      <c r="BA113" s="106"/>
      <c r="BB113" s="106"/>
      <c r="BC113" s="106"/>
      <c r="BD113" s="106"/>
      <c r="BE113" s="106"/>
      <c r="BF113" s="106"/>
      <c r="BG113" s="106"/>
    </row>
    <row r="114" spans="2:59" ht="16.5" customHeight="1">
      <c r="C114" s="25" t="s">
        <v>271</v>
      </c>
      <c r="I114" s="784" t="s">
        <v>285</v>
      </c>
      <c r="N114" s="5"/>
      <c r="R114" s="106"/>
      <c r="S114" s="121"/>
      <c r="T114" s="106"/>
      <c r="U114" s="106"/>
      <c r="V114" s="106"/>
      <c r="W114" s="106"/>
      <c r="X114" s="106"/>
      <c r="Y114" s="106"/>
      <c r="Z114" s="106"/>
      <c r="AA114" s="106"/>
      <c r="AB114" s="106"/>
      <c r="AC114" s="106"/>
      <c r="AD114" s="121"/>
      <c r="AE114" s="106"/>
      <c r="AF114" s="116"/>
      <c r="AG114" s="120"/>
      <c r="AH114" s="106"/>
      <c r="AI114" s="106"/>
      <c r="AJ114" s="126"/>
      <c r="AK114" s="126"/>
      <c r="AL114" s="126"/>
      <c r="AM114" s="106"/>
      <c r="AN114" s="106"/>
      <c r="AO114" s="106"/>
      <c r="AP114" s="106"/>
      <c r="AQ114" s="106"/>
      <c r="AR114" s="106"/>
      <c r="AS114" s="106"/>
      <c r="AT114" s="106"/>
      <c r="AU114" s="106"/>
      <c r="AV114" s="106"/>
      <c r="AW114" s="106"/>
      <c r="AX114" s="106"/>
      <c r="AY114" s="106"/>
      <c r="AZ114" s="106"/>
      <c r="BA114" s="106"/>
      <c r="BB114" s="106"/>
      <c r="BC114" s="106"/>
      <c r="BD114" s="106"/>
      <c r="BE114" s="106"/>
      <c r="BF114" s="106"/>
      <c r="BG114" s="106"/>
    </row>
    <row r="115" spans="2:59" ht="21.75" customHeight="1">
      <c r="C115" s="699" t="s">
        <v>404</v>
      </c>
      <c r="R115" s="178"/>
      <c r="S115" s="121"/>
      <c r="T115" s="106"/>
      <c r="U115" s="106"/>
      <c r="V115" s="106"/>
      <c r="W115" s="106"/>
      <c r="X115" s="106"/>
      <c r="Y115" s="106"/>
      <c r="Z115" s="106"/>
      <c r="AA115" s="106"/>
      <c r="AB115" s="106"/>
      <c r="AC115" s="106"/>
      <c r="AD115" s="106"/>
      <c r="AE115" s="106"/>
      <c r="AF115" s="116"/>
      <c r="AG115" s="106"/>
      <c r="AH115" s="172"/>
      <c r="AI115" s="106"/>
      <c r="AJ115" s="106"/>
      <c r="AK115" s="106"/>
      <c r="AL115" s="106"/>
      <c r="AM115" s="106"/>
      <c r="AN115" s="106"/>
      <c r="AO115" s="106"/>
      <c r="AP115" s="106"/>
      <c r="AQ115" s="106"/>
      <c r="AR115" s="106"/>
      <c r="AS115" s="106"/>
      <c r="AT115" s="106"/>
      <c r="AU115" s="106"/>
      <c r="AV115" s="106"/>
      <c r="AW115" s="106"/>
      <c r="AX115" s="106"/>
      <c r="AY115" s="106"/>
      <c r="AZ115" s="106"/>
      <c r="BA115" s="106"/>
      <c r="BB115" s="106"/>
      <c r="BC115" s="106"/>
      <c r="BD115" s="106"/>
      <c r="BE115" s="106"/>
      <c r="BF115" s="106"/>
      <c r="BG115" s="106"/>
    </row>
    <row r="116" spans="2:59" ht="17.25" customHeight="1" thickBot="1">
      <c r="B116" s="2" t="s">
        <v>538</v>
      </c>
      <c r="C116" s="26"/>
      <c r="D116"/>
      <c r="F116" s="32" t="s">
        <v>403</v>
      </c>
      <c r="I116" s="29" t="s">
        <v>0</v>
      </c>
      <c r="J116"/>
      <c r="K116" s="79" t="s">
        <v>944</v>
      </c>
      <c r="L116" s="26"/>
      <c r="M116" s="26"/>
      <c r="N116" s="33"/>
      <c r="P116" s="119"/>
      <c r="R116" s="1"/>
      <c r="S116" s="106"/>
      <c r="T116" s="106"/>
      <c r="U116" s="106"/>
      <c r="V116" s="106"/>
      <c r="W116" s="121"/>
      <c r="X116" s="121"/>
      <c r="Y116" s="121"/>
      <c r="Z116" s="106"/>
      <c r="AA116" s="106"/>
      <c r="AB116" s="106"/>
      <c r="AC116" s="106"/>
      <c r="AD116" s="106"/>
      <c r="AE116" s="106"/>
      <c r="AF116" s="528"/>
      <c r="AG116" s="115"/>
      <c r="AH116" s="101"/>
      <c r="AI116" s="115"/>
      <c r="AJ116" s="106"/>
      <c r="AK116" s="106"/>
      <c r="AL116" s="106"/>
      <c r="AM116" s="106"/>
      <c r="AN116" s="106"/>
      <c r="AO116" s="106"/>
      <c r="AP116" s="106"/>
      <c r="AQ116" s="106"/>
      <c r="AR116" s="106"/>
      <c r="AS116" s="106"/>
      <c r="AT116" s="106"/>
      <c r="AU116" s="106"/>
      <c r="AV116" s="106"/>
      <c r="AW116" s="106"/>
      <c r="AX116" s="106"/>
      <c r="AY116" s="106"/>
      <c r="AZ116" s="106"/>
      <c r="BA116" s="106"/>
      <c r="BB116" s="106"/>
      <c r="BC116" s="106"/>
      <c r="BD116" s="106"/>
      <c r="BE116" s="106"/>
      <c r="BF116" s="106"/>
      <c r="BG116" s="106"/>
    </row>
    <row r="117" spans="2:59" ht="18.75" customHeight="1" thickBot="1">
      <c r="B117" s="807" t="s">
        <v>267</v>
      </c>
      <c r="C117" s="838" t="s">
        <v>283</v>
      </c>
      <c r="D117" s="805" t="s">
        <v>146</v>
      </c>
      <c r="E117" s="812" t="s">
        <v>147</v>
      </c>
      <c r="F117" s="337"/>
      <c r="G117" s="337"/>
      <c r="H117" s="40"/>
      <c r="I117" s="569" t="s">
        <v>248</v>
      </c>
      <c r="J117" s="40"/>
      <c r="K117" s="707"/>
      <c r="L117" s="463"/>
      <c r="M117" s="814" t="s">
        <v>280</v>
      </c>
      <c r="N117" s="40"/>
      <c r="O117" s="40"/>
      <c r="P117" s="71"/>
      <c r="Q117" s="750" t="s">
        <v>275</v>
      </c>
      <c r="R117" s="121"/>
      <c r="S117" s="126"/>
      <c r="T117" s="178"/>
      <c r="U117" s="121"/>
      <c r="V117" s="106"/>
      <c r="W117" s="106"/>
      <c r="X117" s="178"/>
      <c r="Y117" s="178"/>
      <c r="Z117" s="126"/>
      <c r="AA117" s="106"/>
      <c r="AB117" s="121"/>
      <c r="AC117" s="121"/>
      <c r="AD117" s="121"/>
      <c r="AE117" s="106"/>
      <c r="AF117" s="100"/>
      <c r="AG117" s="125"/>
      <c r="AH117" s="101"/>
      <c r="AI117" s="106"/>
      <c r="AJ117" s="106"/>
      <c r="AK117" s="106"/>
      <c r="AL117" s="106"/>
      <c r="AM117" s="106"/>
      <c r="AN117" s="106"/>
      <c r="AO117" s="106"/>
      <c r="AP117" s="106"/>
      <c r="AQ117" s="106"/>
      <c r="AR117" s="106"/>
      <c r="AS117" s="106"/>
      <c r="AT117" s="106"/>
      <c r="AU117" s="121"/>
      <c r="AV117" s="106"/>
      <c r="AW117" s="106"/>
      <c r="AX117" s="121"/>
      <c r="AY117" s="121"/>
      <c r="AZ117" s="106"/>
      <c r="BA117" s="106"/>
      <c r="BB117" s="106"/>
      <c r="BC117" s="106"/>
      <c r="BD117" s="106"/>
      <c r="BE117" s="106"/>
      <c r="BF117" s="106"/>
      <c r="BG117" s="106"/>
    </row>
    <row r="118" spans="2:59" ht="19.5" customHeight="1" thickBot="1">
      <c r="B118" s="808" t="s">
        <v>250</v>
      </c>
      <c r="C118" s="407"/>
      <c r="D118" s="809" t="s">
        <v>153</v>
      </c>
      <c r="E118" s="602"/>
      <c r="F118" s="811"/>
      <c r="G118" s="1321" t="s">
        <v>414</v>
      </c>
      <c r="H118" s="1259" t="s">
        <v>392</v>
      </c>
      <c r="I118" s="815"/>
      <c r="J118" s="815"/>
      <c r="K118" s="1830"/>
      <c r="L118" s="817"/>
      <c r="M118" s="818" t="s">
        <v>279</v>
      </c>
      <c r="N118" s="815"/>
      <c r="O118" s="815"/>
      <c r="P118" s="817"/>
      <c r="Q118" s="789" t="s">
        <v>273</v>
      </c>
      <c r="R118" s="106"/>
      <c r="S118" s="529"/>
      <c r="T118" s="126"/>
      <c r="U118" s="106"/>
      <c r="V118" s="181"/>
      <c r="W118" s="106"/>
      <c r="X118" s="158"/>
      <c r="Y118" s="126"/>
      <c r="Z118" s="126"/>
      <c r="AA118" s="106"/>
      <c r="AB118" s="106"/>
      <c r="AC118" s="106"/>
      <c r="AD118" s="529"/>
      <c r="AE118" s="106"/>
      <c r="AF118" s="106"/>
      <c r="AG118" s="117"/>
      <c r="AH118" s="101"/>
      <c r="AI118" s="100"/>
      <c r="AJ118" s="106"/>
      <c r="AK118" s="106"/>
      <c r="AL118" s="106"/>
      <c r="AM118" s="106"/>
      <c r="AN118" s="106"/>
      <c r="AO118" s="106"/>
      <c r="AP118" s="106"/>
      <c r="AQ118" s="106"/>
      <c r="AR118" s="106"/>
      <c r="AS118" s="106"/>
      <c r="AT118" s="106"/>
      <c r="AU118" s="121"/>
      <c r="AV118" s="106"/>
      <c r="AW118" s="106"/>
      <c r="AX118" s="121"/>
      <c r="AY118" s="121"/>
      <c r="AZ118" s="106"/>
      <c r="BA118" s="106"/>
      <c r="BB118" s="106"/>
      <c r="BC118" s="106"/>
      <c r="BD118" s="106"/>
      <c r="BE118" s="106"/>
      <c r="BF118" s="106"/>
      <c r="BG118" s="106"/>
    </row>
    <row r="119" spans="2:59" ht="15" customHeight="1">
      <c r="B119" s="808" t="s">
        <v>258</v>
      </c>
      <c r="C119" s="407" t="s">
        <v>152</v>
      </c>
      <c r="D119" s="675"/>
      <c r="E119" s="809" t="s">
        <v>154</v>
      </c>
      <c r="F119" s="806" t="s">
        <v>55</v>
      </c>
      <c r="G119" s="1321" t="s">
        <v>415</v>
      </c>
      <c r="H119" s="1261" t="s">
        <v>157</v>
      </c>
      <c r="I119" s="602"/>
      <c r="J119" s="1271"/>
      <c r="K119" s="40"/>
      <c r="L119" s="1271"/>
      <c r="M119" s="1272" t="s">
        <v>259</v>
      </c>
      <c r="N119" s="1273" t="s">
        <v>260</v>
      </c>
      <c r="O119" s="1274" t="s">
        <v>261</v>
      </c>
      <c r="P119" s="1275" t="s">
        <v>262</v>
      </c>
      <c r="Q119" s="788" t="s">
        <v>241</v>
      </c>
      <c r="R119" s="98"/>
      <c r="S119" s="121"/>
      <c r="T119" s="106"/>
      <c r="U119" s="530"/>
      <c r="V119" s="121"/>
      <c r="W119" s="121"/>
      <c r="X119" s="121"/>
      <c r="Y119" s="121"/>
      <c r="Z119" s="121"/>
      <c r="AA119" s="106"/>
      <c r="AB119" s="205"/>
      <c r="AC119" s="106"/>
      <c r="AD119" s="158"/>
      <c r="AE119" s="106"/>
      <c r="AF119" s="106"/>
      <c r="AG119" s="115"/>
      <c r="AH119" s="101"/>
      <c r="AI119" s="100"/>
      <c r="AJ119" s="106"/>
      <c r="AK119" s="106"/>
      <c r="AL119" s="106"/>
      <c r="AM119" s="106"/>
      <c r="AN119" s="106"/>
      <c r="AO119" s="106"/>
      <c r="AP119" s="106"/>
      <c r="AQ119" s="106"/>
      <c r="AR119" s="106"/>
      <c r="AS119" s="205"/>
      <c r="AT119" s="121"/>
      <c r="AU119" s="121"/>
      <c r="AV119" s="106"/>
      <c r="AW119" s="106"/>
      <c r="AX119" s="121"/>
      <c r="AY119" s="121"/>
      <c r="AZ119" s="106"/>
      <c r="BA119" s="106"/>
      <c r="BB119" s="106"/>
      <c r="BC119" s="106"/>
      <c r="BD119" s="106"/>
      <c r="BE119" s="106"/>
      <c r="BF119" s="106"/>
      <c r="BG119" s="106"/>
    </row>
    <row r="120" spans="2:59" ht="14.25" customHeight="1" thickBot="1">
      <c r="B120" s="62"/>
      <c r="C120" s="700"/>
      <c r="D120" s="438"/>
      <c r="E120" s="810" t="s">
        <v>6</v>
      </c>
      <c r="F120" s="415" t="s">
        <v>7</v>
      </c>
      <c r="G120" s="1222" t="s">
        <v>8</v>
      </c>
      <c r="H120" s="1260" t="s">
        <v>340</v>
      </c>
      <c r="I120" s="1276" t="s">
        <v>251</v>
      </c>
      <c r="J120" s="1277" t="s">
        <v>252</v>
      </c>
      <c r="K120" s="1277" t="s">
        <v>942</v>
      </c>
      <c r="L120" s="1277" t="s">
        <v>253</v>
      </c>
      <c r="M120" s="1279" t="s">
        <v>254</v>
      </c>
      <c r="N120" s="1277" t="s">
        <v>255</v>
      </c>
      <c r="O120" s="1278" t="s">
        <v>256</v>
      </c>
      <c r="P120" s="1280" t="s">
        <v>257</v>
      </c>
      <c r="Q120" s="700"/>
      <c r="R120" s="98"/>
      <c r="S120" s="588"/>
      <c r="T120" s="106"/>
      <c r="U120" s="587"/>
      <c r="V120" s="178"/>
      <c r="W120" s="178"/>
      <c r="X120" s="178"/>
      <c r="Y120" s="587"/>
      <c r="Z120" s="587"/>
      <c r="AA120" s="106"/>
      <c r="AB120" s="121"/>
      <c r="AC120" s="121"/>
      <c r="AD120" s="121"/>
      <c r="AE120" s="106"/>
      <c r="AF120" s="106"/>
      <c r="AG120" s="523"/>
      <c r="AH120" s="101"/>
      <c r="AI120" s="100"/>
      <c r="AJ120" s="106"/>
      <c r="AK120" s="106"/>
      <c r="AL120" s="106"/>
      <c r="AM120" s="106"/>
      <c r="AN120" s="106"/>
      <c r="AO120" s="106"/>
      <c r="AP120" s="106"/>
      <c r="AQ120" s="106"/>
      <c r="AR120" s="121"/>
      <c r="AS120" s="121"/>
      <c r="AT120" s="121"/>
      <c r="AU120" s="121"/>
      <c r="AV120" s="106"/>
      <c r="AW120" s="106"/>
      <c r="AX120" s="106"/>
      <c r="AY120" s="158"/>
      <c r="AZ120" s="106"/>
      <c r="BA120" s="106"/>
      <c r="BB120" s="106"/>
      <c r="BC120" s="106"/>
      <c r="BD120" s="106"/>
      <c r="BE120" s="106"/>
      <c r="BF120" s="106"/>
      <c r="BG120" s="106"/>
    </row>
    <row r="121" spans="2:59" ht="20.25" customHeight="1">
      <c r="B121" s="85"/>
      <c r="C121" s="1282" t="s">
        <v>132</v>
      </c>
      <c r="D121" s="1176"/>
      <c r="E121" s="420"/>
      <c r="F121" s="421"/>
      <c r="G121" s="421"/>
      <c r="H121" s="573"/>
      <c r="I121" s="1269"/>
      <c r="J121" s="421"/>
      <c r="K121" s="421"/>
      <c r="L121" s="729"/>
      <c r="M121" s="1263"/>
      <c r="N121" s="714"/>
      <c r="O121" s="714"/>
      <c r="P121" s="714"/>
      <c r="Q121" s="787"/>
      <c r="R121" s="106"/>
      <c r="S121" s="279"/>
      <c r="T121" s="205"/>
      <c r="U121" s="176"/>
      <c r="V121" s="589"/>
      <c r="W121" s="589"/>
      <c r="X121" s="589"/>
      <c r="Y121" s="176"/>
      <c r="Z121" s="590"/>
      <c r="AA121" s="106"/>
      <c r="AB121" s="121"/>
      <c r="AC121" s="121"/>
      <c r="AD121" s="121"/>
      <c r="AE121" s="106"/>
      <c r="AF121" s="106"/>
      <c r="AG121" s="125"/>
      <c r="AH121" s="172"/>
      <c r="AI121" s="106"/>
      <c r="AJ121" s="106"/>
      <c r="AK121" s="106"/>
      <c r="AL121" s="106"/>
      <c r="AM121" s="106"/>
      <c r="AN121" s="106"/>
      <c r="AO121" s="106"/>
      <c r="AP121" s="106"/>
      <c r="AQ121" s="106"/>
      <c r="AR121" s="106"/>
      <c r="AS121" s="106"/>
      <c r="AT121" s="106"/>
      <c r="AU121" s="122"/>
      <c r="AV121" s="106"/>
      <c r="AW121" s="114"/>
      <c r="AX121" s="201"/>
      <c r="AY121" s="201"/>
      <c r="AZ121" s="106"/>
      <c r="BA121" s="106"/>
      <c r="BB121" s="106"/>
      <c r="BC121" s="106"/>
      <c r="BD121" s="106"/>
      <c r="BE121" s="106"/>
      <c r="BF121" s="106"/>
      <c r="BG121" s="106"/>
    </row>
    <row r="122" spans="2:59" ht="15.75" customHeight="1">
      <c r="B122" s="1284" t="str">
        <f>'12-18л. МЕНЮ '!J126</f>
        <v>68 /22</v>
      </c>
      <c r="C122" s="251" t="str">
        <f>'12-18л. МЕНЮ '!C126</f>
        <v xml:space="preserve">Морковь по-корейски </v>
      </c>
      <c r="D122" s="254">
        <f>'12-18л. МЕНЮ '!D126</f>
        <v>100</v>
      </c>
      <c r="E122" s="1926">
        <f>'12-18л. МЕНЮ '!E126</f>
        <v>1.1000000000000001</v>
      </c>
      <c r="F122" s="1864">
        <f>'12-18л. МЕНЮ '!F126</f>
        <v>6.1849999999999996</v>
      </c>
      <c r="G122" s="1926">
        <f>'12-18л. МЕНЮ '!G126</f>
        <v>6.6988000000000003</v>
      </c>
      <c r="H122" s="1872">
        <f>'12-18л. МЕНЮ '!H126</f>
        <v>67.986699999999999</v>
      </c>
      <c r="I122" s="2250">
        <v>2.56</v>
      </c>
      <c r="J122" s="768">
        <v>3.5000000000000003E-2</v>
      </c>
      <c r="K122" s="1178">
        <v>5.0999999999999997E-2</v>
      </c>
      <c r="L122" s="768">
        <v>262.66899999999998</v>
      </c>
      <c r="M122" s="1178">
        <v>23.977</v>
      </c>
      <c r="N122" s="768">
        <v>44.259</v>
      </c>
      <c r="O122" s="1178">
        <v>28.678000000000001</v>
      </c>
      <c r="P122" s="2250">
        <v>0.57499999999999996</v>
      </c>
      <c r="Q122" s="1691">
        <f>'12-18л. МЕНЮ '!I126</f>
        <v>8</v>
      </c>
      <c r="R122" s="116"/>
      <c r="S122" s="279"/>
      <c r="T122" s="197"/>
      <c r="U122" s="205"/>
      <c r="V122" s="591"/>
      <c r="W122" s="591"/>
      <c r="X122" s="591"/>
      <c r="Y122" s="205"/>
      <c r="Z122" s="279"/>
      <c r="AA122" s="106"/>
      <c r="AB122" s="106"/>
      <c r="AC122" s="106"/>
      <c r="AD122" s="106"/>
      <c r="AE122" s="115"/>
      <c r="AF122" s="106"/>
      <c r="AG122" s="125"/>
      <c r="AH122" s="101"/>
      <c r="AI122" s="113"/>
      <c r="AJ122" s="179"/>
      <c r="AK122" s="260"/>
      <c r="AL122" s="100"/>
      <c r="AM122" s="531"/>
      <c r="AN122" s="100"/>
      <c r="AO122" s="100"/>
      <c r="AP122" s="100"/>
      <c r="AQ122" s="100"/>
      <c r="AR122" s="100"/>
      <c r="AS122" s="100"/>
      <c r="AT122" s="106"/>
      <c r="AU122" s="115"/>
      <c r="AV122" s="101"/>
      <c r="AW122" s="100"/>
      <c r="AX122" s="201"/>
      <c r="AY122" s="201"/>
      <c r="AZ122" s="106"/>
      <c r="BA122" s="106"/>
      <c r="BB122" s="137"/>
      <c r="BC122" s="126"/>
      <c r="BD122" s="367"/>
      <c r="BE122" s="106"/>
      <c r="BF122" s="106"/>
      <c r="BG122" s="106"/>
    </row>
    <row r="123" spans="2:59">
      <c r="B123" s="1284" t="str">
        <f>'12-18л. МЕНЮ '!J127</f>
        <v>546/22</v>
      </c>
      <c r="C123" s="251" t="str">
        <f>'12-18л. МЕНЮ '!C127</f>
        <v>Тефтели из говядины с соусом</v>
      </c>
      <c r="D123" s="254">
        <f>'12-18л. МЕНЮ '!D127</f>
        <v>100</v>
      </c>
      <c r="E123" s="1926">
        <f>'12-18л. МЕНЮ '!E127</f>
        <v>8.2077000000000009</v>
      </c>
      <c r="F123" s="1864">
        <f>'12-18л. МЕНЮ '!F127</f>
        <v>8.5503999999999998</v>
      </c>
      <c r="G123" s="1926">
        <f>'12-18л. МЕНЮ '!G127</f>
        <v>12.178599999999999</v>
      </c>
      <c r="H123" s="1872">
        <f>'12-18л. МЕНЮ '!H127</f>
        <v>158.4649</v>
      </c>
      <c r="I123" s="2482">
        <v>1.0922000000000001</v>
      </c>
      <c r="J123" s="329">
        <v>2.8299999999999999E-2</v>
      </c>
      <c r="K123" s="329">
        <v>6.3500000000000001E-2</v>
      </c>
      <c r="L123" s="717">
        <v>40.323300000000003</v>
      </c>
      <c r="M123" s="2458">
        <v>28.499199999999998</v>
      </c>
      <c r="N123" s="1322">
        <v>87.345399999999998</v>
      </c>
      <c r="O123" s="1186">
        <v>14.247299999999999</v>
      </c>
      <c r="P123" s="1186">
        <v>0.60650000000000004</v>
      </c>
      <c r="Q123" s="1691">
        <f>'12-18л. МЕНЮ '!I127</f>
        <v>62</v>
      </c>
      <c r="R123" s="98"/>
      <c r="S123" s="592"/>
      <c r="T123" s="172"/>
      <c r="U123" s="98"/>
      <c r="V123" s="116"/>
      <c r="W123" s="116"/>
      <c r="X123" s="116"/>
      <c r="Y123" s="583"/>
      <c r="Z123" s="541"/>
      <c r="AA123" s="106"/>
      <c r="AB123" s="101"/>
      <c r="AC123" s="101"/>
      <c r="AD123" s="101"/>
      <c r="AE123" s="126"/>
      <c r="AF123" s="106"/>
      <c r="AG123" s="106"/>
      <c r="AH123" s="106"/>
      <c r="AI123" s="106"/>
      <c r="AJ123" s="100"/>
      <c r="AK123" s="100"/>
      <c r="AL123" s="100"/>
      <c r="AM123" s="531"/>
      <c r="AN123" s="100"/>
      <c r="AO123" s="100"/>
      <c r="AP123" s="100"/>
      <c r="AQ123" s="100"/>
      <c r="AR123" s="100"/>
      <c r="AS123" s="100"/>
      <c r="AT123" s="106"/>
      <c r="AU123" s="115"/>
      <c r="AV123" s="111"/>
      <c r="AW123" s="111"/>
      <c r="AX123" s="201"/>
      <c r="AY123" s="201"/>
      <c r="AZ123" s="106"/>
      <c r="BA123" s="106"/>
      <c r="BB123" s="126"/>
      <c r="BC123" s="126"/>
      <c r="BD123" s="367"/>
      <c r="BE123" s="106"/>
      <c r="BF123" s="106"/>
      <c r="BG123" s="106"/>
    </row>
    <row r="124" spans="2:59">
      <c r="B124" s="800" t="str">
        <f>'12-18л. МЕНЮ '!J128</f>
        <v>645/22</v>
      </c>
      <c r="C124" s="251" t="str">
        <f>'12-18л. МЕНЮ '!C128</f>
        <v>Картофель по- деревенски с сыром</v>
      </c>
      <c r="D124" s="254">
        <f>'12-18л. МЕНЮ '!D128</f>
        <v>180</v>
      </c>
      <c r="E124" s="1926">
        <f>'12-18л. МЕНЮ '!E128</f>
        <v>5.3849999999999998</v>
      </c>
      <c r="F124" s="1864">
        <f>'12-18л. МЕНЮ '!F128</f>
        <v>13.3156</v>
      </c>
      <c r="G124" s="1926">
        <f>'12-18л. МЕНЮ '!G128</f>
        <v>29.186699999999998</v>
      </c>
      <c r="H124" s="1872">
        <f>'12-18л. МЕНЮ '!H128</f>
        <v>252.28299999999999</v>
      </c>
      <c r="I124" s="329">
        <v>1.75</v>
      </c>
      <c r="J124" s="329">
        <v>0.1918</v>
      </c>
      <c r="K124" s="329">
        <v>1.3610000000000001E-2</v>
      </c>
      <c r="L124" s="717">
        <v>17.3</v>
      </c>
      <c r="M124" s="2163">
        <v>97.174700000000001</v>
      </c>
      <c r="N124" s="1322">
        <v>14.63871</v>
      </c>
      <c r="O124" s="1186">
        <v>4.6006099999999996</v>
      </c>
      <c r="P124" s="2164">
        <v>0.76990000000000003</v>
      </c>
      <c r="Q124" s="1691">
        <f>'12-18л. МЕНЮ '!I128</f>
        <v>43</v>
      </c>
      <c r="S124" s="540"/>
      <c r="T124" s="101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98"/>
      <c r="AE124" s="367"/>
      <c r="AF124" s="106"/>
      <c r="AG124" s="106"/>
      <c r="AH124" s="106"/>
      <c r="AI124" s="106"/>
      <c r="AJ124" s="100"/>
      <c r="AK124" s="260"/>
      <c r="AL124" s="100"/>
      <c r="AM124" s="531"/>
      <c r="AN124" s="100"/>
      <c r="AO124" s="100"/>
      <c r="AP124" s="100"/>
      <c r="AQ124" s="100"/>
      <c r="AR124" s="100"/>
      <c r="AS124" s="100"/>
      <c r="AT124" s="106"/>
      <c r="AU124" s="115"/>
      <c r="AV124" s="101"/>
      <c r="AW124" s="100"/>
      <c r="AX124" s="100"/>
      <c r="AY124" s="100"/>
      <c r="AZ124" s="106"/>
      <c r="BA124" s="106"/>
      <c r="BB124" s="126"/>
      <c r="BC124" s="106"/>
      <c r="BD124" s="367"/>
      <c r="BE124" s="106"/>
      <c r="BF124" s="106"/>
      <c r="BG124" s="106"/>
    </row>
    <row r="125" spans="2:59" ht="15.75">
      <c r="B125" s="2481" t="str">
        <f>'12-18л. МЕНЮ '!J129</f>
        <v>502 / 21</v>
      </c>
      <c r="C125" s="233" t="str">
        <f>'12-18л. МЕНЮ '!C129</f>
        <v>Какао с молоком и витаминами</v>
      </c>
      <c r="D125" s="252">
        <f>'12-18л. МЕНЮ '!D129</f>
        <v>190</v>
      </c>
      <c r="E125" s="1926">
        <f>'12-18л. МЕНЮ '!E129</f>
        <v>5.91</v>
      </c>
      <c r="F125" s="1864">
        <f>'12-18л. МЕНЮ '!F129</f>
        <v>4.7699999999999996</v>
      </c>
      <c r="G125" s="1926">
        <f>'12-18л. МЕНЮ '!G129</f>
        <v>17.992999999999999</v>
      </c>
      <c r="H125" s="1872">
        <f>'12-18л. МЕНЮ '!H129</f>
        <v>137.626</v>
      </c>
      <c r="I125" s="1741">
        <v>1.02</v>
      </c>
      <c r="J125" s="1741">
        <v>0.06</v>
      </c>
      <c r="K125" s="1741">
        <v>0.246</v>
      </c>
      <c r="L125" s="1437">
        <v>25.853999999999999</v>
      </c>
      <c r="M125" s="2729">
        <v>209</v>
      </c>
      <c r="N125" s="1804">
        <v>169.8</v>
      </c>
      <c r="O125" s="1741">
        <v>34.799999999999997</v>
      </c>
      <c r="P125" s="2161">
        <v>0.77</v>
      </c>
      <c r="Q125" s="1691">
        <f>'12-18л. МЕНЮ '!I129</f>
        <v>90</v>
      </c>
      <c r="R125" s="489"/>
      <c r="S125" s="540"/>
      <c r="T125" s="101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21"/>
      <c r="AE125" s="106"/>
      <c r="AF125" s="106"/>
      <c r="AG125" s="106"/>
      <c r="AH125" s="106"/>
      <c r="AI125" s="106"/>
      <c r="AJ125" s="100"/>
      <c r="AK125" s="100"/>
      <c r="AL125" s="100"/>
      <c r="AM125" s="100"/>
      <c r="AN125" s="100"/>
      <c r="AO125" s="100"/>
      <c r="AP125" s="100"/>
      <c r="AQ125" s="100"/>
      <c r="AR125" s="100"/>
      <c r="AS125" s="100"/>
      <c r="AT125" s="106"/>
      <c r="AU125" s="115"/>
      <c r="AV125" s="101"/>
      <c r="AW125" s="100"/>
      <c r="AX125" s="100"/>
      <c r="AY125" s="100"/>
      <c r="AZ125" s="106"/>
      <c r="BA125" s="106"/>
      <c r="BB125" s="126"/>
      <c r="BC125" s="126"/>
      <c r="BD125" s="367"/>
      <c r="BE125" s="106"/>
      <c r="BF125" s="106"/>
      <c r="BG125" s="106"/>
    </row>
    <row r="126" spans="2:59" ht="13.5" customHeight="1">
      <c r="B126" s="1735" t="str">
        <f>'12-18л. МЕНЮ '!J130</f>
        <v>Пром.пр.</v>
      </c>
      <c r="C126" s="567" t="str">
        <f>'12-18л. МЕНЮ '!C130</f>
        <v>Хлеб пшеничный</v>
      </c>
      <c r="D126" s="267">
        <f>'12-18л. МЕНЮ '!D130</f>
        <v>40</v>
      </c>
      <c r="E126" s="1926">
        <f>'12-18л. МЕНЮ '!E130</f>
        <v>0.8024</v>
      </c>
      <c r="F126" s="1864">
        <f>'12-18л. МЕНЮ '!F130</f>
        <v>0.52</v>
      </c>
      <c r="G126" s="1926">
        <f>'12-18л. МЕНЮ '!G130</f>
        <v>21.68</v>
      </c>
      <c r="H126" s="1872">
        <f>'12-18л. МЕНЮ '!H130</f>
        <v>94.6096</v>
      </c>
      <c r="I126" s="768">
        <v>0</v>
      </c>
      <c r="J126" s="768">
        <v>4.3999999999999997E-2</v>
      </c>
      <c r="K126" s="768">
        <v>1.6E-2</v>
      </c>
      <c r="L126" s="761">
        <v>0</v>
      </c>
      <c r="M126" s="1401">
        <v>8</v>
      </c>
      <c r="N126" s="768">
        <v>2.6</v>
      </c>
      <c r="O126" s="768">
        <v>0.56000000000000005</v>
      </c>
      <c r="P126" s="2250">
        <v>4.3999999999999997E-2</v>
      </c>
      <c r="Q126" s="1691">
        <f>'12-18л. МЕНЮ '!I130</f>
        <v>17</v>
      </c>
      <c r="R126" s="106"/>
      <c r="S126" s="604"/>
      <c r="T126" s="101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16"/>
      <c r="AE126" s="174"/>
      <c r="AF126" s="106"/>
      <c r="AG126" s="106"/>
      <c r="AH126" s="106"/>
      <c r="AI126" s="106"/>
      <c r="AJ126" s="100"/>
      <c r="AK126" s="100"/>
      <c r="AL126" s="100"/>
      <c r="AM126" s="100"/>
      <c r="AN126" s="100"/>
      <c r="AO126" s="100"/>
      <c r="AP126" s="100"/>
      <c r="AQ126" s="100"/>
      <c r="AR126" s="100"/>
      <c r="AS126" s="100"/>
      <c r="AT126" s="106"/>
      <c r="AU126" s="115"/>
      <c r="AV126" s="101"/>
      <c r="AW126" s="100"/>
      <c r="AX126" s="100"/>
      <c r="AY126" s="100"/>
      <c r="AZ126" s="106"/>
      <c r="BA126" s="106"/>
      <c r="BB126" s="101"/>
      <c r="BC126" s="101"/>
      <c r="BD126" s="98"/>
      <c r="BE126" s="106"/>
      <c r="BF126" s="106"/>
      <c r="BG126" s="106"/>
    </row>
    <row r="127" spans="2:59" ht="13.5" customHeight="1" thickBot="1">
      <c r="B127" s="801" t="str">
        <f>'12-18л. МЕНЮ '!J131</f>
        <v>Пром.пр.</v>
      </c>
      <c r="C127" s="185" t="str">
        <f>'12-18л. МЕНЮ '!C131</f>
        <v>Хлеб ржаной</v>
      </c>
      <c r="D127" s="351">
        <f>'12-18л. МЕНЮ '!D131</f>
        <v>30</v>
      </c>
      <c r="E127" s="1926">
        <f>'12-18л. МЕНЮ '!E131</f>
        <v>1.4</v>
      </c>
      <c r="F127" s="1864">
        <f>'12-18л. МЕНЮ '!F131</f>
        <v>0.495</v>
      </c>
      <c r="G127" s="1926">
        <f>'12-18л. МЕНЮ '!G131</f>
        <v>13.031000000000001</v>
      </c>
      <c r="H127" s="1872">
        <f>'12-18л. МЕНЮ '!H131</f>
        <v>62.174999999999997</v>
      </c>
      <c r="I127" s="1186">
        <v>0</v>
      </c>
      <c r="J127" s="1186">
        <v>7.4999999999999997E-2</v>
      </c>
      <c r="K127" s="1186">
        <v>7.4999999999999997E-2</v>
      </c>
      <c r="L127" s="717">
        <v>0</v>
      </c>
      <c r="M127" s="2163">
        <v>9.9</v>
      </c>
      <c r="N127" s="1186">
        <v>7.02</v>
      </c>
      <c r="O127" s="1186">
        <v>1.98</v>
      </c>
      <c r="P127" s="2164">
        <v>4.2000000000000003E-2</v>
      </c>
      <c r="Q127" s="1691">
        <f>'12-18л. МЕНЮ '!I131</f>
        <v>18</v>
      </c>
      <c r="R127" s="119"/>
      <c r="S127" s="540"/>
      <c r="T127" s="101"/>
      <c r="U127" s="106"/>
      <c r="V127" s="106"/>
      <c r="W127" s="106"/>
      <c r="X127" s="106"/>
      <c r="Y127" s="106"/>
      <c r="Z127" s="106"/>
      <c r="AA127" s="106"/>
      <c r="AB127" s="106"/>
      <c r="AC127" s="149"/>
      <c r="AD127" s="116"/>
      <c r="AE127" s="174"/>
      <c r="AF127" s="106"/>
      <c r="AG127" s="106"/>
      <c r="AH127" s="106"/>
      <c r="AI127" s="106"/>
      <c r="AJ127" s="527"/>
      <c r="AK127" s="527"/>
      <c r="AL127" s="527"/>
      <c r="AM127" s="527"/>
      <c r="AN127" s="527"/>
      <c r="AO127" s="527"/>
      <c r="AP127" s="527"/>
      <c r="AQ127" s="527"/>
      <c r="AR127" s="527"/>
      <c r="AS127" s="527"/>
      <c r="AT127" s="106"/>
      <c r="AU127" s="115"/>
      <c r="AV127" s="101"/>
      <c r="AW127" s="100"/>
      <c r="AX127" s="100"/>
      <c r="AY127" s="100"/>
      <c r="AZ127" s="106"/>
      <c r="BA127" s="106"/>
      <c r="BB127" s="101"/>
      <c r="BC127" s="101"/>
      <c r="BD127" s="367"/>
      <c r="BE127" s="106"/>
      <c r="BF127" s="106"/>
      <c r="BG127" s="106"/>
    </row>
    <row r="128" spans="2:59" ht="12.75" customHeight="1">
      <c r="B128" s="434" t="s">
        <v>173</v>
      </c>
      <c r="D128" s="1689">
        <f>'12-18л. МЕНЮ '!D132</f>
        <v>640</v>
      </c>
      <c r="E128" s="2009">
        <f>'12-18л. МЕНЮ '!E132</f>
        <v>22.805099999999996</v>
      </c>
      <c r="F128" s="2010">
        <f>'12-18л. МЕНЮ '!F132</f>
        <v>33.835999999999999</v>
      </c>
      <c r="G128" s="1932">
        <f>'12-18л. МЕНЮ '!G132</f>
        <v>100.7681</v>
      </c>
      <c r="H128" s="1884">
        <f>'12-18л. МЕНЮ '!H132</f>
        <v>773.14519999999993</v>
      </c>
      <c r="I128" s="1885">
        <f>SUM(I122:I127)</f>
        <v>6.4222000000000001</v>
      </c>
      <c r="J128" s="1912">
        <f t="shared" ref="J128:P128" si="18">SUM(J122:J127)</f>
        <v>0.43409999999999999</v>
      </c>
      <c r="K128" s="1885">
        <f t="shared" si="18"/>
        <v>0.46511000000000002</v>
      </c>
      <c r="L128" s="1885">
        <f t="shared" si="18"/>
        <v>346.1463</v>
      </c>
      <c r="M128" s="2011">
        <f t="shared" si="18"/>
        <v>376.55089999999996</v>
      </c>
      <c r="N128" s="1912">
        <f t="shared" si="18"/>
        <v>325.66311000000002</v>
      </c>
      <c r="O128" s="1912">
        <f t="shared" si="18"/>
        <v>84.86591</v>
      </c>
      <c r="P128" s="1913">
        <f t="shared" si="18"/>
        <v>2.8073999999999999</v>
      </c>
      <c r="Q128" s="1223"/>
      <c r="R128" s="115"/>
      <c r="S128" s="592"/>
      <c r="T128" s="101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74"/>
      <c r="AE128" s="174"/>
      <c r="AF128" s="119"/>
      <c r="AG128" s="115"/>
      <c r="AH128" s="101"/>
      <c r="AI128" s="96"/>
      <c r="AJ128" s="116"/>
      <c r="AK128" s="116"/>
      <c r="AL128" s="335"/>
      <c r="AM128" s="175"/>
      <c r="AN128" s="116"/>
      <c r="AO128" s="333"/>
      <c r="AP128" s="174"/>
      <c r="AQ128" s="174"/>
      <c r="AR128" s="174"/>
      <c r="AS128" s="174"/>
      <c r="AT128" s="174"/>
      <c r="AU128" s="174"/>
      <c r="AV128" s="174"/>
      <c r="AW128" s="106"/>
      <c r="AX128" s="100"/>
      <c r="AY128" s="100"/>
      <c r="AZ128" s="106"/>
      <c r="BA128" s="106"/>
      <c r="BB128" s="126"/>
      <c r="BC128" s="126"/>
      <c r="BD128" s="367"/>
      <c r="BE128" s="106"/>
      <c r="BF128" s="106"/>
      <c r="BG128" s="106"/>
    </row>
    <row r="129" spans="2:59" ht="13.5" customHeight="1">
      <c r="B129" s="755"/>
      <c r="C129" s="756" t="s">
        <v>11</v>
      </c>
      <c r="D129" s="1150">
        <f>D732</f>
        <v>0.25</v>
      </c>
      <c r="E129" s="1984">
        <f>'12-18л. МЕНЮ '!E133</f>
        <v>22.5</v>
      </c>
      <c r="F129" s="1985">
        <f>'12-18л. МЕНЮ '!F133</f>
        <v>23</v>
      </c>
      <c r="G129" s="1936">
        <f>'12-18л. МЕНЮ '!G133</f>
        <v>95.75</v>
      </c>
      <c r="H129" s="1892">
        <f>'12-18л. МЕНЮ '!H133</f>
        <v>680</v>
      </c>
      <c r="I129" s="1893">
        <f t="shared" ref="I129:P129" si="19">I732</f>
        <v>17.5</v>
      </c>
      <c r="J129" s="1893">
        <f t="shared" si="19"/>
        <v>0.35</v>
      </c>
      <c r="K129" s="1893">
        <f t="shared" si="19"/>
        <v>0.4</v>
      </c>
      <c r="L129" s="1894">
        <f t="shared" si="19"/>
        <v>225</v>
      </c>
      <c r="M129" s="1894">
        <f t="shared" si="19"/>
        <v>300</v>
      </c>
      <c r="N129" s="1894">
        <f t="shared" si="19"/>
        <v>300</v>
      </c>
      <c r="O129" s="1894">
        <f t="shared" si="19"/>
        <v>75</v>
      </c>
      <c r="P129" s="1895">
        <f t="shared" si="19"/>
        <v>4.5</v>
      </c>
      <c r="Q129" s="1223"/>
      <c r="R129" s="115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74"/>
      <c r="AF129" s="120"/>
      <c r="AG129" s="171"/>
      <c r="AH129" s="105"/>
      <c r="AI129" s="96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6"/>
      <c r="AU129" s="106"/>
      <c r="AV129" s="106"/>
      <c r="AW129" s="106"/>
      <c r="AX129" s="100"/>
      <c r="AY129" s="100"/>
      <c r="AZ129" s="106"/>
      <c r="BA129" s="106"/>
      <c r="BB129" s="126"/>
      <c r="BC129" s="126"/>
      <c r="BD129" s="367"/>
      <c r="BE129" s="106"/>
      <c r="BF129" s="106"/>
      <c r="BG129" s="106"/>
    </row>
    <row r="130" spans="2:59" ht="13.5" customHeight="1" thickBot="1">
      <c r="B130" s="62"/>
      <c r="C130" s="752" t="s">
        <v>344</v>
      </c>
      <c r="D130" s="1137"/>
      <c r="E130" s="2012">
        <f>'12-18л. МЕНЮ '!E134</f>
        <v>0.33899999999999864</v>
      </c>
      <c r="F130" s="1963">
        <f>'12-18л. МЕНЮ '!F134</f>
        <v>11.778260869565216</v>
      </c>
      <c r="G130" s="1938">
        <f>'12-18л. МЕНЮ '!G134</f>
        <v>1.3102088772845981</v>
      </c>
      <c r="H130" s="1898">
        <f>'12-18л. МЕНЮ '!H134</f>
        <v>3.4244558823529374</v>
      </c>
      <c r="I130" s="1899">
        <f t="shared" ref="I130:P130" si="20">(I128*100/I730)-25</f>
        <v>-15.825428571428571</v>
      </c>
      <c r="J130" s="1899">
        <f t="shared" si="20"/>
        <v>6.0071428571428562</v>
      </c>
      <c r="K130" s="1899">
        <f t="shared" si="20"/>
        <v>4.0693750000000009</v>
      </c>
      <c r="L130" s="1899">
        <f t="shared" si="20"/>
        <v>13.460699999999996</v>
      </c>
      <c r="M130" s="1899">
        <f t="shared" si="20"/>
        <v>6.3792416666666654</v>
      </c>
      <c r="N130" s="1899">
        <f t="shared" si="20"/>
        <v>2.1385925000000015</v>
      </c>
      <c r="O130" s="1899">
        <f t="shared" si="20"/>
        <v>3.2886366666666689</v>
      </c>
      <c r="P130" s="1900">
        <f t="shared" si="20"/>
        <v>-9.4033333333333324</v>
      </c>
      <c r="Q130" s="797"/>
      <c r="R130" s="106"/>
      <c r="S130" s="106"/>
      <c r="T130" s="106"/>
      <c r="U130" s="1264"/>
      <c r="V130" s="680"/>
      <c r="W130" s="680"/>
      <c r="X130" s="680"/>
      <c r="Y130" s="680"/>
      <c r="Z130" s="1268"/>
      <c r="AA130" s="106"/>
      <c r="AB130" s="216"/>
      <c r="AC130" s="105"/>
      <c r="AD130" s="105"/>
      <c r="AE130" s="104"/>
      <c r="AF130" s="115"/>
      <c r="AG130" s="119"/>
      <c r="AH130" s="101"/>
      <c r="AI130" s="98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122"/>
      <c r="AV130" s="106"/>
      <c r="AW130" s="106"/>
      <c r="AX130" s="100"/>
      <c r="AY130" s="100"/>
      <c r="AZ130" s="106"/>
      <c r="BA130" s="106"/>
      <c r="BB130" s="127"/>
      <c r="BC130" s="101"/>
      <c r="BD130" s="100"/>
      <c r="BE130" s="106"/>
      <c r="BF130" s="106"/>
      <c r="BG130" s="106"/>
    </row>
    <row r="131" spans="2:59" ht="12.75" customHeight="1">
      <c r="B131" s="85"/>
      <c r="C131" s="1282" t="s">
        <v>110</v>
      </c>
      <c r="D131" s="59"/>
      <c r="E131" s="1944"/>
      <c r="F131" s="1924"/>
      <c r="G131" s="1924"/>
      <c r="H131" s="1924"/>
      <c r="I131" s="1869"/>
      <c r="J131" s="1869"/>
      <c r="K131" s="1869"/>
      <c r="L131" s="1869"/>
      <c r="M131" s="1987"/>
      <c r="N131" s="1869"/>
      <c r="O131" s="1869"/>
      <c r="P131" s="1870"/>
      <c r="Q131" s="788"/>
      <c r="R131" s="125"/>
      <c r="S131" s="177"/>
      <c r="T131" s="106"/>
      <c r="U131" s="116"/>
      <c r="V131" s="499"/>
      <c r="W131" s="499"/>
      <c r="X131" s="499"/>
      <c r="Y131" s="499"/>
      <c r="Z131" s="121"/>
      <c r="AA131" s="106"/>
      <c r="AB131" s="121"/>
      <c r="AC131" s="121"/>
      <c r="AD131" s="121"/>
      <c r="AE131" s="106"/>
      <c r="AF131" s="106"/>
      <c r="AG131" s="119"/>
      <c r="AH131" s="101"/>
      <c r="AI131" s="100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118"/>
      <c r="AV131" s="101"/>
      <c r="AW131" s="100"/>
      <c r="AX131" s="201"/>
      <c r="AY131" s="201"/>
      <c r="AZ131" s="106"/>
      <c r="BA131" s="106"/>
      <c r="BB131" s="126"/>
      <c r="BC131" s="126"/>
      <c r="BD131" s="367"/>
      <c r="BE131" s="106"/>
      <c r="BF131" s="106"/>
      <c r="BG131" s="106"/>
    </row>
    <row r="132" spans="2:59" ht="15.75">
      <c r="B132" s="1286" t="str">
        <f>'12-18л. МЕНЮ '!J136</f>
        <v>54-2з/22</v>
      </c>
      <c r="C132" s="233" t="str">
        <f>'12-18л. МЕНЮ '!C136</f>
        <v>Огурец в нарезке</v>
      </c>
      <c r="D132" s="252">
        <f>'12-18л. МЕНЮ '!D136</f>
        <v>100</v>
      </c>
      <c r="E132" s="1960">
        <f>'12-18л. МЕНЮ '!E136</f>
        <v>0.8</v>
      </c>
      <c r="F132" s="1866">
        <f>'12-18л. МЕНЮ '!F136</f>
        <v>0.2</v>
      </c>
      <c r="G132" s="1956">
        <f>'12-18л. МЕНЮ '!G136</f>
        <v>2.5</v>
      </c>
      <c r="H132" s="1999">
        <f>'12-18л. МЕНЮ '!H136</f>
        <v>14.2</v>
      </c>
      <c r="I132" s="1186">
        <v>10</v>
      </c>
      <c r="J132" s="1186">
        <v>0.03</v>
      </c>
      <c r="K132" s="1186">
        <v>0.03</v>
      </c>
      <c r="L132" s="1186">
        <v>10</v>
      </c>
      <c r="M132" s="1186">
        <v>23</v>
      </c>
      <c r="N132" s="1186">
        <v>42</v>
      </c>
      <c r="O132" s="1186">
        <v>14</v>
      </c>
      <c r="P132" s="2164">
        <v>0.6</v>
      </c>
      <c r="Q132" s="1691">
        <f>'12-18л. МЕНЮ '!I136</f>
        <v>1</v>
      </c>
      <c r="R132" s="171"/>
      <c r="S132" s="121"/>
      <c r="T132" s="172"/>
      <c r="U132" s="106"/>
      <c r="V132" s="121"/>
      <c r="W132" s="121"/>
      <c r="X132" s="121"/>
      <c r="Y132" s="121"/>
      <c r="Z132" s="121"/>
      <c r="AA132" s="106"/>
      <c r="AB132" s="149"/>
      <c r="AC132" s="174"/>
      <c r="AD132" s="174"/>
      <c r="AE132" s="174"/>
      <c r="AF132" s="115"/>
      <c r="AG132" s="194"/>
      <c r="AH132" s="194"/>
      <c r="AI132" s="194"/>
      <c r="AJ132" s="181"/>
      <c r="AK132" s="504"/>
      <c r="AL132" s="194"/>
      <c r="AM132" s="181"/>
      <c r="AN132" s="181"/>
      <c r="AO132" s="194"/>
      <c r="AP132" s="505"/>
      <c r="AQ132" s="194"/>
      <c r="AR132" s="194"/>
      <c r="AS132" s="106"/>
      <c r="AT132" s="126"/>
      <c r="AU132" s="116"/>
      <c r="AV132" s="101"/>
      <c r="AW132" s="100"/>
      <c r="AX132" s="201"/>
      <c r="AY132" s="201"/>
      <c r="AZ132" s="106"/>
      <c r="BA132" s="106"/>
      <c r="BB132" s="101"/>
      <c r="BC132" s="101"/>
      <c r="BD132" s="100"/>
      <c r="BE132" s="106"/>
      <c r="BF132" s="106"/>
      <c r="BG132" s="106"/>
    </row>
    <row r="133" spans="2:59" ht="13.5" customHeight="1">
      <c r="B133" s="1113" t="str">
        <f>'12-18л. МЕНЮ '!J137</f>
        <v>114/21</v>
      </c>
      <c r="C133" s="233" t="str">
        <f>'12-18л. МЕНЮ '!C137</f>
        <v>Суп картофельный с крупой</v>
      </c>
      <c r="D133" s="252">
        <f>'12-18л. МЕНЮ '!D137</f>
        <v>250</v>
      </c>
      <c r="E133" s="1960">
        <f>'12-18л. МЕНЮ '!E137</f>
        <v>2.7749999999999999</v>
      </c>
      <c r="F133" s="1866">
        <f>'12-18л. МЕНЮ '!F137</f>
        <v>3.5249999999999999</v>
      </c>
      <c r="G133" s="1956">
        <f>'12-18л. МЕНЮ '!G137</f>
        <v>9.8000000000000007</v>
      </c>
      <c r="H133" s="1999">
        <f>'12-18л. МЕНЮ '!H137</f>
        <v>82</v>
      </c>
      <c r="I133" s="1186">
        <v>5.5</v>
      </c>
      <c r="J133" s="1186">
        <v>9.2499999999999999E-2</v>
      </c>
      <c r="K133" s="1186">
        <v>0.1</v>
      </c>
      <c r="L133" s="717">
        <v>0</v>
      </c>
      <c r="M133" s="1186">
        <v>18.75</v>
      </c>
      <c r="N133" s="1186">
        <v>64.25</v>
      </c>
      <c r="O133" s="1186">
        <v>25.25</v>
      </c>
      <c r="P133" s="2164">
        <v>0.89749999999999996</v>
      </c>
      <c r="Q133" s="1691">
        <f>'12-18л. МЕНЮ '!I137</f>
        <v>27</v>
      </c>
      <c r="R133" s="125"/>
      <c r="S133" s="553"/>
      <c r="T133" s="101"/>
      <c r="U133" s="98"/>
      <c r="V133" s="116"/>
      <c r="W133" s="116"/>
      <c r="X133" s="116"/>
      <c r="Y133" s="175"/>
      <c r="Z133" s="541"/>
      <c r="AA133" s="106"/>
      <c r="AB133" s="106"/>
      <c r="AC133" s="106"/>
      <c r="AD133" s="106"/>
      <c r="AE133" s="174"/>
      <c r="AF133" s="115"/>
      <c r="AG133" s="194"/>
      <c r="AH133" s="194"/>
      <c r="AI133" s="194"/>
      <c r="AJ133" s="194"/>
      <c r="AK133" s="194"/>
      <c r="AL133" s="194"/>
      <c r="AM133" s="194"/>
      <c r="AN133" s="194"/>
      <c r="AO133" s="194"/>
      <c r="AP133" s="194"/>
      <c r="AQ133" s="194"/>
      <c r="AR133" s="194"/>
      <c r="AS133" s="106"/>
      <c r="AT133" s="106"/>
      <c r="AU133" s="115"/>
      <c r="AV133" s="101"/>
      <c r="AW133" s="100"/>
      <c r="AX133" s="106"/>
      <c r="AY133" s="100"/>
      <c r="AZ133" s="106"/>
      <c r="BA133" s="106"/>
      <c r="BB133" s="101"/>
      <c r="BC133" s="106"/>
      <c r="BD133" s="105"/>
      <c r="BE133" s="106"/>
      <c r="BF133" s="106"/>
      <c r="BG133" s="106"/>
    </row>
    <row r="134" spans="2:59" ht="16.5" customHeight="1">
      <c r="B134" s="1286" t="str">
        <f>'12-18л. МЕНЮ '!J138</f>
        <v>500 / 22</v>
      </c>
      <c r="C134" s="233" t="str">
        <f>'12-18л. МЕНЮ '!C138</f>
        <v>Говядина тушёная с капустой</v>
      </c>
      <c r="D134" s="252">
        <f>'12-18л. МЕНЮ '!D138</f>
        <v>200</v>
      </c>
      <c r="E134" s="1960">
        <f>'12-18л. МЕНЮ '!E138</f>
        <v>22.107199999999999</v>
      </c>
      <c r="F134" s="1866">
        <f>'12-18л. МЕНЮ '!F138</f>
        <v>18.817699999999999</v>
      </c>
      <c r="G134" s="1956">
        <f>'12-18л. МЕНЮ '!G138</f>
        <v>19.489799999999999</v>
      </c>
      <c r="H134" s="1999">
        <f>'12-18л. МЕНЮ '!H138</f>
        <v>335.24400000000003</v>
      </c>
      <c r="I134" s="1186">
        <v>2.5128499999999998</v>
      </c>
      <c r="J134" s="1186">
        <v>8.5000000000000006E-2</v>
      </c>
      <c r="K134" s="1186">
        <v>0.19</v>
      </c>
      <c r="L134" s="2462">
        <v>133.50299999999999</v>
      </c>
      <c r="M134" s="1322">
        <v>60.204999999999998</v>
      </c>
      <c r="N134" s="1322">
        <v>105.35120000000001</v>
      </c>
      <c r="O134" s="1186">
        <v>21.125599999999999</v>
      </c>
      <c r="P134" s="2164">
        <v>1.7450000000000001</v>
      </c>
      <c r="Q134" s="1691">
        <f>'12-18л. МЕНЮ '!I138</f>
        <v>56</v>
      </c>
      <c r="R134" s="366"/>
      <c r="S134" s="592"/>
      <c r="T134" s="101"/>
      <c r="U134" s="334"/>
      <c r="V134" s="149"/>
      <c r="W134" s="149"/>
      <c r="X134" s="149"/>
      <c r="Y134" s="175"/>
      <c r="Z134" s="804"/>
      <c r="AA134" s="106"/>
      <c r="AB134" s="116"/>
      <c r="AC134" s="116"/>
      <c r="AD134" s="116"/>
      <c r="AE134" s="174"/>
      <c r="AF134" s="115"/>
      <c r="AG134" s="106"/>
      <c r="AH134" s="106"/>
      <c r="AI134" s="106"/>
      <c r="AJ134" s="181"/>
      <c r="AK134" s="181"/>
      <c r="AL134" s="106"/>
      <c r="AM134" s="181"/>
      <c r="AN134" s="181"/>
      <c r="AO134" s="106"/>
      <c r="AP134" s="101"/>
      <c r="AQ134" s="106"/>
      <c r="AR134" s="106"/>
      <c r="AS134" s="106"/>
      <c r="AT134" s="106"/>
      <c r="AU134" s="115"/>
      <c r="AV134" s="101"/>
      <c r="AW134" s="105"/>
      <c r="AX134" s="106"/>
      <c r="AY134" s="100"/>
      <c r="AZ134" s="106"/>
      <c r="BA134" s="106"/>
      <c r="BB134" s="101"/>
      <c r="BC134" s="101"/>
      <c r="BD134" s="100"/>
      <c r="BE134" s="106"/>
      <c r="BF134" s="106"/>
      <c r="BG134" s="106"/>
    </row>
    <row r="135" spans="2:59" ht="16.5" customHeight="1">
      <c r="B135" s="1286" t="str">
        <f>'12-18л. МЕНЮ '!J139</f>
        <v>501 /21</v>
      </c>
      <c r="C135" s="233" t="str">
        <f>'12-18л. МЕНЮ '!C139</f>
        <v>Сок  фруктовый (персиковый)</v>
      </c>
      <c r="D135" s="252">
        <f>'12-18л. МЕНЮ '!D139</f>
        <v>200</v>
      </c>
      <c r="E135" s="1960">
        <f>'12-18л. МЕНЮ '!E139</f>
        <v>1</v>
      </c>
      <c r="F135" s="1866">
        <f>'12-18л. МЕНЮ '!F139</f>
        <v>0</v>
      </c>
      <c r="G135" s="1956">
        <f>'12-18л. МЕНЮ '!G139</f>
        <v>23.4</v>
      </c>
      <c r="H135" s="1999">
        <f>'12-18л. МЕНЮ '!H139</f>
        <v>97.6</v>
      </c>
      <c r="I135" s="1186">
        <v>1.2</v>
      </c>
      <c r="J135" s="1186">
        <v>4.0000000000000001E-3</v>
      </c>
      <c r="K135" s="1186">
        <v>4.0000000000000001E-3</v>
      </c>
      <c r="L135" s="717">
        <v>0</v>
      </c>
      <c r="M135" s="1186">
        <v>30.4</v>
      </c>
      <c r="N135" s="1186">
        <v>36</v>
      </c>
      <c r="O135" s="1186">
        <v>1.8</v>
      </c>
      <c r="P135" s="2164">
        <v>0.8</v>
      </c>
      <c r="Q135" s="1691">
        <f>'12-18л. МЕНЮ '!I139</f>
        <v>98</v>
      </c>
      <c r="R135" s="117"/>
      <c r="S135" s="592"/>
      <c r="T135" s="113"/>
      <c r="U135" s="96"/>
      <c r="V135" s="335"/>
      <c r="W135" s="335"/>
      <c r="X135" s="335"/>
      <c r="Y135" s="175"/>
      <c r="Z135" s="541"/>
      <c r="AA135" s="106"/>
      <c r="AB135" s="335"/>
      <c r="AC135" s="335"/>
      <c r="AD135" s="335"/>
      <c r="AE135" s="174"/>
      <c r="AF135" s="115"/>
      <c r="AG135" s="508"/>
      <c r="AH135" s="509"/>
      <c r="AI135" s="510"/>
      <c r="AJ135" s="511"/>
      <c r="AK135" s="512"/>
      <c r="AL135" s="512"/>
      <c r="AM135" s="512"/>
      <c r="AN135" s="512"/>
      <c r="AO135" s="512"/>
      <c r="AP135" s="512"/>
      <c r="AQ135" s="508"/>
      <c r="AR135" s="508"/>
      <c r="AS135" s="513"/>
      <c r="AT135" s="106"/>
      <c r="AU135" s="115"/>
      <c r="AV135" s="101"/>
      <c r="AW135" s="100"/>
      <c r="AX135" s="100"/>
      <c r="AY135" s="100"/>
      <c r="AZ135" s="106"/>
      <c r="BA135" s="106"/>
      <c r="BB135" s="101"/>
      <c r="BC135" s="101"/>
      <c r="BD135" s="105"/>
      <c r="BE135" s="106"/>
      <c r="BF135" s="106"/>
      <c r="BG135" s="106"/>
    </row>
    <row r="136" spans="2:59" ht="12.75" customHeight="1">
      <c r="B136" s="1286" t="str">
        <f>'12-18л. МЕНЮ '!J140</f>
        <v>Пром.пр.</v>
      </c>
      <c r="C136" s="233" t="str">
        <f>'12-18л. МЕНЮ '!C140</f>
        <v>Хлеб пшеничный</v>
      </c>
      <c r="D136" s="252">
        <f>'12-18л. МЕНЮ '!D140</f>
        <v>70</v>
      </c>
      <c r="E136" s="1960">
        <f>'12-18л. МЕНЮ '!E140</f>
        <v>1.4041999999999999</v>
      </c>
      <c r="F136" s="1866">
        <f>'12-18л. МЕНЮ '!F140</f>
        <v>0.91</v>
      </c>
      <c r="G136" s="1956">
        <f>'12-18л. МЕНЮ '!G140</f>
        <v>37.94</v>
      </c>
      <c r="H136" s="1999">
        <f>'12-18л. МЕНЮ '!H140</f>
        <v>165.5668</v>
      </c>
      <c r="I136" s="329">
        <v>0</v>
      </c>
      <c r="J136" s="329">
        <v>7.6999999999999999E-2</v>
      </c>
      <c r="K136" s="329">
        <v>2.8000000000000001E-2</v>
      </c>
      <c r="L136" s="717">
        <v>0</v>
      </c>
      <c r="M136" s="2163">
        <v>14</v>
      </c>
      <c r="N136" s="1186">
        <v>4.55</v>
      </c>
      <c r="O136" s="329">
        <v>0.98</v>
      </c>
      <c r="P136" s="2164">
        <v>7.6999999999999999E-2</v>
      </c>
      <c r="Q136" s="1691">
        <f>'12-18л. МЕНЮ '!I140</f>
        <v>17</v>
      </c>
      <c r="R136" s="115"/>
      <c r="S136" s="275"/>
      <c r="T136" s="98"/>
      <c r="U136" s="116"/>
      <c r="V136" s="116"/>
      <c r="W136" s="116"/>
      <c r="X136" s="175"/>
      <c r="Y136" s="541"/>
      <c r="Z136" s="106"/>
      <c r="AA136" s="116"/>
      <c r="AB136" s="116"/>
      <c r="AC136" s="116"/>
      <c r="AD136" s="116"/>
      <c r="AE136" s="174"/>
      <c r="AF136" s="115"/>
      <c r="AG136" s="206"/>
      <c r="AH136" s="206"/>
      <c r="AI136" s="206"/>
      <c r="AJ136" s="514"/>
      <c r="AK136" s="206"/>
      <c r="AL136" s="206"/>
      <c r="AM136" s="206"/>
      <c r="AN136" s="206"/>
      <c r="AO136" s="206"/>
      <c r="AP136" s="206"/>
      <c r="AQ136" s="206"/>
      <c r="AR136" s="206"/>
      <c r="AS136" s="206"/>
      <c r="AT136" s="106"/>
      <c r="AU136" s="115"/>
      <c r="AV136" s="101"/>
      <c r="AW136" s="100"/>
      <c r="AX136" s="100"/>
      <c r="AY136" s="100"/>
      <c r="AZ136" s="106"/>
      <c r="BA136" s="106"/>
      <c r="BB136" s="101"/>
      <c r="BC136" s="101"/>
      <c r="BD136" s="367"/>
      <c r="BE136" s="106"/>
      <c r="BF136" s="106"/>
      <c r="BG136" s="106"/>
    </row>
    <row r="137" spans="2:59" ht="12.75" customHeight="1">
      <c r="B137" s="1286" t="str">
        <f>'12-18л. МЕНЮ '!J141</f>
        <v>Пром.пр.</v>
      </c>
      <c r="C137" s="233" t="str">
        <f>'12-18л. МЕНЮ '!C141</f>
        <v>Хлеб ржаной</v>
      </c>
      <c r="D137" s="252">
        <f>'12-18л. МЕНЮ '!D141</f>
        <v>50</v>
      </c>
      <c r="E137" s="1960">
        <f>'12-18л. МЕНЮ '!E141</f>
        <v>2.3330000000000002</v>
      </c>
      <c r="F137" s="1866">
        <f>'12-18л. МЕНЮ '!F141</f>
        <v>0.82499999999999996</v>
      </c>
      <c r="G137" s="1956">
        <f>'12-18л. МЕНЮ '!G141</f>
        <v>21.718</v>
      </c>
      <c r="H137" s="1999">
        <f>'12-18л. МЕНЮ '!H141</f>
        <v>103.625</v>
      </c>
      <c r="I137" s="1186">
        <v>0</v>
      </c>
      <c r="J137" s="1186">
        <v>0.1</v>
      </c>
      <c r="K137" s="1186">
        <v>0.1</v>
      </c>
      <c r="L137" s="717">
        <v>0</v>
      </c>
      <c r="M137" s="2163">
        <v>16.5</v>
      </c>
      <c r="N137" s="1186">
        <v>11.7</v>
      </c>
      <c r="O137" s="1186">
        <v>3.3</v>
      </c>
      <c r="P137" s="1186">
        <v>7.0000000000000007E-2</v>
      </c>
      <c r="Q137" s="1691">
        <f>'12-18л. МЕНЮ '!I141</f>
        <v>18</v>
      </c>
      <c r="R137" s="115"/>
      <c r="S137" s="356"/>
      <c r="T137" s="356"/>
      <c r="U137" s="356"/>
      <c r="V137" s="356"/>
      <c r="W137" s="356"/>
      <c r="X137" s="356"/>
      <c r="Y137" s="356"/>
      <c r="Z137" s="356"/>
      <c r="AA137" s="2171"/>
      <c r="AB137" s="2172"/>
      <c r="AC137" s="106"/>
      <c r="AD137" s="106"/>
      <c r="AE137" s="106"/>
      <c r="AF137" s="106"/>
      <c r="AG137" s="116"/>
      <c r="AH137" s="116"/>
      <c r="AI137" s="116"/>
      <c r="AJ137" s="175"/>
      <c r="AK137" s="116"/>
      <c r="AL137" s="116"/>
      <c r="AM137" s="116"/>
      <c r="AN137" s="116"/>
      <c r="AO137" s="116"/>
      <c r="AP137" s="116"/>
      <c r="AQ137" s="116"/>
      <c r="AR137" s="116"/>
      <c r="AS137" s="174"/>
      <c r="AT137" s="106"/>
      <c r="AU137" s="119"/>
      <c r="AV137" s="101"/>
      <c r="AW137" s="100"/>
      <c r="AX137" s="106"/>
      <c r="AY137" s="100"/>
      <c r="AZ137" s="106"/>
      <c r="BA137" s="106"/>
      <c r="BB137" s="101"/>
      <c r="BC137" s="101"/>
      <c r="BD137" s="100"/>
      <c r="BE137" s="106"/>
      <c r="BF137" s="106"/>
      <c r="BG137" s="106"/>
    </row>
    <row r="138" spans="2:59" ht="13.5" customHeight="1" thickBot="1">
      <c r="B138" s="1737" t="str">
        <f>'12-18л. МЕНЮ '!J142</f>
        <v xml:space="preserve">338 / 17 </v>
      </c>
      <c r="C138" s="185" t="str">
        <f>'12-18л. МЕНЮ '!C142</f>
        <v>Фрукты свежие (яблоки)</v>
      </c>
      <c r="D138" s="351">
        <f>'12-18л. МЕНЮ '!D142</f>
        <v>105</v>
      </c>
      <c r="E138" s="1979">
        <f>'12-18л. МЕНЮ '!E142</f>
        <v>0.42</v>
      </c>
      <c r="F138" s="1861">
        <f>'12-18л. МЕНЮ '!F142</f>
        <v>0.42</v>
      </c>
      <c r="G138" s="1955">
        <f>'12-18л. МЕНЮ '!G142</f>
        <v>10.29</v>
      </c>
      <c r="H138" s="1999">
        <f>'12-18л. МЕНЮ '!H142</f>
        <v>49.35</v>
      </c>
      <c r="I138" s="1186">
        <v>10.5</v>
      </c>
      <c r="J138" s="1186">
        <v>3.15E-2</v>
      </c>
      <c r="K138" s="1186">
        <v>2.1000000000000001E-2</v>
      </c>
      <c r="L138" s="717">
        <v>0</v>
      </c>
      <c r="M138" s="2163">
        <v>16.8</v>
      </c>
      <c r="N138" s="1322">
        <v>11.55</v>
      </c>
      <c r="O138" s="1186">
        <v>9.4499999999999993</v>
      </c>
      <c r="P138" s="2164">
        <v>2.31</v>
      </c>
      <c r="Q138" s="1691">
        <f>'12-18л. МЕНЮ '!I142</f>
        <v>99</v>
      </c>
      <c r="R138" s="119"/>
      <c r="S138" s="773"/>
      <c r="T138" s="98"/>
      <c r="U138" s="116"/>
      <c r="V138" s="335"/>
      <c r="W138" s="116"/>
      <c r="X138" s="175"/>
      <c r="Y138" s="541"/>
      <c r="Z138" s="157"/>
      <c r="AA138" s="2174"/>
      <c r="AB138" s="116"/>
      <c r="AC138" s="106"/>
      <c r="AD138" s="106"/>
      <c r="AE138" s="106"/>
      <c r="AF138" s="106"/>
      <c r="AG138" s="524"/>
      <c r="AH138" s="524"/>
      <c r="AI138" s="524"/>
      <c r="AJ138" s="533"/>
      <c r="AK138" s="524"/>
      <c r="AL138" s="524"/>
      <c r="AM138" s="524"/>
      <c r="AN138" s="524"/>
      <c r="AO138" s="525"/>
      <c r="AP138" s="525"/>
      <c r="AQ138" s="524"/>
      <c r="AR138" s="524"/>
      <c r="AS138" s="524"/>
      <c r="AT138" s="106"/>
      <c r="AU138" s="106"/>
      <c r="AV138" s="106"/>
      <c r="AW138" s="106"/>
      <c r="AX138" s="106"/>
      <c r="AY138" s="100"/>
      <c r="AZ138" s="106"/>
      <c r="BA138" s="106"/>
      <c r="BB138" s="101"/>
      <c r="BC138" s="101"/>
      <c r="BD138" s="100"/>
      <c r="BE138" s="106"/>
      <c r="BF138" s="106"/>
      <c r="BG138" s="106"/>
    </row>
    <row r="139" spans="2:59" ht="15" customHeight="1">
      <c r="B139" s="434" t="s">
        <v>162</v>
      </c>
      <c r="C139" s="585"/>
      <c r="D139" s="1707">
        <f>'12-18л. МЕНЮ '!D143</f>
        <v>975</v>
      </c>
      <c r="E139" s="1882">
        <f>'12-18л. МЕНЮ '!E143</f>
        <v>30.839399999999998</v>
      </c>
      <c r="F139" s="1883">
        <f>'12-18л. МЕНЮ '!F143</f>
        <v>24.697700000000001</v>
      </c>
      <c r="G139" s="2013">
        <f>'12-18л. МЕНЮ '!G143</f>
        <v>125.1378</v>
      </c>
      <c r="H139" s="2014">
        <f>'12-18л. МЕНЮ '!H143</f>
        <v>847.58579999999995</v>
      </c>
      <c r="I139" s="2015">
        <f>SUM(I132:I138)</f>
        <v>29.71285</v>
      </c>
      <c r="J139" s="2015">
        <f t="shared" ref="J139:P139" si="21">SUM(J132:J138)</f>
        <v>0.42000000000000004</v>
      </c>
      <c r="K139" s="2015">
        <f t="shared" si="21"/>
        <v>0.47300000000000009</v>
      </c>
      <c r="L139" s="1888">
        <f t="shared" si="21"/>
        <v>143.50299999999999</v>
      </c>
      <c r="M139" s="2016">
        <f t="shared" si="21"/>
        <v>179.655</v>
      </c>
      <c r="N139" s="2015">
        <f t="shared" si="21"/>
        <v>275.40120000000002</v>
      </c>
      <c r="O139" s="2017">
        <f t="shared" si="21"/>
        <v>75.905599999999993</v>
      </c>
      <c r="P139" s="2018">
        <f t="shared" si="21"/>
        <v>6.4995000000000012</v>
      </c>
      <c r="Q139" s="1223"/>
      <c r="R139" s="106"/>
      <c r="S139" s="803"/>
      <c r="T139" s="1537"/>
      <c r="U139" s="1537"/>
      <c r="V139" s="1537"/>
      <c r="W139" s="1537"/>
      <c r="X139" s="1537"/>
      <c r="Y139" s="1537"/>
      <c r="Z139" s="1537"/>
      <c r="AA139" s="2175"/>
      <c r="AB139" s="217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106"/>
      <c r="AV139" s="114"/>
      <c r="AW139" s="106"/>
      <c r="AX139" s="527"/>
      <c r="AY139" s="100"/>
      <c r="AZ139" s="106"/>
      <c r="BA139" s="106"/>
      <c r="BB139" s="106"/>
      <c r="BC139" s="106"/>
      <c r="BD139" s="106"/>
      <c r="BE139" s="106"/>
      <c r="BF139" s="106"/>
      <c r="BG139" s="106"/>
    </row>
    <row r="140" spans="2:59" ht="14.25" customHeight="1">
      <c r="B140" s="755"/>
      <c r="C140" s="756" t="s">
        <v>11</v>
      </c>
      <c r="D140" s="1150">
        <f>D736</f>
        <v>0.35</v>
      </c>
      <c r="E140" s="1890">
        <f>'12-18л. МЕНЮ '!E144</f>
        <v>31.5</v>
      </c>
      <c r="F140" s="1891">
        <f>'12-18л. МЕНЮ '!F144</f>
        <v>32.200000000000003</v>
      </c>
      <c r="G140" s="2019">
        <f>'12-18л. МЕНЮ '!G144</f>
        <v>134.05000000000001</v>
      </c>
      <c r="H140" s="2020">
        <f>'12-18л. МЕНЮ '!H144</f>
        <v>952</v>
      </c>
      <c r="I140" s="1893">
        <f t="shared" ref="I140:P140" si="22">I736</f>
        <v>24.5</v>
      </c>
      <c r="J140" s="1893">
        <f t="shared" si="22"/>
        <v>0.49</v>
      </c>
      <c r="K140" s="1893">
        <f t="shared" si="22"/>
        <v>0.56000000000000005</v>
      </c>
      <c r="L140" s="1893">
        <f t="shared" si="22"/>
        <v>315</v>
      </c>
      <c r="M140" s="1894">
        <f t="shared" si="22"/>
        <v>420</v>
      </c>
      <c r="N140" s="1894">
        <f t="shared" si="22"/>
        <v>420</v>
      </c>
      <c r="O140" s="1894">
        <f t="shared" si="22"/>
        <v>105</v>
      </c>
      <c r="P140" s="1895">
        <f t="shared" si="22"/>
        <v>6.3</v>
      </c>
      <c r="Q140" s="1223"/>
      <c r="S140" s="485"/>
      <c r="T140" s="98"/>
      <c r="U140" s="335"/>
      <c r="V140" s="335"/>
      <c r="W140" s="335"/>
      <c r="X140" s="175"/>
      <c r="Y140" s="541"/>
      <c r="Z140" s="106"/>
      <c r="AA140" s="1784"/>
      <c r="AB140" s="105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505"/>
      <c r="AQ140" s="106"/>
      <c r="AR140" s="505"/>
      <c r="AS140" s="106"/>
      <c r="AT140" s="106"/>
      <c r="AU140" s="106"/>
      <c r="AV140" s="114"/>
      <c r="AW140" s="106"/>
      <c r="AX140" s="100"/>
      <c r="AY140" s="100"/>
      <c r="AZ140" s="106"/>
      <c r="BA140" s="106"/>
      <c r="BB140" s="106"/>
      <c r="BC140" s="106"/>
      <c r="BD140" s="106"/>
      <c r="BE140" s="106"/>
      <c r="BF140" s="106"/>
      <c r="BG140" s="106"/>
    </row>
    <row r="141" spans="2:59" ht="13.5" customHeight="1" thickBot="1">
      <c r="B141" s="230"/>
      <c r="C141" s="752" t="s">
        <v>344</v>
      </c>
      <c r="D141" s="774"/>
      <c r="E141" s="1896">
        <f>'12-18л. МЕНЮ '!E145</f>
        <v>-0.73400000000000176</v>
      </c>
      <c r="F141" s="1897">
        <f>'12-18л. МЕНЮ '!F145</f>
        <v>-8.154673913043478</v>
      </c>
      <c r="G141" s="2021">
        <f>'12-18л. МЕНЮ '!G145</f>
        <v>-2.3269451697127934</v>
      </c>
      <c r="H141" s="2022">
        <f>'12-18л. МЕНЮ '!H145</f>
        <v>-3.838757352941176</v>
      </c>
      <c r="I141" s="1899">
        <f t="shared" ref="I141:P141" si="23">(I139*100/I730)-35</f>
        <v>7.4469285714285718</v>
      </c>
      <c r="J141" s="1899">
        <f t="shared" si="23"/>
        <v>-4.9999999999999929</v>
      </c>
      <c r="K141" s="1899">
        <f t="shared" si="23"/>
        <v>-5.4374999999999929</v>
      </c>
      <c r="L141" s="2023">
        <f t="shared" si="23"/>
        <v>-19.055222222222223</v>
      </c>
      <c r="M141" s="2023">
        <f t="shared" si="23"/>
        <v>-20.028750000000002</v>
      </c>
      <c r="N141" s="2023">
        <f t="shared" si="23"/>
        <v>-12.049899999999997</v>
      </c>
      <c r="O141" s="2023">
        <f t="shared" si="23"/>
        <v>-9.6981333333333346</v>
      </c>
      <c r="P141" s="1900">
        <f t="shared" si="23"/>
        <v>1.1083333333333414</v>
      </c>
      <c r="Q141" s="797"/>
      <c r="R141" s="11"/>
      <c r="S141" s="275"/>
      <c r="T141" s="98"/>
      <c r="U141" s="335"/>
      <c r="V141" s="335"/>
      <c r="W141" s="116"/>
      <c r="X141" s="175"/>
      <c r="Y141" s="541"/>
      <c r="Z141" s="106"/>
      <c r="AA141" s="121"/>
      <c r="AB141" s="121"/>
      <c r="AC141" s="106"/>
      <c r="AD141" s="106"/>
      <c r="AE141" s="106"/>
      <c r="AF141" s="106"/>
      <c r="AG141" s="106"/>
      <c r="AH141" s="106"/>
      <c r="AI141" s="106"/>
      <c r="AJ141" s="535"/>
      <c r="AK141" s="106"/>
      <c r="AL141" s="106"/>
      <c r="AM141" s="106"/>
      <c r="AN141" s="106"/>
      <c r="AO141" s="106"/>
      <c r="AP141" s="106"/>
      <c r="AQ141" s="106"/>
      <c r="AR141" s="505"/>
      <c r="AS141" s="106"/>
      <c r="AT141" s="106"/>
      <c r="AU141" s="106"/>
      <c r="AV141" s="106"/>
      <c r="AW141" s="121"/>
      <c r="AX141" s="121"/>
      <c r="AY141" s="121"/>
      <c r="AZ141" s="106"/>
      <c r="BA141" s="106"/>
      <c r="BB141" s="106"/>
      <c r="BC141" s="106"/>
      <c r="BD141" s="106"/>
      <c r="BE141" s="106"/>
      <c r="BF141" s="106"/>
      <c r="BG141" s="106"/>
    </row>
    <row r="142" spans="2:59" ht="17.25" customHeight="1">
      <c r="B142" s="701"/>
      <c r="C142" s="568" t="s">
        <v>200</v>
      </c>
      <c r="D142" s="59"/>
      <c r="E142" s="1906"/>
      <c r="F142" s="1907"/>
      <c r="G142" s="1907"/>
      <c r="H142" s="2024"/>
      <c r="I142" s="2025"/>
      <c r="J142" s="1908"/>
      <c r="K142" s="1908"/>
      <c r="L142" s="1908"/>
      <c r="M142" s="1988"/>
      <c r="N142" s="1908"/>
      <c r="O142" s="1908"/>
      <c r="P142" s="1909"/>
      <c r="Q142" s="787"/>
      <c r="R142" s="11"/>
      <c r="S142" s="356"/>
      <c r="T142" s="356"/>
      <c r="U142" s="356"/>
      <c r="V142" s="356"/>
      <c r="W142" s="356"/>
      <c r="X142" s="356"/>
      <c r="Y142" s="356"/>
      <c r="Z142" s="356"/>
      <c r="AA142" s="2171"/>
      <c r="AB142" s="2172"/>
      <c r="AC142" s="106"/>
      <c r="AD142" s="106"/>
      <c r="AE142" s="106"/>
      <c r="AF142" s="106"/>
      <c r="AG142" s="115"/>
      <c r="AH142" s="101"/>
      <c r="AI142" s="101"/>
      <c r="AJ142" s="100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106"/>
      <c r="AV142" s="106"/>
      <c r="AW142" s="106"/>
      <c r="AX142" s="106"/>
      <c r="AY142" s="106"/>
      <c r="AZ142" s="106"/>
      <c r="BA142" s="106"/>
      <c r="BB142" s="106"/>
      <c r="BC142" s="106"/>
      <c r="BD142" s="106"/>
      <c r="BE142" s="106"/>
      <c r="BF142" s="106"/>
      <c r="BG142" s="106"/>
    </row>
    <row r="143" spans="2:59" ht="12.75" customHeight="1">
      <c r="B143" s="800" t="str">
        <f>'12-18л. МЕНЮ '!J147</f>
        <v>470 / 21</v>
      </c>
      <c r="C143" s="251" t="str">
        <f>'12-18л. МЕНЮ '!C147</f>
        <v>Кисломолочный напиток (кефир м.д.ж. 2,5%)</v>
      </c>
      <c r="D143" s="254">
        <f>'12-18л. МЕНЮ '!D147</f>
        <v>200</v>
      </c>
      <c r="E143" s="1928">
        <f>'12-18л. МЕНЮ '!E147</f>
        <v>5.8</v>
      </c>
      <c r="F143" s="1864">
        <f>'12-18л. МЕНЮ '!F147</f>
        <v>5</v>
      </c>
      <c r="G143" s="1864">
        <f>'12-18л. МЕНЮ '!G147</f>
        <v>8</v>
      </c>
      <c r="H143" s="1880">
        <f>'12-18л. МЕНЮ '!H147</f>
        <v>101</v>
      </c>
      <c r="I143" s="2483">
        <v>1.4</v>
      </c>
      <c r="J143" s="1738">
        <v>0.08</v>
      </c>
      <c r="K143" s="309">
        <v>2.3E-2</v>
      </c>
      <c r="L143" s="2484">
        <v>40.1</v>
      </c>
      <c r="M143" s="2485">
        <v>240.8</v>
      </c>
      <c r="N143" s="1803">
        <v>180.6</v>
      </c>
      <c r="O143" s="1162">
        <v>28.1</v>
      </c>
      <c r="P143" s="2168">
        <v>0.2</v>
      </c>
      <c r="Q143" s="459">
        <f>'12-18л. МЕНЮ '!I147</f>
        <v>97</v>
      </c>
      <c r="R143" s="11"/>
      <c r="S143" s="98"/>
      <c r="T143" s="98"/>
      <c r="U143" s="116"/>
      <c r="V143" s="335"/>
      <c r="W143" s="116"/>
      <c r="X143" s="175"/>
      <c r="Y143" s="541"/>
      <c r="Z143" s="157"/>
      <c r="AA143" s="2174"/>
      <c r="AB143" s="116"/>
      <c r="AC143" s="106"/>
      <c r="AD143" s="106"/>
      <c r="AE143" s="106"/>
      <c r="AF143" s="106"/>
      <c r="AG143" s="123"/>
      <c r="AH143" s="101"/>
      <c r="AI143" s="100"/>
      <c r="AJ143" s="175"/>
      <c r="AK143" s="174"/>
      <c r="AL143" s="174"/>
      <c r="AM143" s="174"/>
      <c r="AN143" s="174"/>
      <c r="AO143" s="174"/>
      <c r="AP143" s="174"/>
      <c r="AQ143" s="174"/>
      <c r="AR143" s="174"/>
      <c r="AS143" s="174"/>
      <c r="AT143" s="106"/>
      <c r="AU143" s="106"/>
      <c r="AV143" s="106"/>
      <c r="AW143" s="106"/>
      <c r="AX143" s="106"/>
      <c r="AY143" s="106"/>
      <c r="AZ143" s="106"/>
      <c r="BA143" s="106"/>
      <c r="BB143" s="106"/>
      <c r="BC143" s="106"/>
      <c r="BD143" s="106"/>
      <c r="BE143" s="106"/>
      <c r="BF143" s="106"/>
      <c r="BG143" s="106"/>
    </row>
    <row r="144" spans="2:59" ht="18" customHeight="1">
      <c r="B144" s="800" t="str">
        <f>'12-18л. МЕНЮ '!J148</f>
        <v>149 / 17</v>
      </c>
      <c r="C144" s="251" t="str">
        <f>'12-18л. МЕНЮ '!C148</f>
        <v xml:space="preserve">Котлеты картофельные </v>
      </c>
      <c r="D144" s="254">
        <f>'12-18л. МЕНЮ '!D148</f>
        <v>140</v>
      </c>
      <c r="E144" s="1928">
        <f>'12-18л. МЕНЮ '!E148</f>
        <v>4.4569999999999999</v>
      </c>
      <c r="F144" s="1926">
        <f>'12-18л. МЕНЮ '!F148</f>
        <v>11.432</v>
      </c>
      <c r="G144" s="1864">
        <f>'12-18л. МЕНЮ '!G148</f>
        <v>17.82</v>
      </c>
      <c r="H144" s="1928">
        <f>'12-18л. МЕНЮ '!H148</f>
        <v>179.57300000000001</v>
      </c>
      <c r="I144" s="1178">
        <v>0.28399999999999997</v>
      </c>
      <c r="J144" s="768">
        <v>0.126</v>
      </c>
      <c r="K144" s="1178">
        <v>4.8000000000000001E-2</v>
      </c>
      <c r="L144" s="2459">
        <v>49</v>
      </c>
      <c r="M144" s="2460">
        <v>77.369</v>
      </c>
      <c r="N144" s="2249">
        <v>17.3</v>
      </c>
      <c r="O144" s="1178">
        <v>32.530999999999999</v>
      </c>
      <c r="P144" s="2250">
        <v>1.607</v>
      </c>
      <c r="Q144" s="459">
        <f>'12-18л. МЕНЮ '!I148</f>
        <v>40</v>
      </c>
      <c r="R144" s="11"/>
      <c r="S144" s="803"/>
      <c r="T144" s="1537"/>
      <c r="U144" s="1537"/>
      <c r="V144" s="1537"/>
      <c r="W144" s="1537"/>
      <c r="X144" s="1537"/>
      <c r="Y144" s="1537"/>
      <c r="Z144" s="1537"/>
      <c r="AA144" s="2175"/>
      <c r="AB144" s="2176"/>
      <c r="AC144" s="106"/>
      <c r="AD144" s="106"/>
      <c r="AE144" s="106"/>
      <c r="AF144" s="106"/>
      <c r="AG144" s="106"/>
      <c r="AH144" s="172"/>
      <c r="AI144" s="106"/>
      <c r="AJ144" s="173"/>
      <c r="AK144" s="173"/>
      <c r="AL144" s="173"/>
      <c r="AM144" s="173"/>
      <c r="AN144" s="173"/>
      <c r="AO144" s="173"/>
      <c r="AP144" s="173"/>
      <c r="AQ144" s="173"/>
      <c r="AR144" s="173"/>
      <c r="AS144" s="173"/>
      <c r="AT144" s="106"/>
      <c r="AU144" s="106"/>
      <c r="AV144" s="106"/>
      <c r="AW144" s="111"/>
      <c r="AX144" s="111"/>
      <c r="AY144" s="106"/>
      <c r="AZ144" s="106"/>
      <c r="BA144" s="106"/>
      <c r="BB144" s="106"/>
      <c r="BC144" s="106"/>
      <c r="BD144" s="106"/>
      <c r="BE144" s="106"/>
      <c r="BF144" s="106"/>
      <c r="BG144" s="106"/>
    </row>
    <row r="145" spans="2:59" ht="11.25" customHeight="1">
      <c r="B145" s="1736"/>
      <c r="C145" s="323" t="str">
        <f>'12-18л. МЕНЮ '!C149</f>
        <v xml:space="preserve"> с творогом </v>
      </c>
      <c r="D145" s="352"/>
      <c r="E145" s="2490"/>
      <c r="F145" s="1968"/>
      <c r="G145" s="1868"/>
      <c r="H145" s="1966"/>
      <c r="I145" s="1739"/>
      <c r="J145" s="1410"/>
      <c r="K145" s="1739"/>
      <c r="L145" s="1437"/>
      <c r="M145" s="1740"/>
      <c r="N145" s="1741"/>
      <c r="O145" s="1740"/>
      <c r="P145" s="2161"/>
      <c r="Q145" s="1742"/>
      <c r="R145" s="11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15"/>
      <c r="AH145" s="101"/>
      <c r="AI145" s="98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106"/>
      <c r="AV145" s="106"/>
      <c r="AW145" s="111"/>
      <c r="AX145" s="106"/>
      <c r="AY145" s="106"/>
      <c r="AZ145" s="106"/>
      <c r="BA145" s="106"/>
      <c r="BB145" s="106"/>
      <c r="BC145" s="106"/>
      <c r="BD145" s="106"/>
      <c r="BE145" s="106"/>
      <c r="BF145" s="106"/>
      <c r="BG145" s="106"/>
    </row>
    <row r="146" spans="2:59" ht="12.75" customHeight="1" thickBot="1">
      <c r="B146" s="2488" t="str">
        <f>'12-18л. МЕНЮ '!J150</f>
        <v>Пром.пр.</v>
      </c>
      <c r="C146" s="1283" t="str">
        <f>'12-18л. МЕНЮ '!C150</f>
        <v xml:space="preserve">Хлеб пш. (батон ) </v>
      </c>
      <c r="D146" s="1239">
        <f>'12-18л. МЕНЮ '!D150</f>
        <v>20</v>
      </c>
      <c r="E146" s="2489">
        <f>'12-18л. МЕНЮ '!E150</f>
        <v>0.77</v>
      </c>
      <c r="F146" s="2026">
        <f>'12-18л. МЕНЮ '!F150</f>
        <v>0.38</v>
      </c>
      <c r="G146" s="2026">
        <f>'12-18л. МЕНЮ '!G150</f>
        <v>10.28</v>
      </c>
      <c r="H146" s="2130">
        <f>'12-18л. МЕНЮ '!H150</f>
        <v>45.22</v>
      </c>
      <c r="I146" s="1738">
        <v>0</v>
      </c>
      <c r="J146" s="1738">
        <v>2.1999999999999999E-2</v>
      </c>
      <c r="K146" s="1738">
        <v>2.1999999999999999E-2</v>
      </c>
      <c r="L146" s="2484">
        <v>0</v>
      </c>
      <c r="M146" s="1142">
        <v>3.8</v>
      </c>
      <c r="N146" s="1142">
        <v>13</v>
      </c>
      <c r="O146" s="1738">
        <v>2.6</v>
      </c>
      <c r="P146" s="2623">
        <v>2.4E-2</v>
      </c>
      <c r="Q146" s="2129">
        <f>'12-18л. МЕНЮ '!I150</f>
        <v>16</v>
      </c>
      <c r="R146" s="91"/>
      <c r="S146" s="275"/>
      <c r="T146" s="98"/>
      <c r="U146" s="335"/>
      <c r="V146" s="335"/>
      <c r="W146" s="829"/>
      <c r="X146" s="829"/>
      <c r="Y146" s="829"/>
      <c r="Z146" s="829"/>
      <c r="AA146" s="121"/>
      <c r="AB146" s="121"/>
      <c r="AC146" s="106"/>
      <c r="AD146" s="106"/>
      <c r="AE146" s="106"/>
      <c r="AF146" s="106"/>
      <c r="AG146" s="115"/>
      <c r="AH146" s="126"/>
      <c r="AI146" s="334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106"/>
      <c r="AV146" s="106"/>
      <c r="AW146" s="106"/>
      <c r="AX146" s="106"/>
      <c r="AY146" s="106"/>
      <c r="AZ146" s="106"/>
      <c r="BA146" s="106"/>
      <c r="BB146" s="106"/>
      <c r="BC146" s="106"/>
      <c r="BD146" s="106"/>
      <c r="BE146" s="106"/>
      <c r="BF146" s="106"/>
      <c r="BG146" s="106"/>
    </row>
    <row r="147" spans="2:59" ht="15" customHeight="1">
      <c r="B147" s="434" t="s">
        <v>207</v>
      </c>
      <c r="C147" s="585"/>
      <c r="D147" s="617">
        <f>'12-18л. МЕНЮ '!D151</f>
        <v>360</v>
      </c>
      <c r="E147" s="1929">
        <f>'12-18л. МЕНЮ '!E151</f>
        <v>11.026999999999999</v>
      </c>
      <c r="F147" s="1931">
        <f>'12-18л. МЕНЮ '!F151</f>
        <v>16.812000000000001</v>
      </c>
      <c r="G147" s="1931">
        <f>'12-18л. МЕНЮ '!G151</f>
        <v>36.1</v>
      </c>
      <c r="H147" s="1953">
        <f>'12-18л. МЕНЮ '!H151</f>
        <v>325.79300000000001</v>
      </c>
      <c r="I147" s="2029">
        <f>SUM(I143:I146)</f>
        <v>1.6839999999999999</v>
      </c>
      <c r="J147" s="1973">
        <f t="shared" ref="J147:P147" si="24">SUM(J143:J146)</f>
        <v>0.22800000000000001</v>
      </c>
      <c r="K147" s="2029">
        <f t="shared" si="24"/>
        <v>9.2999999999999999E-2</v>
      </c>
      <c r="L147" s="2029">
        <f>SUM(L143:L146)</f>
        <v>89.1</v>
      </c>
      <c r="M147" s="2015">
        <f t="shared" si="24"/>
        <v>321.96899999999999</v>
      </c>
      <c r="N147" s="2015">
        <f t="shared" si="24"/>
        <v>210.9</v>
      </c>
      <c r="O147" s="1973">
        <f t="shared" si="24"/>
        <v>63.231000000000002</v>
      </c>
      <c r="P147" s="2029">
        <f t="shared" si="24"/>
        <v>1.831</v>
      </c>
      <c r="Q147" s="2479"/>
      <c r="R147" s="41"/>
      <c r="S147" s="356"/>
      <c r="T147" s="356"/>
      <c r="U147" s="356"/>
      <c r="V147" s="356"/>
      <c r="W147" s="356"/>
      <c r="X147" s="356"/>
      <c r="Y147" s="356"/>
      <c r="Z147" s="356"/>
      <c r="AA147" s="2171"/>
      <c r="AB147" s="2172"/>
      <c r="AC147" s="106"/>
      <c r="AD147" s="106"/>
      <c r="AE147" s="106"/>
      <c r="AF147" s="106"/>
      <c r="AG147" s="366"/>
      <c r="AH147" s="126"/>
      <c r="AI147" s="157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106"/>
      <c r="AV147" s="106"/>
      <c r="AW147" s="536"/>
      <c r="AX147" s="194"/>
      <c r="AY147" s="194"/>
      <c r="AZ147" s="106"/>
      <c r="BA147" s="106"/>
      <c r="BB147" s="106"/>
      <c r="BC147" s="106"/>
      <c r="BD147" s="106"/>
      <c r="BE147" s="106"/>
      <c r="BF147" s="106"/>
      <c r="BG147" s="106"/>
    </row>
    <row r="148" spans="2:59" ht="15" customHeight="1">
      <c r="B148" s="755"/>
      <c r="C148" s="756" t="s">
        <v>11</v>
      </c>
      <c r="D148" s="1150">
        <f>D740</f>
        <v>0.1</v>
      </c>
      <c r="E148" s="1933">
        <f>'12-18л. МЕНЮ '!E152</f>
        <v>9</v>
      </c>
      <c r="F148" s="1935">
        <f>'12-18л. МЕНЮ '!F152</f>
        <v>9.1999999999999993</v>
      </c>
      <c r="G148" s="1935">
        <f>'12-18л. МЕНЮ '!G152</f>
        <v>38.299999999999997</v>
      </c>
      <c r="H148" s="1954">
        <f>'12-18л. МЕНЮ '!H152</f>
        <v>272</v>
      </c>
      <c r="I148" s="1893">
        <f t="shared" ref="I148:P148" si="25">I740</f>
        <v>7</v>
      </c>
      <c r="J148" s="1893">
        <f t="shared" si="25"/>
        <v>0.14000000000000001</v>
      </c>
      <c r="K148" s="1893">
        <f t="shared" si="25"/>
        <v>0.16</v>
      </c>
      <c r="L148" s="1893">
        <f t="shared" si="25"/>
        <v>90</v>
      </c>
      <c r="M148" s="1894">
        <f t="shared" si="25"/>
        <v>120</v>
      </c>
      <c r="N148" s="1894">
        <f t="shared" si="25"/>
        <v>120</v>
      </c>
      <c r="O148" s="1893">
        <f t="shared" si="25"/>
        <v>30</v>
      </c>
      <c r="P148" s="1975">
        <f t="shared" si="25"/>
        <v>1.8</v>
      </c>
      <c r="Q148" s="788"/>
      <c r="R148" s="41"/>
      <c r="S148" s="98"/>
      <c r="T148" s="98"/>
      <c r="U148" s="116"/>
      <c r="V148" s="335"/>
      <c r="W148" s="116"/>
      <c r="X148" s="175"/>
      <c r="Y148" s="541"/>
      <c r="Z148" s="157"/>
      <c r="AA148" s="2174"/>
      <c r="AB148" s="116"/>
      <c r="AC148" s="106"/>
      <c r="AD148" s="106"/>
      <c r="AE148" s="106"/>
      <c r="AF148" s="106"/>
      <c r="AG148" s="106"/>
      <c r="AH148" s="106"/>
      <c r="AI148" s="367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106"/>
      <c r="AV148" s="106"/>
      <c r="AW148" s="106"/>
      <c r="AX148" s="111"/>
      <c r="AY148" s="106"/>
      <c r="AZ148" s="106"/>
      <c r="BA148" s="106"/>
      <c r="BB148" s="106"/>
      <c r="BC148" s="106"/>
      <c r="BD148" s="106"/>
      <c r="BE148" s="106"/>
      <c r="BF148" s="106"/>
      <c r="BG148" s="106"/>
    </row>
    <row r="149" spans="2:59" ht="16.5" customHeight="1" thickBot="1">
      <c r="B149" s="230"/>
      <c r="C149" s="752" t="s">
        <v>268</v>
      </c>
      <c r="D149" s="774"/>
      <c r="E149" s="1896">
        <f>'12-18л. МЕНЮ '!E153</f>
        <v>2.2522222222222208</v>
      </c>
      <c r="F149" s="1897">
        <f>'12-18л. МЕНЮ '!F153</f>
        <v>8.2739130434782631</v>
      </c>
      <c r="G149" s="1897">
        <f>'12-18л. МЕНЮ '!G153</f>
        <v>-0.57441253263707637</v>
      </c>
      <c r="H149" s="1898">
        <f>'12-18л. МЕНЮ '!H153</f>
        <v>1.9776838235294107</v>
      </c>
      <c r="I149" s="1899">
        <f t="shared" ref="I149:P149" si="26">(I147*100/I730)-10</f>
        <v>-7.5942857142857143</v>
      </c>
      <c r="J149" s="1899">
        <f t="shared" si="26"/>
        <v>6.2857142857142883</v>
      </c>
      <c r="K149" s="1899">
        <f t="shared" si="26"/>
        <v>-4.1875</v>
      </c>
      <c r="L149" s="1899">
        <f t="shared" si="26"/>
        <v>-9.9999999999999645E-2</v>
      </c>
      <c r="M149" s="1899">
        <f t="shared" si="26"/>
        <v>16.830749999999998</v>
      </c>
      <c r="N149" s="1899">
        <f t="shared" si="26"/>
        <v>7.5749999999999993</v>
      </c>
      <c r="O149" s="1899">
        <f t="shared" si="26"/>
        <v>11.077000000000002</v>
      </c>
      <c r="P149" s="1977">
        <f t="shared" si="26"/>
        <v>0.1722222222222225</v>
      </c>
      <c r="Q149" s="2480"/>
      <c r="R149" s="11"/>
      <c r="S149" s="803"/>
      <c r="T149" s="1537"/>
      <c r="U149" s="1537"/>
      <c r="V149" s="1537"/>
      <c r="W149" s="1537"/>
      <c r="X149" s="1537"/>
      <c r="Y149" s="1537"/>
      <c r="Z149" s="1537"/>
      <c r="AA149" s="2175"/>
      <c r="AB149" s="2176"/>
      <c r="AC149" s="106"/>
      <c r="AD149" s="106"/>
      <c r="AE149" s="106"/>
      <c r="AF149" s="106"/>
      <c r="AG149" s="106"/>
      <c r="AH149" s="106"/>
      <c r="AI149" s="367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106"/>
      <c r="AV149" s="106"/>
      <c r="AW149" s="106"/>
      <c r="AX149" s="106"/>
      <c r="AY149" s="106"/>
      <c r="AZ149" s="106"/>
      <c r="BA149" s="106"/>
      <c r="BB149" s="106"/>
      <c r="BC149" s="106"/>
      <c r="BD149" s="106"/>
      <c r="BE149" s="106"/>
      <c r="BF149" s="106"/>
      <c r="BG149" s="106"/>
    </row>
    <row r="150" spans="2:59" ht="14.25" customHeight="1" thickBot="1">
      <c r="I150" s="2487"/>
      <c r="J150" s="2487"/>
      <c r="K150" s="2487"/>
      <c r="L150" s="2487"/>
      <c r="M150" s="2487"/>
      <c r="N150" s="2487"/>
      <c r="O150" s="2487"/>
      <c r="P150" s="2487"/>
      <c r="S150" s="121"/>
      <c r="T150" s="211"/>
      <c r="U150" s="116"/>
      <c r="V150" s="499"/>
      <c r="W150" s="499"/>
      <c r="X150" s="499"/>
      <c r="Y150" s="499"/>
      <c r="Z150" s="121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75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106"/>
      <c r="AV150" s="106"/>
      <c r="AW150" s="106"/>
      <c r="AX150" s="106"/>
      <c r="AY150" s="106"/>
      <c r="AZ150" s="106"/>
      <c r="BA150" s="106"/>
      <c r="BB150" s="106"/>
      <c r="BC150" s="106"/>
      <c r="BD150" s="106"/>
      <c r="BE150" s="106"/>
      <c r="BF150" s="106"/>
      <c r="BG150" s="106"/>
    </row>
    <row r="151" spans="2:59" ht="17.25" customHeight="1">
      <c r="B151" s="670"/>
      <c r="C151" s="43" t="s">
        <v>239</v>
      </c>
      <c r="D151" s="44"/>
      <c r="E151" s="2031">
        <f t="shared" ref="E151:P151" si="27">E128+E139</f>
        <v>53.644499999999994</v>
      </c>
      <c r="F151" s="1885">
        <f t="shared" si="27"/>
        <v>58.533699999999996</v>
      </c>
      <c r="G151" s="1885">
        <f t="shared" si="27"/>
        <v>225.9059</v>
      </c>
      <c r="H151" s="1885">
        <f t="shared" si="27"/>
        <v>1620.7309999999998</v>
      </c>
      <c r="I151" s="1885">
        <f t="shared" si="27"/>
        <v>36.13505</v>
      </c>
      <c r="J151" s="1885">
        <f t="shared" si="27"/>
        <v>0.85410000000000008</v>
      </c>
      <c r="K151" s="1885">
        <f t="shared" si="27"/>
        <v>0.93811000000000011</v>
      </c>
      <c r="L151" s="1885">
        <f t="shared" si="27"/>
        <v>489.64929999999998</v>
      </c>
      <c r="M151" s="1912">
        <f t="shared" si="27"/>
        <v>556.20589999999993</v>
      </c>
      <c r="N151" s="1912">
        <f t="shared" si="27"/>
        <v>601.06430999999998</v>
      </c>
      <c r="O151" s="1912">
        <f t="shared" si="27"/>
        <v>160.77150999999998</v>
      </c>
      <c r="P151" s="1913">
        <f t="shared" si="27"/>
        <v>9.3069000000000006</v>
      </c>
      <c r="S151" s="121"/>
      <c r="T151" s="106"/>
      <c r="U151" s="121"/>
      <c r="V151" s="121"/>
      <c r="W151" s="121"/>
      <c r="X151" s="121"/>
      <c r="Y151" s="121"/>
      <c r="Z151" s="121"/>
      <c r="AA151" s="106"/>
      <c r="AB151" s="116"/>
      <c r="AC151" s="116"/>
      <c r="AD151" s="116"/>
      <c r="AE151" s="174"/>
      <c r="AF151" s="115"/>
      <c r="AG151" s="125"/>
      <c r="AH151" s="172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106"/>
      <c r="AV151" s="106"/>
      <c r="AW151" s="106"/>
      <c r="AX151" s="106"/>
      <c r="AY151" s="106"/>
      <c r="AZ151" s="106"/>
      <c r="BA151" s="106"/>
      <c r="BB151" s="106"/>
      <c r="BC151" s="106"/>
      <c r="BD151" s="106"/>
      <c r="BE151" s="106"/>
      <c r="BF151" s="106"/>
      <c r="BG151" s="106"/>
    </row>
    <row r="152" spans="2:59" ht="13.5" customHeight="1">
      <c r="B152" s="399"/>
      <c r="C152" s="697" t="s">
        <v>11</v>
      </c>
      <c r="D152" s="1150">
        <f t="shared" ref="D152:P152" si="28">D744</f>
        <v>0.6</v>
      </c>
      <c r="E152" s="1992">
        <f t="shared" si="28"/>
        <v>54</v>
      </c>
      <c r="F152" s="1893">
        <f t="shared" si="28"/>
        <v>55.2</v>
      </c>
      <c r="G152" s="1893">
        <f t="shared" si="28"/>
        <v>229.8</v>
      </c>
      <c r="H152" s="1893">
        <f t="shared" si="28"/>
        <v>1632</v>
      </c>
      <c r="I152" s="1893">
        <f t="shared" si="28"/>
        <v>42</v>
      </c>
      <c r="J152" s="1893">
        <f t="shared" si="28"/>
        <v>0.84</v>
      </c>
      <c r="K152" s="1893">
        <f t="shared" si="28"/>
        <v>0.96</v>
      </c>
      <c r="L152" s="1893">
        <f t="shared" si="28"/>
        <v>540</v>
      </c>
      <c r="M152" s="1894">
        <f t="shared" si="28"/>
        <v>720</v>
      </c>
      <c r="N152" s="1894">
        <f t="shared" si="28"/>
        <v>720</v>
      </c>
      <c r="O152" s="1894">
        <f t="shared" si="28"/>
        <v>180</v>
      </c>
      <c r="P152" s="1895">
        <f t="shared" si="28"/>
        <v>10.8</v>
      </c>
      <c r="Q152" s="559"/>
      <c r="R152" s="41"/>
      <c r="S152" s="121"/>
      <c r="T152" s="489"/>
      <c r="U152" s="121"/>
      <c r="V152" s="591"/>
      <c r="W152" s="591"/>
      <c r="X152" s="591"/>
      <c r="Y152" s="527"/>
      <c r="Z152" s="121"/>
      <c r="AA152" s="106"/>
      <c r="AB152" s="116"/>
      <c r="AC152" s="116"/>
      <c r="AD152" s="116"/>
      <c r="AE152" s="174"/>
      <c r="AF152" s="116"/>
      <c r="AG152" s="124"/>
      <c r="AH152" s="113"/>
      <c r="AI152" s="105"/>
      <c r="AJ152" s="208"/>
      <c r="AK152" s="117"/>
      <c r="AL152" s="101"/>
      <c r="AM152" s="98"/>
      <c r="AN152" s="116"/>
      <c r="AO152" s="116"/>
      <c r="AP152" s="116"/>
      <c r="AQ152" s="175"/>
      <c r="AR152" s="116"/>
      <c r="AS152" s="116"/>
      <c r="AT152" s="116"/>
      <c r="AU152" s="116"/>
      <c r="AV152" s="116"/>
      <c r="AW152" s="116"/>
      <c r="AX152" s="116"/>
      <c r="AY152" s="116"/>
      <c r="AZ152" s="174"/>
      <c r="BA152" s="106"/>
      <c r="BB152" s="106"/>
      <c r="BC152" s="106"/>
      <c r="BD152" s="106"/>
      <c r="BE152" s="106"/>
      <c r="BF152" s="106"/>
      <c r="BG152" s="106"/>
    </row>
    <row r="153" spans="2:59" ht="15.75" thickBot="1">
      <c r="B153" s="230"/>
      <c r="C153" s="752" t="s">
        <v>344</v>
      </c>
      <c r="D153" s="774"/>
      <c r="E153" s="2032">
        <f t="shared" ref="E153:P153" si="29">(E151*100/E730)-60</f>
        <v>-0.39500000000001023</v>
      </c>
      <c r="F153" s="2033">
        <f t="shared" si="29"/>
        <v>3.6235869565217413</v>
      </c>
      <c r="G153" s="2033">
        <f t="shared" si="29"/>
        <v>-1.0167362924281989</v>
      </c>
      <c r="H153" s="2033">
        <f t="shared" si="29"/>
        <v>-0.41430147058824218</v>
      </c>
      <c r="I153" s="2033">
        <f t="shared" si="29"/>
        <v>-8.3784999999999954</v>
      </c>
      <c r="J153" s="2034">
        <f t="shared" si="29"/>
        <v>1.0071428571428669</v>
      </c>
      <c r="K153" s="2033">
        <f t="shared" si="29"/>
        <v>-1.3681249999999991</v>
      </c>
      <c r="L153" s="2033">
        <f t="shared" si="29"/>
        <v>-5.5945222222222242</v>
      </c>
      <c r="M153" s="2034">
        <f t="shared" si="29"/>
        <v>-13.649508333333337</v>
      </c>
      <c r="N153" s="2034">
        <f t="shared" si="29"/>
        <v>-9.9113074999999995</v>
      </c>
      <c r="O153" s="2034">
        <f t="shared" si="29"/>
        <v>-6.4094966666666764</v>
      </c>
      <c r="P153" s="2035">
        <f t="shared" si="29"/>
        <v>-8.2949999999999946</v>
      </c>
      <c r="Q153" s="559"/>
      <c r="R153" s="11"/>
      <c r="S153" s="121"/>
      <c r="T153" s="1385"/>
      <c r="U153" s="824"/>
      <c r="V153" s="825"/>
      <c r="W153" s="542"/>
      <c r="X153" s="543"/>
      <c r="Y153" s="543"/>
      <c r="Z153" s="121"/>
      <c r="AA153" s="106"/>
      <c r="AB153" s="216"/>
      <c r="AC153" s="105"/>
      <c r="AD153" s="105"/>
      <c r="AE153" s="96"/>
      <c r="AF153" s="116"/>
      <c r="AG153" s="115"/>
      <c r="AH153" s="101"/>
      <c r="AI153" s="100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106"/>
      <c r="AV153" s="106"/>
      <c r="AW153" s="106"/>
      <c r="AX153" s="106"/>
      <c r="AY153" s="106"/>
      <c r="AZ153" s="106"/>
      <c r="BA153" s="106"/>
      <c r="BB153" s="106"/>
      <c r="BC153" s="106"/>
      <c r="BD153" s="106"/>
      <c r="BE153" s="106"/>
      <c r="BF153" s="106"/>
      <c r="BG153" s="106"/>
    </row>
    <row r="154" spans="2:59" ht="13.5" customHeight="1" thickBot="1">
      <c r="B154" s="11"/>
      <c r="C154" s="11"/>
      <c r="D154" s="5"/>
      <c r="E154" s="2036"/>
      <c r="F154" s="2036"/>
      <c r="G154" s="2036"/>
      <c r="H154" s="2036"/>
      <c r="I154" s="2036"/>
      <c r="J154" s="2036"/>
      <c r="K154" s="2036"/>
      <c r="L154" s="2036"/>
      <c r="M154" s="2036"/>
      <c r="N154" s="2036"/>
      <c r="O154" s="2036"/>
      <c r="P154" s="2036"/>
      <c r="Q154" s="559"/>
      <c r="R154" s="98"/>
      <c r="S154" s="172"/>
      <c r="T154" s="106"/>
      <c r="U154" s="121"/>
      <c r="V154" s="121"/>
      <c r="W154" s="121"/>
      <c r="X154" s="121"/>
      <c r="Y154" s="121"/>
      <c r="Z154" s="211"/>
      <c r="AA154" s="106"/>
      <c r="AB154" s="121"/>
      <c r="AC154" s="121"/>
      <c r="AD154" s="121"/>
      <c r="AE154" s="106"/>
      <c r="AF154" s="98"/>
      <c r="AG154" s="125"/>
      <c r="AH154" s="101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106"/>
      <c r="AV154" s="106"/>
      <c r="AW154" s="106"/>
      <c r="AX154" s="106"/>
      <c r="AY154" s="106"/>
      <c r="AZ154" s="106"/>
      <c r="BA154" s="106"/>
      <c r="BB154" s="106"/>
      <c r="BC154" s="106"/>
      <c r="BD154" s="106"/>
      <c r="BE154" s="106"/>
      <c r="BF154" s="106"/>
      <c r="BG154" s="106"/>
    </row>
    <row r="155" spans="2:59" ht="16.5" customHeight="1">
      <c r="B155" s="670"/>
      <c r="C155" s="43" t="s">
        <v>238</v>
      </c>
      <c r="D155" s="44"/>
      <c r="E155" s="1990">
        <f t="shared" ref="E155:P155" si="30">E139+E147</f>
        <v>41.866399999999999</v>
      </c>
      <c r="F155" s="1885">
        <f t="shared" si="30"/>
        <v>41.509700000000002</v>
      </c>
      <c r="G155" s="1885">
        <f t="shared" si="30"/>
        <v>161.23779999999999</v>
      </c>
      <c r="H155" s="1885">
        <f t="shared" si="30"/>
        <v>1173.3788</v>
      </c>
      <c r="I155" s="1885">
        <f t="shared" si="30"/>
        <v>31.396850000000001</v>
      </c>
      <c r="J155" s="1885">
        <f t="shared" si="30"/>
        <v>0.64800000000000002</v>
      </c>
      <c r="K155" s="1885">
        <f t="shared" si="30"/>
        <v>0.56600000000000006</v>
      </c>
      <c r="L155" s="1885">
        <f t="shared" si="30"/>
        <v>232.60299999999998</v>
      </c>
      <c r="M155" s="1912">
        <f t="shared" si="30"/>
        <v>501.62400000000002</v>
      </c>
      <c r="N155" s="1912">
        <f t="shared" si="30"/>
        <v>486.30119999999999</v>
      </c>
      <c r="O155" s="1912">
        <f t="shared" si="30"/>
        <v>139.13659999999999</v>
      </c>
      <c r="P155" s="1913">
        <f t="shared" si="30"/>
        <v>8.3305000000000007</v>
      </c>
      <c r="Q155" s="559"/>
      <c r="R155" s="98"/>
      <c r="S155" s="367"/>
      <c r="T155" s="358"/>
      <c r="U155" s="100"/>
      <c r="V155" s="521"/>
      <c r="W155" s="521"/>
      <c r="X155" s="521"/>
      <c r="Y155" s="521"/>
      <c r="Z155" s="1422"/>
      <c r="AA155" s="106"/>
      <c r="AB155" s="223"/>
      <c r="AC155" s="335"/>
      <c r="AD155" s="116"/>
      <c r="AE155" s="116"/>
      <c r="AF155" s="106"/>
      <c r="AG155" s="115"/>
      <c r="AH155" s="111"/>
      <c r="AI155" s="104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106"/>
      <c r="AV155" s="106"/>
      <c r="AW155" s="106"/>
      <c r="AX155" s="106"/>
      <c r="AY155" s="106"/>
      <c r="AZ155" s="106"/>
      <c r="BA155" s="106"/>
      <c r="BB155" s="106"/>
      <c r="BC155" s="106"/>
      <c r="BD155" s="106"/>
      <c r="BE155" s="106"/>
      <c r="BF155" s="106"/>
      <c r="BG155" s="106"/>
    </row>
    <row r="156" spans="2:59" ht="12.75" customHeight="1">
      <c r="B156" s="399"/>
      <c r="C156" s="697" t="s">
        <v>11</v>
      </c>
      <c r="D156" s="1150">
        <f t="shared" ref="D156:P156" si="31">D748</f>
        <v>0.45</v>
      </c>
      <c r="E156" s="1992">
        <f t="shared" si="31"/>
        <v>40.5</v>
      </c>
      <c r="F156" s="1893">
        <f t="shared" si="31"/>
        <v>41.4</v>
      </c>
      <c r="G156" s="1893">
        <f t="shared" si="31"/>
        <v>172.35</v>
      </c>
      <c r="H156" s="1893">
        <f t="shared" si="31"/>
        <v>1224</v>
      </c>
      <c r="I156" s="1893">
        <f t="shared" si="31"/>
        <v>31.5</v>
      </c>
      <c r="J156" s="1893">
        <f t="shared" si="31"/>
        <v>0.63</v>
      </c>
      <c r="K156" s="1893">
        <f t="shared" si="31"/>
        <v>0.72</v>
      </c>
      <c r="L156" s="1893">
        <f t="shared" si="31"/>
        <v>405</v>
      </c>
      <c r="M156" s="1894">
        <f t="shared" si="31"/>
        <v>540</v>
      </c>
      <c r="N156" s="1894">
        <f t="shared" si="31"/>
        <v>540</v>
      </c>
      <c r="O156" s="1894">
        <f t="shared" si="31"/>
        <v>135</v>
      </c>
      <c r="P156" s="1895">
        <f t="shared" si="31"/>
        <v>8.1</v>
      </c>
      <c r="Q156" s="559"/>
      <c r="R156" s="98"/>
      <c r="S156" s="121"/>
      <c r="T156" s="361"/>
      <c r="U156" s="1264"/>
      <c r="V156" s="363"/>
      <c r="W156" s="363"/>
      <c r="X156" s="363"/>
      <c r="Y156" s="363"/>
      <c r="Z156" s="1268"/>
      <c r="AA156" s="106"/>
      <c r="AB156" s="116"/>
      <c r="AC156" s="116"/>
      <c r="AD156" s="116"/>
      <c r="AE156" s="124"/>
      <c r="AF156" s="106"/>
      <c r="AG156" s="115"/>
      <c r="AH156" s="101"/>
      <c r="AI156" s="100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106"/>
      <c r="AV156" s="106"/>
      <c r="AW156" s="106"/>
      <c r="AX156" s="106"/>
      <c r="AY156" s="106"/>
      <c r="AZ156" s="106"/>
      <c r="BA156" s="106"/>
      <c r="BB156" s="106"/>
      <c r="BC156" s="106"/>
      <c r="BD156" s="106"/>
      <c r="BE156" s="106"/>
      <c r="BF156" s="106"/>
      <c r="BG156" s="106"/>
    </row>
    <row r="157" spans="2:59" ht="12" customHeight="1" thickBot="1">
      <c r="B157" s="230"/>
      <c r="C157" s="752" t="s">
        <v>344</v>
      </c>
      <c r="D157" s="774"/>
      <c r="E157" s="1993">
        <f t="shared" ref="E157:P157" si="32">(E155*100/E730)-45</f>
        <v>1.5182222222222137</v>
      </c>
      <c r="F157" s="1899">
        <f t="shared" si="32"/>
        <v>0.11923913043478507</v>
      </c>
      <c r="G157" s="1899">
        <f t="shared" si="32"/>
        <v>-2.9013577023498698</v>
      </c>
      <c r="H157" s="1899">
        <f t="shared" si="32"/>
        <v>-1.8610735294117688</v>
      </c>
      <c r="I157" s="1899">
        <f t="shared" si="32"/>
        <v>-0.14735714285714607</v>
      </c>
      <c r="J157" s="1899">
        <f t="shared" si="32"/>
        <v>1.2857142857142847</v>
      </c>
      <c r="K157" s="1899">
        <f t="shared" si="32"/>
        <v>-9.625</v>
      </c>
      <c r="L157" s="1899">
        <f t="shared" si="32"/>
        <v>-19.155222222222221</v>
      </c>
      <c r="M157" s="2023">
        <f t="shared" si="32"/>
        <v>-3.1980000000000004</v>
      </c>
      <c r="N157" s="2023">
        <f t="shared" si="32"/>
        <v>-4.4748999999999981</v>
      </c>
      <c r="O157" s="2023">
        <f t="shared" si="32"/>
        <v>1.37886666666666</v>
      </c>
      <c r="P157" s="1900">
        <f t="shared" si="32"/>
        <v>1.2805555555555586</v>
      </c>
      <c r="Q157" s="559"/>
      <c r="R157" s="98"/>
      <c r="S157" s="121"/>
      <c r="T157" s="211"/>
      <c r="U157" s="116"/>
      <c r="V157" s="499"/>
      <c r="W157" s="499"/>
      <c r="X157" s="499"/>
      <c r="Y157" s="499"/>
      <c r="Z157" s="121"/>
      <c r="AA157" s="106"/>
      <c r="AB157" s="116"/>
      <c r="AC157" s="116"/>
      <c r="AD157" s="116"/>
      <c r="AE157" s="174"/>
      <c r="AF157" s="106"/>
      <c r="AG157" s="115"/>
      <c r="AH157" s="101"/>
      <c r="AI157" s="100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106"/>
      <c r="AV157" s="106"/>
      <c r="AW157" s="106"/>
      <c r="AX157" s="106"/>
      <c r="AY157" s="106"/>
      <c r="AZ157" s="106"/>
      <c r="BA157" s="106"/>
      <c r="BB157" s="106"/>
      <c r="BC157" s="106"/>
      <c r="BD157" s="106"/>
      <c r="BE157" s="106"/>
      <c r="BF157" s="106"/>
      <c r="BG157" s="106"/>
    </row>
    <row r="158" spans="2:59" ht="13.5" customHeight="1" thickBot="1">
      <c r="E158" s="2030"/>
      <c r="F158" s="2030"/>
      <c r="G158" s="2030"/>
      <c r="H158" s="2030"/>
      <c r="I158" s="2030"/>
      <c r="J158" s="2030"/>
      <c r="K158" s="2030"/>
      <c r="L158" s="2030"/>
      <c r="M158" s="2030"/>
      <c r="N158" s="2030"/>
      <c r="O158" s="2030"/>
      <c r="P158" s="2030"/>
      <c r="Q158" s="559"/>
      <c r="R158" s="98"/>
      <c r="S158" s="2177"/>
      <c r="T158" s="98"/>
      <c r="U158" s="116"/>
      <c r="V158" s="116"/>
      <c r="W158" s="116"/>
      <c r="X158" s="175"/>
      <c r="Y158" s="541"/>
      <c r="Z158" s="106"/>
      <c r="AA158" s="116"/>
      <c r="AB158" s="116"/>
      <c r="AC158" s="116"/>
      <c r="AD158" s="116"/>
      <c r="AE158" s="174"/>
      <c r="AF158" s="106"/>
      <c r="AG158" s="115"/>
      <c r="AH158" s="101"/>
      <c r="AI158" s="100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106"/>
      <c r="AV158" s="106"/>
      <c r="AW158" s="106"/>
      <c r="AX158" s="106"/>
      <c r="AY158" s="106"/>
      <c r="AZ158" s="106"/>
      <c r="BA158" s="106"/>
      <c r="BB158" s="106"/>
      <c r="BC158" s="106"/>
      <c r="BD158" s="106"/>
      <c r="BE158" s="106"/>
      <c r="BF158" s="106"/>
      <c r="BG158" s="106"/>
    </row>
    <row r="159" spans="2:59" ht="15" customHeight="1">
      <c r="B159" s="754" t="s">
        <v>263</v>
      </c>
      <c r="C159" s="71"/>
      <c r="D159" s="44"/>
      <c r="E159" s="1990">
        <f t="shared" ref="E159:P159" si="33">E128+E139+E147</f>
        <v>64.671499999999995</v>
      </c>
      <c r="F159" s="1885">
        <f t="shared" si="33"/>
        <v>75.345699999999994</v>
      </c>
      <c r="G159" s="1885">
        <f t="shared" si="33"/>
        <v>262.0059</v>
      </c>
      <c r="H159" s="1885">
        <f t="shared" si="33"/>
        <v>1946.5239999999999</v>
      </c>
      <c r="I159" s="1885">
        <f t="shared" si="33"/>
        <v>37.819049999999997</v>
      </c>
      <c r="J159" s="1885">
        <f t="shared" si="33"/>
        <v>1.0821000000000001</v>
      </c>
      <c r="K159" s="1885">
        <f t="shared" si="33"/>
        <v>1.0311100000000002</v>
      </c>
      <c r="L159" s="1912">
        <f t="shared" si="33"/>
        <v>578.74929999999995</v>
      </c>
      <c r="M159" s="1912">
        <f t="shared" si="33"/>
        <v>878.17489999999998</v>
      </c>
      <c r="N159" s="1912">
        <f t="shared" si="33"/>
        <v>811.96430999999995</v>
      </c>
      <c r="O159" s="1912">
        <f t="shared" si="33"/>
        <v>224.00250999999997</v>
      </c>
      <c r="P159" s="1913">
        <f t="shared" si="33"/>
        <v>11.1379</v>
      </c>
      <c r="Q159" s="559"/>
      <c r="R159" s="98"/>
      <c r="S159" s="356"/>
      <c r="T159" s="356"/>
      <c r="U159" s="356"/>
      <c r="V159" s="356"/>
      <c r="W159" s="356"/>
      <c r="X159" s="356"/>
      <c r="Y159" s="356"/>
      <c r="Z159" s="356"/>
      <c r="AA159" s="2171"/>
      <c r="AB159" s="2172"/>
      <c r="AC159" s="116"/>
      <c r="AD159" s="116"/>
      <c r="AE159" s="174"/>
      <c r="AF159" s="106"/>
      <c r="AG159" s="115"/>
      <c r="AH159" s="101"/>
      <c r="AI159" s="100"/>
      <c r="AJ159" s="116"/>
      <c r="AK159" s="116"/>
      <c r="AL159" s="116"/>
      <c r="AM159" s="175"/>
      <c r="AN159" s="116"/>
      <c r="AO159" s="116"/>
      <c r="AP159" s="335"/>
      <c r="AQ159" s="116"/>
      <c r="AR159" s="116"/>
      <c r="AS159" s="116"/>
      <c r="AT159" s="116"/>
      <c r="AU159" s="116"/>
      <c r="AV159" s="174"/>
      <c r="AW159" s="106"/>
      <c r="AX159" s="106"/>
      <c r="AY159" s="106"/>
      <c r="AZ159" s="106"/>
      <c r="BA159" s="106"/>
      <c r="BB159" s="106"/>
      <c r="BC159" s="106"/>
      <c r="BD159" s="106"/>
      <c r="BE159" s="106"/>
      <c r="BF159" s="106"/>
      <c r="BG159" s="106"/>
    </row>
    <row r="160" spans="2:59">
      <c r="B160" s="755"/>
      <c r="C160" s="756" t="s">
        <v>11</v>
      </c>
      <c r="D160" s="1150">
        <f t="shared" ref="D160:P160" si="34">D752</f>
        <v>0.7</v>
      </c>
      <c r="E160" s="1992">
        <f t="shared" si="34"/>
        <v>63</v>
      </c>
      <c r="F160" s="1893">
        <f t="shared" si="34"/>
        <v>64.400000000000006</v>
      </c>
      <c r="G160" s="1893">
        <f t="shared" si="34"/>
        <v>268.10000000000002</v>
      </c>
      <c r="H160" s="1893">
        <f t="shared" si="34"/>
        <v>1904</v>
      </c>
      <c r="I160" s="1893">
        <f t="shared" si="34"/>
        <v>49</v>
      </c>
      <c r="J160" s="1893">
        <f t="shared" si="34"/>
        <v>0.98</v>
      </c>
      <c r="K160" s="1893">
        <f t="shared" si="34"/>
        <v>1.1200000000000001</v>
      </c>
      <c r="L160" s="1893">
        <f t="shared" si="34"/>
        <v>630</v>
      </c>
      <c r="M160" s="1894">
        <f t="shared" si="34"/>
        <v>840</v>
      </c>
      <c r="N160" s="1894">
        <f t="shared" si="34"/>
        <v>840</v>
      </c>
      <c r="O160" s="1894">
        <f t="shared" si="34"/>
        <v>210</v>
      </c>
      <c r="P160" s="1895">
        <f t="shared" si="34"/>
        <v>12.6</v>
      </c>
      <c r="Q160" s="559"/>
      <c r="R160" s="121"/>
      <c r="S160" s="116"/>
      <c r="T160" s="116"/>
      <c r="U160" s="116"/>
      <c r="V160" s="583"/>
      <c r="W160" s="174"/>
      <c r="X160" s="174"/>
      <c r="Y160" s="174"/>
      <c r="Z160" s="149"/>
      <c r="AA160" s="2178"/>
      <c r="AB160" s="116"/>
      <c r="AC160" s="116"/>
      <c r="AD160" s="116"/>
      <c r="AE160" s="174"/>
      <c r="AF160" s="106"/>
      <c r="AG160" s="148"/>
      <c r="AH160" s="101"/>
      <c r="AI160" s="100"/>
      <c r="AJ160" s="116"/>
      <c r="AK160" s="116"/>
      <c r="AL160" s="116"/>
      <c r="AM160" s="175"/>
      <c r="AN160" s="116"/>
      <c r="AO160" s="116"/>
      <c r="AP160" s="335"/>
      <c r="AQ160" s="116"/>
      <c r="AR160" s="116"/>
      <c r="AS160" s="116"/>
      <c r="AT160" s="116"/>
      <c r="AU160" s="116"/>
      <c r="AV160" s="174"/>
      <c r="AW160" s="106"/>
      <c r="AX160" s="106"/>
      <c r="AY160" s="106"/>
      <c r="AZ160" s="106"/>
      <c r="BA160" s="106"/>
      <c r="BB160" s="106"/>
      <c r="BC160" s="106"/>
      <c r="BD160" s="106"/>
      <c r="BE160" s="106"/>
      <c r="BF160" s="106"/>
      <c r="BG160" s="106"/>
    </row>
    <row r="161" spans="2:59" ht="15.75" thickBot="1">
      <c r="B161" s="230"/>
      <c r="C161" s="752" t="s">
        <v>344</v>
      </c>
      <c r="D161" s="774"/>
      <c r="E161" s="1993">
        <f t="shared" ref="E161:P161" si="35">(E159*100/E730)-70</f>
        <v>1.8572222222222194</v>
      </c>
      <c r="F161" s="1899">
        <f t="shared" si="35"/>
        <v>11.897499999999994</v>
      </c>
      <c r="G161" s="1899">
        <f t="shared" si="35"/>
        <v>-1.5911488250652752</v>
      </c>
      <c r="H161" s="1899">
        <f t="shared" si="35"/>
        <v>1.5633823529411757</v>
      </c>
      <c r="I161" s="1899">
        <f t="shared" si="35"/>
        <v>-15.97278571428572</v>
      </c>
      <c r="J161" s="2023">
        <f t="shared" si="35"/>
        <v>7.2928571428571587</v>
      </c>
      <c r="K161" s="1899">
        <f t="shared" si="35"/>
        <v>-5.555624999999992</v>
      </c>
      <c r="L161" s="1899">
        <f t="shared" si="35"/>
        <v>-5.6945222222222327</v>
      </c>
      <c r="M161" s="2023">
        <f t="shared" si="35"/>
        <v>3.181241666666665</v>
      </c>
      <c r="N161" s="2023">
        <f t="shared" si="35"/>
        <v>-2.3363075000000038</v>
      </c>
      <c r="O161" s="2023">
        <f t="shared" si="35"/>
        <v>4.6675033333333289</v>
      </c>
      <c r="P161" s="1900">
        <f t="shared" si="35"/>
        <v>-8.1227777777777774</v>
      </c>
      <c r="Q161" s="559"/>
      <c r="R161" s="100"/>
      <c r="S161" s="803"/>
      <c r="T161" s="1537"/>
      <c r="U161" s="1537"/>
      <c r="V161" s="1537"/>
      <c r="W161" s="1537"/>
      <c r="X161" s="1537"/>
      <c r="Y161" s="1537"/>
      <c r="Z161" s="1537"/>
      <c r="AA161" s="2175"/>
      <c r="AB161" s="2176"/>
      <c r="AC161" s="223"/>
      <c r="AD161" s="116"/>
      <c r="AE161" s="174"/>
      <c r="AF161" s="106"/>
      <c r="AG161" s="148"/>
      <c r="AH161" s="101"/>
      <c r="AI161" s="100"/>
      <c r="AJ161" s="116"/>
      <c r="AK161" s="335"/>
      <c r="AL161" s="116"/>
      <c r="AM161" s="175"/>
      <c r="AN161" s="116"/>
      <c r="AO161" s="116"/>
      <c r="AP161" s="116"/>
      <c r="AQ161" s="116"/>
      <c r="AR161" s="116"/>
      <c r="AS161" s="116"/>
      <c r="AT161" s="223"/>
      <c r="AU161" s="116"/>
      <c r="AV161" s="174"/>
      <c r="AW161" s="106"/>
      <c r="AX161" s="106"/>
      <c r="AY161" s="106"/>
      <c r="AZ161" s="106"/>
      <c r="BA161" s="106"/>
      <c r="BB161" s="106"/>
      <c r="BC161" s="106"/>
      <c r="BD161" s="106"/>
      <c r="BE161" s="106"/>
      <c r="BF161" s="106"/>
      <c r="BG161" s="106"/>
    </row>
    <row r="162" spans="2:59">
      <c r="Q162" s="559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74"/>
      <c r="AC162" s="203"/>
      <c r="AD162" s="105"/>
      <c r="AE162" s="104"/>
      <c r="AF162" s="106"/>
      <c r="AG162" s="106"/>
      <c r="AH162" s="106"/>
      <c r="AI162" s="106"/>
      <c r="AJ162" s="115"/>
      <c r="AK162" s="101"/>
      <c r="AL162" s="98"/>
      <c r="AM162" s="116"/>
      <c r="AN162" s="116"/>
      <c r="AO162" s="116"/>
      <c r="AP162" s="175"/>
      <c r="AQ162" s="499"/>
      <c r="AR162" s="335"/>
      <c r="AS162" s="335"/>
      <c r="AT162" s="335"/>
      <c r="AU162" s="335"/>
      <c r="AV162" s="335"/>
      <c r="AW162" s="335"/>
      <c r="AX162" s="335"/>
      <c r="AY162" s="174"/>
      <c r="AZ162" s="106"/>
      <c r="BA162" s="106"/>
      <c r="BB162" s="106"/>
      <c r="BC162" s="106"/>
      <c r="BD162" s="106"/>
      <c r="BE162" s="106"/>
      <c r="BF162" s="106"/>
      <c r="BG162" s="106"/>
    </row>
    <row r="163" spans="2:59">
      <c r="Q163" s="559"/>
      <c r="R163" s="121"/>
      <c r="S163" s="2177"/>
      <c r="T163" s="98"/>
      <c r="U163" s="335"/>
      <c r="V163" s="335"/>
      <c r="W163" s="116"/>
      <c r="X163" s="175"/>
      <c r="Y163" s="541"/>
      <c r="Z163" s="106"/>
      <c r="AA163" s="121"/>
      <c r="AB163" s="121"/>
      <c r="AC163" s="359"/>
      <c r="AD163" s="360"/>
      <c r="AE163" s="360"/>
      <c r="AF163" s="106"/>
      <c r="AG163" s="115"/>
      <c r="AH163" s="101"/>
      <c r="AI163" s="180"/>
      <c r="AJ163" s="115"/>
      <c r="AK163" s="101"/>
      <c r="AL163" s="96"/>
      <c r="AM163" s="116"/>
      <c r="AN163" s="116"/>
      <c r="AO163" s="116"/>
      <c r="AP163" s="175"/>
      <c r="AQ163" s="116"/>
      <c r="AR163" s="116"/>
      <c r="AS163" s="335"/>
      <c r="AT163" s="116"/>
      <c r="AU163" s="116"/>
      <c r="AV163" s="116"/>
      <c r="AW163" s="116"/>
      <c r="AX163" s="116"/>
      <c r="AY163" s="174"/>
      <c r="AZ163" s="106"/>
      <c r="BA163" s="106"/>
      <c r="BB163" s="106"/>
      <c r="BC163" s="106"/>
      <c r="BD163" s="106"/>
      <c r="BE163" s="106"/>
      <c r="BF163" s="106"/>
      <c r="BG163" s="106"/>
    </row>
    <row r="164" spans="2:59">
      <c r="S164" s="356"/>
      <c r="T164" s="356"/>
      <c r="U164" s="356"/>
      <c r="V164" s="356"/>
      <c r="W164" s="356"/>
      <c r="X164" s="356"/>
      <c r="Y164" s="356"/>
      <c r="Z164" s="356"/>
      <c r="AA164" s="2171"/>
      <c r="AB164" s="2172"/>
      <c r="AC164" s="362"/>
      <c r="AD164" s="362"/>
      <c r="AE164" s="363"/>
      <c r="AF164" s="106"/>
      <c r="AG164" s="115"/>
      <c r="AH164" s="101"/>
      <c r="AI164" s="100"/>
      <c r="AJ164" s="171"/>
      <c r="AK164" s="219"/>
      <c r="AL164" s="96"/>
      <c r="AM164" s="116"/>
      <c r="AN164" s="116"/>
      <c r="AO164" s="116"/>
      <c r="AP164" s="175"/>
      <c r="AQ164" s="116"/>
      <c r="AR164" s="116"/>
      <c r="AS164" s="335"/>
      <c r="AT164" s="116"/>
      <c r="AU164" s="116"/>
      <c r="AV164" s="116"/>
      <c r="AW164" s="116"/>
      <c r="AX164" s="116"/>
      <c r="AY164" s="174"/>
      <c r="AZ164" s="106"/>
      <c r="BA164" s="106"/>
      <c r="BB164" s="106"/>
      <c r="BC164" s="106"/>
      <c r="BD164" s="106"/>
      <c r="BE164" s="106"/>
      <c r="BF164" s="106"/>
      <c r="BG164" s="106"/>
    </row>
    <row r="165" spans="2:59">
      <c r="S165" s="335"/>
      <c r="T165" s="335"/>
      <c r="U165" s="335"/>
      <c r="V165" s="175"/>
      <c r="W165" s="149"/>
      <c r="X165" s="149"/>
      <c r="Y165" s="335"/>
      <c r="Z165" s="149"/>
      <c r="AA165" s="2174"/>
      <c r="AB165" s="116"/>
      <c r="AC165" s="121"/>
      <c r="AD165" s="121"/>
      <c r="AE165" s="106"/>
      <c r="AF165" s="106"/>
      <c r="AG165" s="101"/>
      <c r="AH165" s="100"/>
      <c r="AI165" s="114"/>
      <c r="AJ165" s="148"/>
      <c r="AK165" s="101"/>
      <c r="AL165" s="98"/>
      <c r="AM165" s="116"/>
      <c r="AN165" s="335"/>
      <c r="AO165" s="116"/>
      <c r="AP165" s="175"/>
      <c r="AQ165" s="116"/>
      <c r="AR165" s="116"/>
      <c r="AS165" s="116"/>
      <c r="AT165" s="116"/>
      <c r="AU165" s="116"/>
      <c r="AV165" s="116"/>
      <c r="AW165" s="223"/>
      <c r="AX165" s="116"/>
      <c r="AY165" s="174"/>
      <c r="AZ165" s="106"/>
      <c r="BA165" s="106"/>
      <c r="BB165" s="106"/>
      <c r="BC165" s="106"/>
      <c r="BD165" s="106"/>
      <c r="BE165" s="106"/>
      <c r="BF165" s="106"/>
      <c r="BG165" s="106"/>
    </row>
    <row r="166" spans="2:59">
      <c r="R166" s="121"/>
      <c r="S166" s="803"/>
      <c r="T166" s="2180"/>
      <c r="U166" s="2180"/>
      <c r="V166" s="2180"/>
      <c r="W166" s="2180"/>
      <c r="X166" s="2180"/>
      <c r="Y166" s="1537"/>
      <c r="Z166" s="1537"/>
      <c r="AA166" s="2175"/>
      <c r="AB166" s="2176"/>
      <c r="AC166" s="121"/>
      <c r="AD166" s="121"/>
      <c r="AE166" s="106"/>
      <c r="AF166" s="106"/>
      <c r="AG166" s="101"/>
      <c r="AH166" s="105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106"/>
      <c r="AV166" s="106"/>
      <c r="AW166" s="106"/>
      <c r="AX166" s="106"/>
      <c r="AY166" s="106"/>
      <c r="AZ166" s="106"/>
      <c r="BA166" s="106"/>
      <c r="BB166" s="106"/>
      <c r="BC166" s="106"/>
      <c r="BD166" s="106"/>
      <c r="BE166" s="106"/>
      <c r="BF166" s="106"/>
      <c r="BG166" s="106"/>
    </row>
    <row r="167" spans="2:59" ht="15.75">
      <c r="C167" s="699"/>
      <c r="D167" s="12" t="s">
        <v>175</v>
      </c>
      <c r="E167" s="296"/>
      <c r="I167" s="778"/>
      <c r="J167" s="778"/>
      <c r="K167" s="778"/>
      <c r="L167" s="778"/>
      <c r="M167" s="778"/>
      <c r="N167" s="778"/>
      <c r="O167" s="778"/>
      <c r="P167" s="778"/>
      <c r="R167" s="121"/>
      <c r="S167" s="121"/>
      <c r="T167" s="106"/>
      <c r="U167" s="121"/>
      <c r="V167" s="174"/>
      <c r="W167" s="174"/>
      <c r="X167" s="174"/>
      <c r="Y167" s="174"/>
      <c r="Z167" s="121"/>
      <c r="AA167" s="106"/>
      <c r="AB167" s="121"/>
      <c r="AC167" s="121"/>
      <c r="AD167" s="121"/>
      <c r="AE167" s="106"/>
      <c r="AF167" s="537"/>
      <c r="AG167" s="194"/>
      <c r="AH167" s="194"/>
      <c r="AI167" s="194"/>
      <c r="AJ167" s="181"/>
      <c r="AK167" s="504"/>
      <c r="AL167" s="194"/>
      <c r="AM167" s="181"/>
      <c r="AN167" s="181"/>
      <c r="AO167" s="194"/>
      <c r="AP167" s="505"/>
      <c r="AQ167" s="194"/>
      <c r="AR167" s="194"/>
      <c r="AS167" s="106"/>
      <c r="AT167" s="126"/>
      <c r="AU167" s="106"/>
      <c r="AV167" s="106"/>
      <c r="AW167" s="106"/>
      <c r="AX167" s="106"/>
      <c r="AY167" s="106"/>
      <c r="AZ167" s="106"/>
      <c r="BA167" s="106"/>
      <c r="BB167" s="106"/>
      <c r="BC167" s="106"/>
      <c r="BD167" s="106"/>
      <c r="BE167" s="106"/>
      <c r="BF167" s="106"/>
      <c r="BG167" s="106"/>
    </row>
    <row r="168" spans="2:59">
      <c r="C168" s="13" t="s">
        <v>613</v>
      </c>
      <c r="D168" s="146"/>
      <c r="E168" s="2"/>
      <c r="F168"/>
      <c r="I168"/>
      <c r="J168"/>
      <c r="K168" s="26"/>
      <c r="L168" s="26"/>
      <c r="M168"/>
      <c r="N168"/>
      <c r="O168"/>
      <c r="P168"/>
      <c r="Q168" s="106"/>
      <c r="R168" s="121"/>
      <c r="S168" s="121"/>
      <c r="T168" s="106"/>
      <c r="U168" s="121"/>
      <c r="V168" s="121"/>
      <c r="W168" s="121"/>
      <c r="X168" s="121"/>
      <c r="Y168" s="121"/>
      <c r="Z168" s="121"/>
      <c r="AA168" s="106"/>
      <c r="AB168" s="121"/>
      <c r="AC168" s="121"/>
      <c r="AD168" s="121"/>
      <c r="AE168" s="106"/>
      <c r="AF168" s="538"/>
      <c r="AG168" s="194"/>
      <c r="AH168" s="194"/>
      <c r="AI168" s="194"/>
      <c r="AJ168" s="194"/>
      <c r="AK168" s="194"/>
      <c r="AL168" s="194"/>
      <c r="AM168" s="194"/>
      <c r="AN168" s="194"/>
      <c r="AO168" s="194"/>
      <c r="AP168" s="194"/>
      <c r="AQ168" s="194"/>
      <c r="AR168" s="194"/>
      <c r="AS168" s="106"/>
      <c r="AT168" s="106"/>
      <c r="AU168" s="106"/>
      <c r="AV168" s="106"/>
      <c r="AW168" s="106"/>
      <c r="AX168" s="106"/>
      <c r="AY168" s="106"/>
      <c r="AZ168" s="106"/>
      <c r="BA168" s="106"/>
      <c r="BB168" s="106"/>
      <c r="BC168" s="106"/>
      <c r="BD168" s="106"/>
      <c r="BE168" s="106"/>
      <c r="BF168" s="106"/>
      <c r="BG168" s="106"/>
    </row>
    <row r="169" spans="2:59" ht="18" customHeight="1">
      <c r="C169" s="25" t="s">
        <v>271</v>
      </c>
      <c r="I169" s="784" t="s">
        <v>285</v>
      </c>
      <c r="N169" s="5"/>
      <c r="R169" s="121"/>
      <c r="S169" s="121"/>
      <c r="T169" s="1402"/>
      <c r="U169" s="121"/>
      <c r="V169" s="116"/>
      <c r="W169" s="116"/>
      <c r="X169" s="116"/>
      <c r="Y169" s="116"/>
      <c r="Z169" s="121"/>
      <c r="AA169" s="106"/>
      <c r="AB169" s="121"/>
      <c r="AC169" s="121"/>
      <c r="AD169" s="121"/>
      <c r="AE169" s="106"/>
      <c r="AF169" s="171"/>
      <c r="AG169" s="106"/>
      <c r="AH169" s="106"/>
      <c r="AI169" s="106"/>
      <c r="AJ169" s="181"/>
      <c r="AK169" s="181"/>
      <c r="AL169" s="106"/>
      <c r="AM169" s="181"/>
      <c r="AN169" s="181"/>
      <c r="AO169" s="106"/>
      <c r="AP169" s="101"/>
      <c r="AQ169" s="106"/>
      <c r="AR169" s="106"/>
      <c r="AS169" s="106"/>
      <c r="AT169" s="106"/>
      <c r="AU169" s="106"/>
      <c r="AV169" s="106"/>
      <c r="AW169" s="106"/>
      <c r="AX169" s="106"/>
      <c r="AY169" s="106"/>
      <c r="AZ169" s="106"/>
      <c r="BA169" s="106"/>
      <c r="BB169" s="106"/>
      <c r="BC169" s="106"/>
      <c r="BD169" s="106"/>
      <c r="BE169" s="106"/>
      <c r="BF169" s="106"/>
      <c r="BG169" s="106"/>
    </row>
    <row r="170" spans="2:59" ht="14.25" customHeight="1">
      <c r="C170" s="699" t="s">
        <v>404</v>
      </c>
      <c r="R170" s="121"/>
      <c r="S170" s="121"/>
      <c r="T170" s="106"/>
      <c r="U170" s="121"/>
      <c r="V170" s="116"/>
      <c r="W170" s="116"/>
      <c r="X170" s="116"/>
      <c r="Y170" s="175"/>
      <c r="Z170" s="121"/>
      <c r="AA170" s="106"/>
      <c r="AB170" s="121"/>
      <c r="AC170" s="121"/>
      <c r="AD170" s="121"/>
      <c r="AE170" s="106"/>
      <c r="AF170" s="106"/>
      <c r="AG170" s="508"/>
      <c r="AH170" s="509"/>
      <c r="AI170" s="510"/>
      <c r="AJ170" s="511"/>
      <c r="AK170" s="512"/>
      <c r="AL170" s="512"/>
      <c r="AM170" s="512"/>
      <c r="AN170" s="512"/>
      <c r="AO170" s="512"/>
      <c r="AP170" s="512"/>
      <c r="AQ170" s="508"/>
      <c r="AR170" s="508"/>
      <c r="AS170" s="513"/>
      <c r="AT170" s="106"/>
      <c r="AU170" s="106"/>
      <c r="AV170" s="106"/>
      <c r="AW170" s="106"/>
      <c r="AX170" s="106"/>
      <c r="AY170" s="106"/>
      <c r="AZ170" s="106"/>
      <c r="BA170" s="106"/>
      <c r="BB170" s="106"/>
      <c r="BC170" s="106"/>
      <c r="BD170" s="106"/>
      <c r="BE170" s="106"/>
      <c r="BF170" s="106"/>
      <c r="BG170" s="106"/>
    </row>
    <row r="171" spans="2:59" ht="19.5" customHeight="1" thickBot="1">
      <c r="B171" s="2" t="s">
        <v>538</v>
      </c>
      <c r="C171" s="26"/>
      <c r="D171"/>
      <c r="F171" s="32" t="s">
        <v>403</v>
      </c>
      <c r="I171" s="29" t="s">
        <v>0</v>
      </c>
      <c r="J171"/>
      <c r="K171" s="79" t="s">
        <v>944</v>
      </c>
      <c r="L171" s="26"/>
      <c r="M171" s="26"/>
      <c r="N171" s="33"/>
      <c r="P171" s="119"/>
      <c r="R171" s="121"/>
      <c r="S171" s="121"/>
      <c r="T171" s="106"/>
      <c r="U171" s="121"/>
      <c r="V171" s="121"/>
      <c r="W171" s="121"/>
      <c r="X171" s="121"/>
      <c r="Y171" s="121"/>
      <c r="Z171" s="188"/>
      <c r="AA171" s="106"/>
      <c r="AB171" s="121"/>
      <c r="AC171" s="121"/>
      <c r="AD171" s="121"/>
      <c r="AE171" s="106"/>
      <c r="AF171" s="106"/>
      <c r="AG171" s="206"/>
      <c r="AH171" s="206"/>
      <c r="AI171" s="206"/>
      <c r="AJ171" s="514"/>
      <c r="AK171" s="206"/>
      <c r="AL171" s="206"/>
      <c r="AM171" s="206"/>
      <c r="AN171" s="206"/>
      <c r="AO171" s="206"/>
      <c r="AP171" s="206"/>
      <c r="AQ171" s="206"/>
      <c r="AR171" s="206"/>
      <c r="AS171" s="206"/>
      <c r="AT171" s="106"/>
      <c r="AU171" s="106"/>
      <c r="AV171" s="106"/>
      <c r="AW171" s="106"/>
      <c r="AX171" s="106"/>
      <c r="AY171" s="106"/>
      <c r="AZ171" s="106"/>
      <c r="BA171" s="106"/>
      <c r="BB171" s="106"/>
      <c r="BC171" s="106"/>
      <c r="BD171" s="106"/>
      <c r="BE171" s="106"/>
      <c r="BF171" s="106"/>
      <c r="BG171" s="106"/>
    </row>
    <row r="172" spans="2:59" ht="21" customHeight="1" thickBot="1">
      <c r="B172" s="807" t="s">
        <v>267</v>
      </c>
      <c r="C172" s="838" t="s">
        <v>284</v>
      </c>
      <c r="D172" s="805" t="s">
        <v>146</v>
      </c>
      <c r="E172" s="812" t="s">
        <v>147</v>
      </c>
      <c r="F172" s="337"/>
      <c r="G172" s="337"/>
      <c r="H172" s="40"/>
      <c r="I172" s="569" t="s">
        <v>248</v>
      </c>
      <c r="J172" s="40"/>
      <c r="K172" s="707"/>
      <c r="L172" s="463"/>
      <c r="M172" s="814" t="s">
        <v>280</v>
      </c>
      <c r="N172" s="40"/>
      <c r="O172" s="40"/>
      <c r="P172" s="71"/>
      <c r="Q172" s="750" t="s">
        <v>275</v>
      </c>
      <c r="R172" s="121"/>
      <c r="S172" s="121"/>
      <c r="T172" s="106"/>
      <c r="U172" s="132"/>
      <c r="V172" s="121"/>
      <c r="W172" s="121"/>
      <c r="X172" s="121"/>
      <c r="Y172" s="121"/>
      <c r="Z172" s="121"/>
      <c r="AA172" s="106"/>
      <c r="AB172" s="121"/>
      <c r="AC172" s="121"/>
      <c r="AD172" s="121"/>
      <c r="AE172" s="106"/>
      <c r="AF172" s="106"/>
      <c r="AG172" s="116"/>
      <c r="AH172" s="116"/>
      <c r="AI172" s="116"/>
      <c r="AJ172" s="175"/>
      <c r="AK172" s="116"/>
      <c r="AL172" s="116"/>
      <c r="AM172" s="116"/>
      <c r="AN172" s="116"/>
      <c r="AO172" s="116"/>
      <c r="AP172" s="116"/>
      <c r="AQ172" s="116"/>
      <c r="AR172" s="116"/>
      <c r="AS172" s="174"/>
      <c r="AT172" s="106"/>
      <c r="AU172" s="106"/>
      <c r="AV172" s="106"/>
      <c r="AW172" s="106"/>
      <c r="AX172" s="106"/>
      <c r="AY172" s="106"/>
      <c r="AZ172" s="106"/>
      <c r="BA172" s="106"/>
      <c r="BB172" s="106"/>
      <c r="BC172" s="106"/>
      <c r="BD172" s="106"/>
      <c r="BE172" s="106"/>
      <c r="BF172" s="106"/>
      <c r="BG172" s="106"/>
    </row>
    <row r="173" spans="2:59" ht="12.75" customHeight="1" thickBot="1">
      <c r="B173" s="808" t="s">
        <v>250</v>
      </c>
      <c r="C173" s="407"/>
      <c r="D173" s="809" t="s">
        <v>153</v>
      </c>
      <c r="E173" s="602"/>
      <c r="F173" s="811"/>
      <c r="G173" s="1321" t="s">
        <v>414</v>
      </c>
      <c r="H173" s="1259" t="s">
        <v>392</v>
      </c>
      <c r="I173" s="815"/>
      <c r="J173" s="1831"/>
      <c r="K173" s="815"/>
      <c r="L173" s="817"/>
      <c r="M173" s="818" t="s">
        <v>279</v>
      </c>
      <c r="N173" s="815"/>
      <c r="O173" s="815"/>
      <c r="P173" s="817"/>
      <c r="Q173" s="789" t="s">
        <v>273</v>
      </c>
      <c r="R173" s="106"/>
      <c r="S173" s="106"/>
      <c r="T173" s="106"/>
      <c r="U173" s="106"/>
      <c r="V173" s="106"/>
      <c r="W173" s="121"/>
      <c r="X173" s="121"/>
      <c r="Y173" s="121"/>
      <c r="Z173" s="106"/>
      <c r="AA173" s="106"/>
      <c r="AB173" s="121"/>
      <c r="AC173" s="121"/>
      <c r="AD173" s="121"/>
      <c r="AE173" s="106"/>
      <c r="AF173" s="106"/>
      <c r="AG173" s="524"/>
      <c r="AH173" s="524"/>
      <c r="AI173" s="524"/>
      <c r="AJ173" s="533"/>
      <c r="AK173" s="524"/>
      <c r="AL173" s="524"/>
      <c r="AM173" s="524"/>
      <c r="AN173" s="524"/>
      <c r="AO173" s="525"/>
      <c r="AP173" s="525"/>
      <c r="AQ173" s="524"/>
      <c r="AR173" s="524"/>
      <c r="AS173" s="524"/>
      <c r="AT173" s="106"/>
      <c r="AU173" s="106"/>
      <c r="AV173" s="106"/>
      <c r="AW173" s="106"/>
      <c r="AX173" s="106"/>
      <c r="AY173" s="106"/>
      <c r="AZ173" s="106"/>
      <c r="BA173" s="106"/>
      <c r="BB173" s="106"/>
      <c r="BC173" s="106"/>
      <c r="BD173" s="106"/>
      <c r="BE173" s="106"/>
      <c r="BF173" s="106"/>
      <c r="BG173" s="106"/>
    </row>
    <row r="174" spans="2:59" ht="17.25" customHeight="1">
      <c r="B174" s="808" t="s">
        <v>258</v>
      </c>
      <c r="C174" s="407" t="s">
        <v>152</v>
      </c>
      <c r="D174" s="675"/>
      <c r="E174" s="809" t="s">
        <v>154</v>
      </c>
      <c r="F174" s="806" t="s">
        <v>55</v>
      </c>
      <c r="G174" s="1321" t="s">
        <v>415</v>
      </c>
      <c r="H174" s="1261" t="s">
        <v>157</v>
      </c>
      <c r="I174" s="602"/>
      <c r="J174" s="1271"/>
      <c r="K174" s="40"/>
      <c r="L174" s="1271"/>
      <c r="M174" s="1272" t="s">
        <v>259</v>
      </c>
      <c r="N174" s="1273" t="s">
        <v>260</v>
      </c>
      <c r="O174" s="1274" t="s">
        <v>261</v>
      </c>
      <c r="P174" s="1275" t="s">
        <v>262</v>
      </c>
      <c r="Q174" s="788" t="s">
        <v>241</v>
      </c>
      <c r="R174" s="178"/>
      <c r="S174" s="275"/>
      <c r="T174" s="98"/>
      <c r="U174" s="335"/>
      <c r="V174" s="335"/>
      <c r="W174" s="829"/>
      <c r="X174" s="829"/>
      <c r="Y174" s="829"/>
      <c r="Z174" s="829"/>
      <c r="AA174" s="121"/>
      <c r="AB174" s="121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106"/>
      <c r="AV174" s="106"/>
      <c r="AW174" s="106"/>
      <c r="AX174" s="106"/>
      <c r="AY174" s="106"/>
      <c r="AZ174" s="106"/>
      <c r="BA174" s="106"/>
      <c r="BB174" s="106"/>
      <c r="BC174" s="106"/>
      <c r="BD174" s="106"/>
      <c r="BE174" s="106"/>
      <c r="BF174" s="106"/>
      <c r="BG174" s="106"/>
    </row>
    <row r="175" spans="2:59" ht="18.75" customHeight="1" thickBot="1">
      <c r="B175" s="62"/>
      <c r="C175" s="700"/>
      <c r="D175" s="438"/>
      <c r="E175" s="810" t="s">
        <v>6</v>
      </c>
      <c r="F175" s="415" t="s">
        <v>7</v>
      </c>
      <c r="G175" s="1222" t="s">
        <v>8</v>
      </c>
      <c r="H175" s="1260" t="s">
        <v>340</v>
      </c>
      <c r="I175" s="1276" t="s">
        <v>251</v>
      </c>
      <c r="J175" s="1277" t="s">
        <v>252</v>
      </c>
      <c r="K175" s="1277" t="s">
        <v>942</v>
      </c>
      <c r="L175" s="1277" t="s">
        <v>253</v>
      </c>
      <c r="M175" s="1279" t="s">
        <v>254</v>
      </c>
      <c r="N175" s="1277" t="s">
        <v>255</v>
      </c>
      <c r="O175" s="1278" t="s">
        <v>256</v>
      </c>
      <c r="P175" s="1280" t="s">
        <v>257</v>
      </c>
      <c r="Q175" s="700"/>
      <c r="R175" s="121"/>
      <c r="S175" s="356"/>
      <c r="T175" s="356"/>
      <c r="U175" s="356"/>
      <c r="V175" s="356"/>
      <c r="W175" s="356"/>
      <c r="X175" s="356"/>
      <c r="Y175" s="356"/>
      <c r="Z175" s="356"/>
      <c r="AA175" s="2171"/>
      <c r="AB175" s="2172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505"/>
      <c r="AQ175" s="106"/>
      <c r="AR175" s="505"/>
      <c r="AS175" s="106"/>
      <c r="AT175" s="106"/>
      <c r="AU175" s="106"/>
      <c r="AV175" s="106"/>
      <c r="AW175" s="106"/>
      <c r="AX175" s="106"/>
      <c r="AY175" s="106"/>
      <c r="AZ175" s="106"/>
      <c r="BA175" s="106"/>
      <c r="BB175" s="106"/>
      <c r="BC175" s="106"/>
      <c r="BD175" s="106"/>
      <c r="BE175" s="106"/>
      <c r="BF175" s="106"/>
      <c r="BG175" s="106"/>
    </row>
    <row r="176" spans="2:59" ht="15" customHeight="1">
      <c r="B176" s="85"/>
      <c r="C176" s="568" t="s">
        <v>132</v>
      </c>
      <c r="D176" s="1315"/>
      <c r="E176" s="456"/>
      <c r="F176" s="457"/>
      <c r="G176" s="457"/>
      <c r="H176" s="579"/>
      <c r="I176" s="2567"/>
      <c r="J176" s="2567"/>
      <c r="K176" s="2567"/>
      <c r="L176" s="2567"/>
      <c r="M176" s="2567"/>
      <c r="N176" s="2567"/>
      <c r="O176" s="2567"/>
      <c r="P176" s="2571"/>
      <c r="Q176" s="787"/>
      <c r="R176" s="106"/>
      <c r="S176" s="98"/>
      <c r="T176" s="98"/>
      <c r="U176" s="116"/>
      <c r="V176" s="335"/>
      <c r="W176" s="116"/>
      <c r="X176" s="175"/>
      <c r="Y176" s="541"/>
      <c r="Z176" s="157"/>
      <c r="AA176" s="2174"/>
      <c r="AB176" s="116"/>
      <c r="AC176" s="121"/>
      <c r="AD176" s="121"/>
      <c r="AE176" s="106"/>
      <c r="AF176" s="106"/>
      <c r="AG176" s="106"/>
      <c r="AH176" s="106"/>
      <c r="AI176" s="106"/>
      <c r="AJ176" s="535"/>
      <c r="AK176" s="106"/>
      <c r="AL176" s="106"/>
      <c r="AM176" s="106"/>
      <c r="AN176" s="106"/>
      <c r="AO176" s="106"/>
      <c r="AP176" s="106"/>
      <c r="AQ176" s="106"/>
      <c r="AR176" s="505"/>
      <c r="AS176" s="106"/>
      <c r="AT176" s="106"/>
      <c r="AU176" s="106"/>
      <c r="AV176" s="106"/>
      <c r="AW176" s="106"/>
      <c r="AX176" s="106"/>
      <c r="AY176" s="106"/>
      <c r="AZ176" s="106"/>
      <c r="BA176" s="106"/>
      <c r="BB176" s="106"/>
      <c r="BC176" s="106"/>
      <c r="BD176" s="106"/>
      <c r="BE176" s="106"/>
      <c r="BF176" s="106"/>
      <c r="BG176" s="106"/>
    </row>
    <row r="177" spans="2:59" ht="13.5" customHeight="1">
      <c r="B177" s="800" t="str">
        <f>'12-18л. МЕНЮ '!J185</f>
        <v>432/22</v>
      </c>
      <c r="C177" s="338" t="str">
        <f>'12-18л. МЕНЮ '!C185</f>
        <v>Пудинг из творога, запечённый</v>
      </c>
      <c r="D177" s="254">
        <f>'12-18л. МЕНЮ '!D185</f>
        <v>180</v>
      </c>
      <c r="E177" s="1928">
        <f>'12-18л. МЕНЮ '!E185</f>
        <v>20.417999999999999</v>
      </c>
      <c r="F177" s="1926">
        <f>'12-18л. МЕНЮ '!F185</f>
        <v>11.976000000000001</v>
      </c>
      <c r="G177" s="1864">
        <f>'12-18л. МЕНЮ '!G185</f>
        <v>39.012</v>
      </c>
      <c r="H177" s="1926">
        <f>'12-18л. МЕНЮ '!H185</f>
        <v>331.65</v>
      </c>
      <c r="I177" s="1325">
        <v>1.867</v>
      </c>
      <c r="J177" s="330">
        <v>6.5000000000000002E-2</v>
      </c>
      <c r="K177" s="1243">
        <v>0.13200000000000001</v>
      </c>
      <c r="L177" s="761">
        <v>54.951999999999998</v>
      </c>
      <c r="M177" s="2460">
        <v>289.471</v>
      </c>
      <c r="N177" s="2887">
        <v>86.44</v>
      </c>
      <c r="O177" s="1178">
        <v>30.832000000000001</v>
      </c>
      <c r="P177" s="2521">
        <v>1</v>
      </c>
      <c r="Q177" s="459">
        <f>'12-18л. МЕНЮ '!I185</f>
        <v>50</v>
      </c>
      <c r="R177" s="126"/>
      <c r="S177" s="803"/>
      <c r="T177" s="1537"/>
      <c r="U177" s="1537"/>
      <c r="V177" s="1537"/>
      <c r="W177" s="1537"/>
      <c r="X177" s="1537"/>
      <c r="Y177" s="1537"/>
      <c r="Z177" s="1537"/>
      <c r="AA177" s="2175"/>
      <c r="AB177" s="2176"/>
      <c r="AC177" s="106"/>
      <c r="AD177" s="529"/>
      <c r="AE177" s="119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106"/>
      <c r="AV177" s="106"/>
      <c r="AW177" s="106"/>
      <c r="AX177" s="106"/>
      <c r="AY177" s="106"/>
      <c r="AZ177" s="106"/>
      <c r="BA177" s="106"/>
      <c r="BB177" s="106"/>
      <c r="BC177" s="106"/>
      <c r="BD177" s="106"/>
      <c r="BE177" s="106"/>
      <c r="BF177" s="106"/>
      <c r="BG177" s="106"/>
    </row>
    <row r="178" spans="2:59" ht="16.5" customHeight="1">
      <c r="B178" s="1736"/>
      <c r="C178" s="369" t="str">
        <f>'12-18л. МЕНЮ '!C186</f>
        <v>и  / соус абрикосовый</v>
      </c>
      <c r="D178" s="352">
        <f>'12-18л. МЕНЮ '!D186</f>
        <v>25</v>
      </c>
      <c r="E178" s="1966">
        <f>'12-18л. МЕНЮ '!E186</f>
        <v>0.45</v>
      </c>
      <c r="F178" s="1967">
        <f>'12-18л. МЕНЮ '!F186</f>
        <v>0</v>
      </c>
      <c r="G178" s="1867">
        <f>'12-18л. МЕНЮ '!G186</f>
        <v>7.18</v>
      </c>
      <c r="H178" s="1967">
        <f>'12-18л. МЕНЮ '!H186</f>
        <v>30.52</v>
      </c>
      <c r="I178" s="2486">
        <v>0.1636</v>
      </c>
      <c r="J178" s="1410">
        <v>3.0000000000000001E-3</v>
      </c>
      <c r="K178" s="1739">
        <v>1.8200000000000001E-2</v>
      </c>
      <c r="L178" s="1437">
        <v>35</v>
      </c>
      <c r="M178" s="1740">
        <v>13.728</v>
      </c>
      <c r="N178" s="1741">
        <v>12.7273</v>
      </c>
      <c r="O178" s="1740">
        <v>9.09</v>
      </c>
      <c r="P178" s="2504">
        <v>0.29499999999999998</v>
      </c>
      <c r="Q178" s="1742">
        <f>'12-18л. МЕНЮ '!I186</f>
        <v>50</v>
      </c>
      <c r="R178" s="121"/>
      <c r="S178" s="279"/>
      <c r="T178" s="205"/>
      <c r="U178" s="176"/>
      <c r="V178" s="589"/>
      <c r="W178" s="589"/>
      <c r="X178" s="589"/>
      <c r="Y178" s="176"/>
      <c r="Z178" s="590"/>
      <c r="AA178" s="106"/>
      <c r="AB178" s="205"/>
      <c r="AC178" s="106"/>
      <c r="AD178" s="158"/>
      <c r="AE178" s="115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106"/>
      <c r="AV178" s="106"/>
      <c r="AW178" s="106"/>
      <c r="AX178" s="106"/>
      <c r="AY178" s="106"/>
      <c r="AZ178" s="106"/>
      <c r="BA178" s="106"/>
      <c r="BB178" s="106"/>
      <c r="BC178" s="106"/>
      <c r="BD178" s="106"/>
      <c r="BE178" s="106"/>
      <c r="BF178" s="106"/>
      <c r="BG178" s="106"/>
    </row>
    <row r="179" spans="2:59">
      <c r="B179" s="1735" t="str">
        <f>'12-18л. МЕНЮ '!J187</f>
        <v>457 / 21</v>
      </c>
      <c r="C179" s="615" t="str">
        <f>'12-18л. МЕНЮ '!C187</f>
        <v>Чай с  сахаром</v>
      </c>
      <c r="D179" s="267">
        <f>'12-18л. МЕНЮ '!D187</f>
        <v>200</v>
      </c>
      <c r="E179" s="2464">
        <f>'12-18л. МЕНЮ '!E187</f>
        <v>0.4</v>
      </c>
      <c r="F179" s="2027">
        <f>'12-18л. МЕНЮ '!F187</f>
        <v>0</v>
      </c>
      <c r="G179" s="2027">
        <f>'12-18л. МЕНЮ '!G187</f>
        <v>6.6</v>
      </c>
      <c r="H179" s="2130">
        <f>'12-18л. МЕНЮ '!H187</f>
        <v>28.2</v>
      </c>
      <c r="I179" s="1410">
        <v>0.08</v>
      </c>
      <c r="J179" s="1410">
        <v>0</v>
      </c>
      <c r="K179" s="1410">
        <v>0.02</v>
      </c>
      <c r="L179" s="780">
        <v>0.6</v>
      </c>
      <c r="M179" s="1804">
        <v>8.9</v>
      </c>
      <c r="N179" s="1804">
        <v>14.4</v>
      </c>
      <c r="O179" s="1741">
        <v>7.6</v>
      </c>
      <c r="P179" s="2504">
        <v>1.44</v>
      </c>
      <c r="Q179" s="1742">
        <f>'12-18л. МЕНЮ '!I187</f>
        <v>81</v>
      </c>
      <c r="R179" s="174"/>
      <c r="S179" s="279"/>
      <c r="T179" s="197"/>
      <c r="U179" s="205"/>
      <c r="V179" s="591"/>
      <c r="W179" s="591"/>
      <c r="X179" s="591"/>
      <c r="Y179" s="205"/>
      <c r="Z179" s="279"/>
      <c r="AA179" s="106"/>
      <c r="AB179" s="121"/>
      <c r="AC179" s="121"/>
      <c r="AD179" s="121"/>
      <c r="AE179" s="106"/>
      <c r="AF179" s="106"/>
      <c r="AG179" s="115"/>
      <c r="AH179" s="101"/>
      <c r="AI179" s="98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106"/>
      <c r="AV179" s="106"/>
      <c r="AW179" s="106"/>
      <c r="AX179" s="106"/>
      <c r="AY179" s="106"/>
      <c r="AZ179" s="106"/>
      <c r="BA179" s="106"/>
      <c r="BB179" s="106"/>
      <c r="BC179" s="106"/>
      <c r="BD179" s="106"/>
      <c r="BE179" s="106"/>
      <c r="BF179" s="106"/>
      <c r="BG179" s="106"/>
    </row>
    <row r="180" spans="2:59">
      <c r="B180" s="1284" t="str">
        <f>'12-18л. МЕНЮ '!J188</f>
        <v>Пром.пр.</v>
      </c>
      <c r="C180" s="1112" t="str">
        <f>'12-18л. МЕНЮ '!C188</f>
        <v>Кондитерское изделие (печенье)</v>
      </c>
      <c r="D180" s="254">
        <f>'12-18л. МЕНЮ '!D188</f>
        <v>45</v>
      </c>
      <c r="E180" s="1925">
        <f>'12-18л. МЕНЮ '!E188</f>
        <v>3.8490000000000002</v>
      </c>
      <c r="F180" s="1874">
        <f>'12-18л. МЕНЮ '!F188</f>
        <v>11.101000000000001</v>
      </c>
      <c r="G180" s="1874">
        <f>'12-18л. МЕНЮ '!G188</f>
        <v>30.606999999999999</v>
      </c>
      <c r="H180" s="1880">
        <f>'12-18л. МЕНЮ '!H188</f>
        <v>237.733</v>
      </c>
      <c r="I180" s="1865">
        <v>0</v>
      </c>
      <c r="J180" s="1865">
        <v>0</v>
      </c>
      <c r="K180" s="1865">
        <v>0</v>
      </c>
      <c r="L180" s="1872">
        <v>6.76</v>
      </c>
      <c r="M180" s="1872">
        <v>19.57</v>
      </c>
      <c r="N180" s="1865">
        <v>0</v>
      </c>
      <c r="O180" s="1865">
        <v>0.13</v>
      </c>
      <c r="P180" s="1865">
        <v>0.14000000000000001</v>
      </c>
      <c r="Q180" s="1690">
        <f>'12-18л. МЕНЮ '!I188</f>
        <v>14</v>
      </c>
      <c r="R180" s="174"/>
      <c r="S180" s="275"/>
      <c r="T180" s="98"/>
      <c r="U180" s="335"/>
      <c r="V180" s="335"/>
      <c r="W180" s="829"/>
      <c r="X180" s="829"/>
      <c r="Y180" s="829"/>
      <c r="Z180" s="829"/>
      <c r="AA180" s="121"/>
      <c r="AB180" s="121"/>
      <c r="AC180" s="121"/>
      <c r="AD180" s="121"/>
      <c r="AE180" s="106"/>
      <c r="AF180" s="106"/>
      <c r="AG180" s="115"/>
      <c r="AH180" s="126"/>
      <c r="AI180" s="334"/>
      <c r="AJ180" s="116"/>
      <c r="AK180" s="116"/>
      <c r="AL180" s="116"/>
      <c r="AM180" s="175"/>
      <c r="AN180" s="116"/>
      <c r="AO180" s="116"/>
      <c r="AP180" s="116"/>
      <c r="AQ180" s="116"/>
      <c r="AR180" s="116"/>
      <c r="AS180" s="116"/>
      <c r="AT180" s="116"/>
      <c r="AU180" s="116"/>
      <c r="AV180" s="174"/>
      <c r="AW180" s="106"/>
      <c r="AX180" s="106"/>
      <c r="AY180" s="106"/>
      <c r="AZ180" s="106"/>
      <c r="BA180" s="106"/>
      <c r="BB180" s="106"/>
      <c r="BC180" s="106"/>
      <c r="BD180" s="106"/>
      <c r="BE180" s="106"/>
      <c r="BF180" s="106"/>
      <c r="BG180" s="106"/>
    </row>
    <row r="181" spans="2:59" ht="14.25" customHeight="1" thickBot="1">
      <c r="B181" s="801" t="str">
        <f>'12-18л. МЕНЮ '!J189</f>
        <v xml:space="preserve">338 / 17 </v>
      </c>
      <c r="C181" s="1249" t="str">
        <f>'12-18л. МЕНЮ '!C189</f>
        <v>Фрукты свежие (яблоко)</v>
      </c>
      <c r="D181" s="351">
        <f>'12-18л. МЕНЮ '!D189</f>
        <v>130</v>
      </c>
      <c r="E181" s="1925">
        <f>'12-18л. МЕНЮ '!E189</f>
        <v>0.52</v>
      </c>
      <c r="F181" s="1874">
        <f>'12-18л. МЕНЮ '!F189</f>
        <v>0.52</v>
      </c>
      <c r="G181" s="1874">
        <f>'12-18л. МЕНЮ '!G189</f>
        <v>12.74</v>
      </c>
      <c r="H181" s="1880">
        <f>'12-18л. МЕНЮ '!H189</f>
        <v>61.1</v>
      </c>
      <c r="I181" s="1865">
        <v>13</v>
      </c>
      <c r="J181" s="1865">
        <v>3.9E-2</v>
      </c>
      <c r="K181" s="1865">
        <v>2.5999999999999999E-2</v>
      </c>
      <c r="L181" s="1866">
        <v>0</v>
      </c>
      <c r="M181" s="2158">
        <v>20.8</v>
      </c>
      <c r="N181" s="1865">
        <v>14.3</v>
      </c>
      <c r="O181" s="1865">
        <v>11.7</v>
      </c>
      <c r="P181" s="1865">
        <v>2.86</v>
      </c>
      <c r="Q181" s="1690">
        <f>'12-18л. МЕНЮ '!I189</f>
        <v>99</v>
      </c>
      <c r="R181" s="367"/>
      <c r="S181" s="356"/>
      <c r="T181" s="356"/>
      <c r="U181" s="356"/>
      <c r="V181" s="356"/>
      <c r="W181" s="356"/>
      <c r="X181" s="356"/>
      <c r="Y181" s="356"/>
      <c r="Z181" s="356"/>
      <c r="AA181" s="2171"/>
      <c r="AB181" s="2172"/>
      <c r="AC181" s="485"/>
      <c r="AD181" s="485"/>
      <c r="AE181" s="485"/>
      <c r="AF181" s="106"/>
      <c r="AG181" s="366"/>
      <c r="AH181" s="126"/>
      <c r="AI181" s="157"/>
      <c r="AJ181" s="116"/>
      <c r="AK181" s="335"/>
      <c r="AL181" s="116"/>
      <c r="AM181" s="175"/>
      <c r="AN181" s="116"/>
      <c r="AO181" s="116"/>
      <c r="AP181" s="116"/>
      <c r="AQ181" s="116"/>
      <c r="AR181" s="116"/>
      <c r="AS181" s="116"/>
      <c r="AT181" s="223"/>
      <c r="AU181" s="116"/>
      <c r="AV181" s="174"/>
      <c r="AW181" s="106"/>
      <c r="AX181" s="106"/>
      <c r="AY181" s="106"/>
      <c r="AZ181" s="106"/>
      <c r="BA181" s="106"/>
      <c r="BB181" s="106"/>
      <c r="BC181" s="106"/>
      <c r="BD181" s="106"/>
      <c r="BE181" s="106"/>
      <c r="BF181" s="106"/>
      <c r="BG181" s="106"/>
    </row>
    <row r="182" spans="2:59" ht="14.25" customHeight="1">
      <c r="B182" s="434" t="s">
        <v>173</v>
      </c>
      <c r="D182" s="1734">
        <f>'12-18л. МЕНЮ '!D190</f>
        <v>580</v>
      </c>
      <c r="E182" s="1929">
        <f>'12-18л. МЕНЮ '!E190</f>
        <v>25.636999999999997</v>
      </c>
      <c r="F182" s="1931">
        <f>'12-18л. МЕНЮ '!F190</f>
        <v>23.597000000000001</v>
      </c>
      <c r="G182" s="1931">
        <f>'12-18л. МЕНЮ '!G190</f>
        <v>96.138999999999996</v>
      </c>
      <c r="H182" s="1953">
        <f>'12-18л. МЕНЮ '!H190</f>
        <v>689.20299999999997</v>
      </c>
      <c r="I182" s="1885">
        <f>SUM(I177:I181)</f>
        <v>15.1106</v>
      </c>
      <c r="J182" s="1912">
        <f t="shared" ref="J182:P182" si="36">SUM(J177:J181)</f>
        <v>0.10700000000000001</v>
      </c>
      <c r="K182" s="1885">
        <f t="shared" si="36"/>
        <v>0.19619999999999999</v>
      </c>
      <c r="L182" s="1885">
        <f t="shared" si="36"/>
        <v>97.311999999999998</v>
      </c>
      <c r="M182" s="2000">
        <f t="shared" si="36"/>
        <v>352.46899999999999</v>
      </c>
      <c r="N182" s="1980">
        <f t="shared" si="36"/>
        <v>127.8673</v>
      </c>
      <c r="O182" s="1912">
        <f t="shared" si="36"/>
        <v>59.352000000000004</v>
      </c>
      <c r="P182" s="2513">
        <f t="shared" si="36"/>
        <v>5.7349999999999994</v>
      </c>
      <c r="Q182" s="790"/>
      <c r="R182" s="106"/>
      <c r="S182" s="98"/>
      <c r="T182" s="98"/>
      <c r="U182" s="116"/>
      <c r="V182" s="335"/>
      <c r="W182" s="116"/>
      <c r="X182" s="175"/>
      <c r="Y182" s="541"/>
      <c r="Z182" s="157"/>
      <c r="AA182" s="2174"/>
      <c r="AB182" s="116"/>
      <c r="AC182" s="496"/>
      <c r="AD182" s="496"/>
      <c r="AE182" s="496"/>
      <c r="AF182" s="106"/>
      <c r="AG182" s="366"/>
      <c r="AH182" s="126"/>
      <c r="AI182" s="367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106"/>
      <c r="AV182" s="106"/>
      <c r="AW182" s="106"/>
      <c r="AX182" s="106"/>
      <c r="AY182" s="106"/>
      <c r="AZ182" s="106"/>
      <c r="BA182" s="106"/>
      <c r="BB182" s="106"/>
      <c r="BC182" s="106"/>
      <c r="BD182" s="106"/>
      <c r="BE182" s="106"/>
      <c r="BF182" s="106"/>
      <c r="BG182" s="106"/>
    </row>
    <row r="183" spans="2:59">
      <c r="B183" s="755"/>
      <c r="C183" s="756" t="s">
        <v>11</v>
      </c>
      <c r="D183" s="1244">
        <f>D732</f>
        <v>0.25</v>
      </c>
      <c r="E183" s="1933">
        <f>'12-18л. МЕНЮ '!E191</f>
        <v>22.5</v>
      </c>
      <c r="F183" s="1935">
        <f>'12-18л. МЕНЮ '!F191</f>
        <v>23</v>
      </c>
      <c r="G183" s="1935">
        <f>'12-18л. МЕНЮ '!G191</f>
        <v>95.75</v>
      </c>
      <c r="H183" s="1954">
        <f>'12-18л. МЕНЮ '!H191</f>
        <v>680</v>
      </c>
      <c r="I183" s="1893">
        <f t="shared" ref="I183:P183" si="37">I732</f>
        <v>17.5</v>
      </c>
      <c r="J183" s="1893">
        <f t="shared" si="37"/>
        <v>0.35</v>
      </c>
      <c r="K183" s="1893">
        <f t="shared" si="37"/>
        <v>0.4</v>
      </c>
      <c r="L183" s="1893">
        <f t="shared" si="37"/>
        <v>225</v>
      </c>
      <c r="M183" s="1894">
        <f t="shared" si="37"/>
        <v>300</v>
      </c>
      <c r="N183" s="1894">
        <f t="shared" si="37"/>
        <v>300</v>
      </c>
      <c r="O183" s="1893">
        <f t="shared" si="37"/>
        <v>75</v>
      </c>
      <c r="P183" s="1975">
        <f t="shared" si="37"/>
        <v>4.5</v>
      </c>
      <c r="Q183" s="790"/>
      <c r="R183" s="119"/>
      <c r="S183" s="803"/>
      <c r="T183" s="1537"/>
      <c r="U183" s="1537"/>
      <c r="V183" s="1537"/>
      <c r="W183" s="1537"/>
      <c r="X183" s="1537"/>
      <c r="Y183" s="1537"/>
      <c r="Z183" s="1537"/>
      <c r="AA183" s="2175"/>
      <c r="AB183" s="2176"/>
      <c r="AC183" s="121"/>
      <c r="AD183" s="121"/>
      <c r="AE183" s="106"/>
      <c r="AF183" s="106"/>
      <c r="AG183" s="366"/>
      <c r="AH183" s="126"/>
      <c r="AI183" s="367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106"/>
      <c r="AV183" s="106"/>
      <c r="AW183" s="106"/>
      <c r="AX183" s="106"/>
      <c r="AY183" s="106"/>
      <c r="AZ183" s="106"/>
      <c r="BA183" s="106"/>
      <c r="BB183" s="106"/>
      <c r="BC183" s="106"/>
      <c r="BD183" s="106"/>
      <c r="BE183" s="106"/>
      <c r="BF183" s="106"/>
      <c r="BG183" s="106"/>
    </row>
    <row r="184" spans="2:59" ht="15.75" thickBot="1">
      <c r="B184" s="230"/>
      <c r="C184" s="752" t="s">
        <v>344</v>
      </c>
      <c r="D184" s="774"/>
      <c r="E184" s="1896">
        <f>'12-18л. МЕНЮ '!E192</f>
        <v>3.4855555555555533</v>
      </c>
      <c r="F184" s="1897">
        <f>'12-18л. МЕНЮ '!F192</f>
        <v>0.64891304347826306</v>
      </c>
      <c r="G184" s="1897">
        <f>'12-18л. МЕНЮ '!G192</f>
        <v>0.10156657963446492</v>
      </c>
      <c r="H184" s="1898">
        <f>'12-18л. МЕНЮ '!H192</f>
        <v>0.33834558823529548</v>
      </c>
      <c r="I184" s="1899">
        <f t="shared" ref="I184:P184" si="38">(I182*100/I730)-25</f>
        <v>-3.4134285714285717</v>
      </c>
      <c r="J184" s="1899">
        <f t="shared" si="38"/>
        <v>-17.357142857142854</v>
      </c>
      <c r="K184" s="1899">
        <f t="shared" si="38"/>
        <v>-12.737500000000002</v>
      </c>
      <c r="L184" s="1899">
        <f t="shared" si="38"/>
        <v>-14.187555555555557</v>
      </c>
      <c r="M184" s="1899">
        <f t="shared" si="38"/>
        <v>4.3724166666666662</v>
      </c>
      <c r="N184" s="1899">
        <f t="shared" si="38"/>
        <v>-14.344391666666667</v>
      </c>
      <c r="O184" s="1899">
        <f t="shared" si="38"/>
        <v>-5.2159999999999975</v>
      </c>
      <c r="P184" s="1977">
        <f t="shared" si="38"/>
        <v>6.8611111111111107</v>
      </c>
      <c r="Q184" s="795"/>
      <c r="R184" s="115"/>
      <c r="S184" s="106"/>
      <c r="T184" s="101"/>
      <c r="U184" s="98"/>
      <c r="V184" s="116"/>
      <c r="W184" s="116"/>
      <c r="X184" s="116"/>
      <c r="Y184" s="175"/>
      <c r="Z184" s="804"/>
      <c r="AA184" s="106"/>
      <c r="AB184" s="223"/>
      <c r="AC184" s="335"/>
      <c r="AD184" s="116"/>
      <c r="AE184" s="116"/>
      <c r="AF184" s="106"/>
      <c r="AG184" s="106"/>
      <c r="AH184" s="114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106"/>
      <c r="AV184" s="106"/>
      <c r="AW184" s="106"/>
      <c r="AX184" s="106"/>
      <c r="AY184" s="106"/>
      <c r="AZ184" s="106"/>
      <c r="BA184" s="106"/>
      <c r="BB184" s="106"/>
      <c r="BC184" s="106"/>
      <c r="BD184" s="106"/>
      <c r="BE184" s="106"/>
      <c r="BF184" s="106"/>
      <c r="BG184" s="106"/>
    </row>
    <row r="185" spans="2:59">
      <c r="B185" s="85"/>
      <c r="C185" s="1282" t="s">
        <v>110</v>
      </c>
      <c r="D185" s="59"/>
      <c r="E185" s="1923"/>
      <c r="F185" s="1924"/>
      <c r="G185" s="1924"/>
      <c r="H185" s="1924"/>
      <c r="I185" s="1869"/>
      <c r="J185" s="1869"/>
      <c r="K185" s="1869"/>
      <c r="L185" s="1869"/>
      <c r="M185" s="1869"/>
      <c r="N185" s="1869"/>
      <c r="O185" s="1869"/>
      <c r="P185" s="1870"/>
      <c r="Q185" s="790"/>
      <c r="R185" s="115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74"/>
      <c r="AF185" s="106"/>
      <c r="AG185" s="125"/>
      <c r="AH185" s="172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106"/>
      <c r="AV185" s="106"/>
      <c r="AW185" s="106"/>
      <c r="AX185" s="106"/>
      <c r="AY185" s="106"/>
      <c r="AZ185" s="106"/>
      <c r="BA185" s="106"/>
      <c r="BB185" s="106"/>
      <c r="BC185" s="106"/>
      <c r="BD185" s="106"/>
      <c r="BE185" s="106"/>
      <c r="BF185" s="106"/>
      <c r="BG185" s="106"/>
    </row>
    <row r="186" spans="2:59">
      <c r="B186" s="1436" t="str">
        <f>'12-18л. МЕНЮ '!J194</f>
        <v>54-3з/22</v>
      </c>
      <c r="C186" s="338" t="str">
        <f>'12-18л. МЕНЮ '!C194</f>
        <v>Помидор в нарезке</v>
      </c>
      <c r="D186" s="254">
        <f>'12-18л. МЕНЮ '!D194</f>
        <v>100</v>
      </c>
      <c r="E186" s="1928">
        <f>'12-18л. МЕНЮ '!E194</f>
        <v>1.1667000000000001</v>
      </c>
      <c r="F186" s="1864">
        <f>'12-18л. МЕНЮ '!F194</f>
        <v>0.16667000000000001</v>
      </c>
      <c r="G186" s="1864">
        <f>'12-18л. МЕНЮ '!G194</f>
        <v>3.8333400000000002</v>
      </c>
      <c r="H186" s="1880">
        <f>'12-18л. МЕНЮ '!H194</f>
        <v>21.333400000000001</v>
      </c>
      <c r="I186" s="1879">
        <v>25</v>
      </c>
      <c r="J186" s="1878">
        <v>6.7000000000000004E-2</v>
      </c>
      <c r="K186" s="1951">
        <v>3.3000000000000002E-2</v>
      </c>
      <c r="L186" s="1878">
        <v>133</v>
      </c>
      <c r="M186" s="1951">
        <v>14</v>
      </c>
      <c r="N186" s="1878">
        <v>26</v>
      </c>
      <c r="O186" s="1951">
        <v>20</v>
      </c>
      <c r="P186" s="1879">
        <v>0.9</v>
      </c>
      <c r="Q186" s="1690">
        <f>'12-18л. МЕНЮ '!I194</f>
        <v>2</v>
      </c>
      <c r="R186" s="115"/>
      <c r="S186" s="275"/>
      <c r="T186" s="98"/>
      <c r="U186" s="335"/>
      <c r="V186" s="335"/>
      <c r="W186" s="829"/>
      <c r="X186" s="829"/>
      <c r="Y186" s="829"/>
      <c r="Z186" s="829"/>
      <c r="AA186" s="121"/>
      <c r="AB186" s="121"/>
      <c r="AC186" s="174"/>
      <c r="AD186" s="174"/>
      <c r="AE186" s="174"/>
      <c r="AF186" s="106"/>
      <c r="AG186" s="124"/>
      <c r="AH186" s="113"/>
      <c r="AI186" s="105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106"/>
      <c r="AV186" s="106"/>
      <c r="AW186" s="106"/>
      <c r="AX186" s="106"/>
      <c r="AY186" s="106"/>
      <c r="AZ186" s="106"/>
      <c r="BA186" s="106"/>
      <c r="BB186" s="106"/>
      <c r="BC186" s="106"/>
      <c r="BD186" s="106"/>
      <c r="BE186" s="106"/>
      <c r="BF186" s="106"/>
      <c r="BG186" s="106"/>
    </row>
    <row r="187" spans="2:59" ht="18" customHeight="1">
      <c r="B187" s="1189" t="str">
        <f>'12-18л. МЕНЮ '!J195</f>
        <v>93 / 21</v>
      </c>
      <c r="C187" s="338" t="str">
        <f>'12-18л. МЕНЮ '!C195</f>
        <v>Борщ из свежей капусты со сметаной</v>
      </c>
      <c r="D187" s="254">
        <f>'12-18л. МЕНЮ '!D195</f>
        <v>250</v>
      </c>
      <c r="E187" s="1926">
        <f>'12-18л. МЕНЮ '!E195</f>
        <v>1.42</v>
      </c>
      <c r="F187" s="1864">
        <f>'12-18л. МЕНЮ '!F195</f>
        <v>5.0350000000000001</v>
      </c>
      <c r="G187" s="1926">
        <f>'12-18л. МЕНЮ '!G195</f>
        <v>6.16</v>
      </c>
      <c r="H187" s="1864">
        <f>'12-18л. МЕНЮ '!H195</f>
        <v>75.58</v>
      </c>
      <c r="I187" s="330">
        <v>7.1580000000000004</v>
      </c>
      <c r="J187" s="330">
        <v>0.05</v>
      </c>
      <c r="K187" s="1243">
        <v>7.9000000000000001E-2</v>
      </c>
      <c r="L187" s="761">
        <v>3.21</v>
      </c>
      <c r="M187" s="2460">
        <v>41.4</v>
      </c>
      <c r="N187" s="2887">
        <v>37.6</v>
      </c>
      <c r="O187" s="1178">
        <v>19.64</v>
      </c>
      <c r="P187" s="2250">
        <v>0.98699999999999999</v>
      </c>
      <c r="Q187" s="459">
        <f>'12-18л. МЕНЮ '!I195</f>
        <v>20</v>
      </c>
      <c r="R187" s="115"/>
      <c r="S187" s="356"/>
      <c r="T187" s="356"/>
      <c r="U187" s="356"/>
      <c r="V187" s="356"/>
      <c r="W187" s="356"/>
      <c r="X187" s="356"/>
      <c r="Y187" s="356"/>
      <c r="Z187" s="356"/>
      <c r="AA187" s="2171"/>
      <c r="AB187" s="2172"/>
      <c r="AC187" s="106"/>
      <c r="AD187" s="106"/>
      <c r="AE187" s="106"/>
      <c r="AF187" s="106"/>
      <c r="AG187" s="115"/>
      <c r="AH187" s="101"/>
      <c r="AI187" s="100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106"/>
      <c r="AV187" s="106"/>
      <c r="AW187" s="106"/>
      <c r="AX187" s="106"/>
      <c r="AY187" s="106"/>
      <c r="AZ187" s="106"/>
      <c r="BA187" s="106"/>
      <c r="BB187" s="106"/>
      <c r="BC187" s="106"/>
      <c r="BD187" s="106"/>
      <c r="BE187" s="106"/>
      <c r="BF187" s="106"/>
      <c r="BG187" s="106"/>
    </row>
    <row r="188" spans="2:59" ht="16.5" customHeight="1">
      <c r="B188" s="1113" t="str">
        <f>'12-18л. МЕНЮ '!J196</f>
        <v>444/22</v>
      </c>
      <c r="C188" s="244" t="str">
        <f>'12-18л. МЕНЮ '!C196</f>
        <v>Рыба запечённая</v>
      </c>
      <c r="D188" s="252">
        <f>'12-18л. МЕНЮ '!D196</f>
        <v>120</v>
      </c>
      <c r="E188" s="1960">
        <f>'12-18л. МЕНЮ '!E196</f>
        <v>20.849399999999999</v>
      </c>
      <c r="F188" s="1866">
        <f>'12-18л. МЕНЮ '!F196</f>
        <v>15.057700000000001</v>
      </c>
      <c r="G188" s="1866">
        <f>'12-18л. МЕНЮ '!G196</f>
        <v>14.168200000000001</v>
      </c>
      <c r="H188" s="1872">
        <f>'12-18л. МЕНЮ '!H196</f>
        <v>277.19</v>
      </c>
      <c r="I188" s="1186">
        <v>0.2873</v>
      </c>
      <c r="J188" s="768">
        <v>9.5000000000000001E-2</v>
      </c>
      <c r="K188" s="1178">
        <v>0.24299999999999999</v>
      </c>
      <c r="L188" s="2459">
        <v>18.467199999999998</v>
      </c>
      <c r="M188" s="2460">
        <v>52.963299999999997</v>
      </c>
      <c r="N188" s="1322">
        <v>105.22</v>
      </c>
      <c r="O188" s="1186">
        <v>21.485600000000002</v>
      </c>
      <c r="P188" s="2461">
        <v>1.56</v>
      </c>
      <c r="Q188" s="1690">
        <f>'12-18л. МЕНЮ '!I196</f>
        <v>73</v>
      </c>
      <c r="R188" s="115"/>
      <c r="S188" s="98"/>
      <c r="T188" s="98"/>
      <c r="U188" s="116"/>
      <c r="V188" s="335"/>
      <c r="W188" s="116"/>
      <c r="X188" s="175"/>
      <c r="Y188" s="541"/>
      <c r="Z188" s="157"/>
      <c r="AA188" s="2174"/>
      <c r="AB188" s="116"/>
      <c r="AC188" s="106"/>
      <c r="AD188" s="106"/>
      <c r="AE188" s="106"/>
      <c r="AF188" s="106"/>
      <c r="AG188" s="125"/>
      <c r="AH188" s="101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106"/>
      <c r="AV188" s="106"/>
      <c r="AW188" s="106"/>
      <c r="AX188" s="106"/>
      <c r="AY188" s="106"/>
      <c r="AZ188" s="106"/>
      <c r="BA188" s="106"/>
      <c r="BB188" s="106"/>
      <c r="BC188" s="106"/>
      <c r="BD188" s="106"/>
      <c r="BE188" s="106"/>
      <c r="BF188" s="106"/>
      <c r="BG188" s="106"/>
    </row>
    <row r="189" spans="2:59">
      <c r="B189" s="1113" t="str">
        <f>'12-18л. МЕНЮ '!J197</f>
        <v>312 /17</v>
      </c>
      <c r="C189" s="244" t="str">
        <f>'12-18л. МЕНЮ '!C197</f>
        <v xml:space="preserve">Пюре картофельное </v>
      </c>
      <c r="D189" s="252">
        <f>'12-18л. МЕНЮ '!D197</f>
        <v>180</v>
      </c>
      <c r="E189" s="1960">
        <f>'12-18л. МЕНЮ '!E197</f>
        <v>3.677</v>
      </c>
      <c r="F189" s="1866">
        <f>'12-18л. МЕНЮ '!F197</f>
        <v>5.7619999999999996</v>
      </c>
      <c r="G189" s="1866">
        <f>'12-18л. МЕНЮ '!G197</f>
        <v>24.527000000000001</v>
      </c>
      <c r="H189" s="1872">
        <f>'12-18л. МЕНЮ '!H197</f>
        <v>164.673</v>
      </c>
      <c r="I189" s="768">
        <v>4.1792999999999996</v>
      </c>
      <c r="J189" s="768">
        <v>0.16700000000000001</v>
      </c>
      <c r="K189" s="1178">
        <v>0.13300000000000001</v>
      </c>
      <c r="L189" s="717">
        <v>0</v>
      </c>
      <c r="M189" s="1322">
        <v>44.37</v>
      </c>
      <c r="N189" s="1322">
        <v>103.914</v>
      </c>
      <c r="O189" s="1186">
        <v>33.299999999999997</v>
      </c>
      <c r="P189" s="1186">
        <v>0.8</v>
      </c>
      <c r="Q189" s="1690">
        <f>'12-18л. МЕНЮ '!I197</f>
        <v>42</v>
      </c>
      <c r="R189" s="115"/>
      <c r="S189" s="803"/>
      <c r="T189" s="1537"/>
      <c r="U189" s="1537"/>
      <c r="V189" s="1537"/>
      <c r="W189" s="1537"/>
      <c r="X189" s="1537"/>
      <c r="Y189" s="1537"/>
      <c r="Z189" s="1537"/>
      <c r="AA189" s="2175"/>
      <c r="AB189" s="2176"/>
      <c r="AC189" s="106"/>
      <c r="AD189" s="106"/>
      <c r="AE189" s="106"/>
      <c r="AF189" s="106"/>
      <c r="AG189" s="115"/>
      <c r="AH189" s="111"/>
      <c r="AI189" s="104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106"/>
      <c r="AV189" s="106"/>
      <c r="AW189" s="106"/>
      <c r="AX189" s="106"/>
      <c r="AY189" s="106"/>
      <c r="AZ189" s="106"/>
      <c r="BA189" s="106"/>
      <c r="BB189" s="106"/>
      <c r="BC189" s="106"/>
      <c r="BD189" s="106"/>
      <c r="BE189" s="106"/>
      <c r="BF189" s="106"/>
      <c r="BG189" s="106"/>
    </row>
    <row r="190" spans="2:59">
      <c r="B190" s="1286" t="str">
        <f>'12-18л. МЕНЮ '!J198</f>
        <v>54-1хн/22</v>
      </c>
      <c r="C190" s="244" t="str">
        <f>'12-18л. МЕНЮ '!C198</f>
        <v>Компот из смеси сухофруктов</v>
      </c>
      <c r="D190" s="252">
        <f>'12-18л. МЕНЮ '!D198</f>
        <v>200</v>
      </c>
      <c r="E190" s="1960">
        <f>'12-18л. МЕНЮ '!E198</f>
        <v>0.5</v>
      </c>
      <c r="F190" s="1866">
        <f>'12-18л. МЕНЮ '!F198</f>
        <v>0</v>
      </c>
      <c r="G190" s="1866">
        <f>'12-18л. МЕНЮ '!G198</f>
        <v>19.8</v>
      </c>
      <c r="H190" s="1872">
        <f>'12-18л. МЕНЮ '!H198</f>
        <v>81</v>
      </c>
      <c r="I190" s="2739">
        <v>0.02</v>
      </c>
      <c r="J190" s="2739">
        <v>0</v>
      </c>
      <c r="K190" s="2739">
        <v>0</v>
      </c>
      <c r="L190" s="2740">
        <v>15</v>
      </c>
      <c r="M190" s="2888">
        <v>49.1</v>
      </c>
      <c r="N190" s="2739">
        <v>4.3</v>
      </c>
      <c r="O190" s="2739">
        <v>2.1</v>
      </c>
      <c r="P190" s="2741">
        <v>0.09</v>
      </c>
      <c r="Q190" s="1690">
        <f>'12-18л. МЕНЮ '!I198</f>
        <v>86</v>
      </c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15"/>
      <c r="AH190" s="101"/>
      <c r="AI190" s="100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106"/>
      <c r="AV190" s="106"/>
      <c r="AW190" s="106"/>
      <c r="AX190" s="106"/>
      <c r="AY190" s="106"/>
      <c r="AZ190" s="106"/>
      <c r="BA190" s="106"/>
      <c r="BB190" s="106"/>
      <c r="BC190" s="106"/>
      <c r="BD190" s="106"/>
      <c r="BE190" s="106"/>
      <c r="BF190" s="106"/>
      <c r="BG190" s="106"/>
    </row>
    <row r="191" spans="2:59">
      <c r="B191" s="1436" t="str">
        <f>'12-18л. МЕНЮ '!J199</f>
        <v>Пром.пр.</v>
      </c>
      <c r="C191" s="338" t="str">
        <f>'12-18л. МЕНЮ '!C199</f>
        <v>Хлеб пшеничный</v>
      </c>
      <c r="D191" s="254">
        <f>'12-18л. МЕНЮ '!D199</f>
        <v>70</v>
      </c>
      <c r="E191" s="1928">
        <f>'12-18л. МЕНЮ '!E199</f>
        <v>1.4041999999999999</v>
      </c>
      <c r="F191" s="1864">
        <f>'12-18л. МЕНЮ '!F199</f>
        <v>0.91</v>
      </c>
      <c r="G191" s="1864">
        <f>'12-18л. МЕНЮ '!G199</f>
        <v>37.94</v>
      </c>
      <c r="H191" s="1880">
        <f>'12-18л. МЕНЮ '!H199</f>
        <v>165.5668</v>
      </c>
      <c r="I191" s="2739">
        <v>0</v>
      </c>
      <c r="J191" s="2739">
        <v>7.6999999999999999E-2</v>
      </c>
      <c r="K191" s="2739">
        <v>2.8000000000000001E-2</v>
      </c>
      <c r="L191" s="2740">
        <v>0</v>
      </c>
      <c r="M191" s="2739">
        <v>14</v>
      </c>
      <c r="N191" s="2739">
        <v>4.55</v>
      </c>
      <c r="O191" s="2739">
        <v>0.98</v>
      </c>
      <c r="P191" s="2739">
        <v>7.6999999999999999E-2</v>
      </c>
      <c r="Q191" s="1690">
        <f>'12-18л. МЕНЮ '!I199</f>
        <v>17</v>
      </c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15"/>
      <c r="AH191" s="101"/>
      <c r="AI191" s="100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106"/>
      <c r="AV191" s="106"/>
      <c r="AW191" s="106"/>
      <c r="AX191" s="106"/>
      <c r="AY191" s="106"/>
      <c r="AZ191" s="106"/>
      <c r="BA191" s="106"/>
      <c r="BB191" s="106"/>
      <c r="BC191" s="106"/>
      <c r="BD191" s="106"/>
      <c r="BE191" s="106"/>
      <c r="BF191" s="106"/>
      <c r="BG191" s="106"/>
    </row>
    <row r="192" spans="2:59" ht="15.75" thickBot="1">
      <c r="B192" s="1737" t="str">
        <f>'12-18л. МЕНЮ '!J200</f>
        <v>Пром.пр.</v>
      </c>
      <c r="C192" s="1249" t="str">
        <f>'12-18л. МЕНЮ '!C200</f>
        <v>Хлеб ржаной</v>
      </c>
      <c r="D192" s="351">
        <f>'12-18л. МЕНЮ '!D200</f>
        <v>50</v>
      </c>
      <c r="E192" s="1928">
        <f>'12-18л. МЕНЮ '!E200</f>
        <v>2.3330000000000002</v>
      </c>
      <c r="F192" s="1864">
        <f>'12-18л. МЕНЮ '!F200</f>
        <v>0.82499999999999996</v>
      </c>
      <c r="G192" s="1864">
        <f>'12-18л. МЕНЮ '!G200</f>
        <v>21.718</v>
      </c>
      <c r="H192" s="1880">
        <f>'12-18л. МЕНЮ '!H200</f>
        <v>103.625</v>
      </c>
      <c r="I192" s="1186">
        <v>0</v>
      </c>
      <c r="J192" s="1186">
        <v>0.1</v>
      </c>
      <c r="K192" s="1186">
        <v>0.1</v>
      </c>
      <c r="L192" s="717">
        <v>0</v>
      </c>
      <c r="M192" s="2163">
        <v>16.5</v>
      </c>
      <c r="N192" s="1186">
        <v>11.7</v>
      </c>
      <c r="O192" s="1186">
        <v>3.3</v>
      </c>
      <c r="P192" s="1186">
        <v>7.0000000000000007E-2</v>
      </c>
      <c r="Q192" s="1690">
        <f>'12-18л. МЕНЮ '!I200</f>
        <v>18</v>
      </c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15"/>
      <c r="AH192" s="101"/>
      <c r="AI192" s="100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106"/>
      <c r="AV192" s="106"/>
      <c r="AW192" s="106"/>
      <c r="AX192" s="106"/>
      <c r="AY192" s="106"/>
      <c r="AZ192" s="106"/>
      <c r="BA192" s="106"/>
      <c r="BB192" s="106"/>
      <c r="BC192" s="106"/>
      <c r="BD192" s="106"/>
      <c r="BE192" s="106"/>
      <c r="BF192" s="106"/>
      <c r="BG192" s="106"/>
    </row>
    <row r="193" spans="2:59">
      <c r="B193" s="434" t="s">
        <v>162</v>
      </c>
      <c r="C193" s="585"/>
      <c r="D193" s="1706">
        <f>'12-18л. МЕНЮ '!D201</f>
        <v>970</v>
      </c>
      <c r="E193" s="1882">
        <f>'12-18л. МЕНЮ '!E201</f>
        <v>31.350299999999997</v>
      </c>
      <c r="F193" s="1883">
        <f>'12-18л. МЕНЮ '!F201</f>
        <v>27.75637</v>
      </c>
      <c r="G193" s="1883">
        <f>'12-18л. МЕНЮ '!G201</f>
        <v>128.14653999999999</v>
      </c>
      <c r="H193" s="2001">
        <f>'12-18л. МЕНЮ '!H201</f>
        <v>888.96820000000002</v>
      </c>
      <c r="I193" s="1886">
        <f>SUM(I186:I192)</f>
        <v>36.644600000000004</v>
      </c>
      <c r="J193" s="1886">
        <f t="shared" ref="J193:P193" si="39">SUM(J186:J192)</f>
        <v>0.55600000000000005</v>
      </c>
      <c r="K193" s="1886">
        <f t="shared" si="39"/>
        <v>0.61599999999999999</v>
      </c>
      <c r="L193" s="1886">
        <f t="shared" si="39"/>
        <v>169.6772</v>
      </c>
      <c r="M193" s="1888">
        <f t="shared" si="39"/>
        <v>232.33329999999998</v>
      </c>
      <c r="N193" s="1888">
        <f t="shared" si="39"/>
        <v>293.28399999999999</v>
      </c>
      <c r="O193" s="1888">
        <f t="shared" si="39"/>
        <v>100.8056</v>
      </c>
      <c r="P193" s="1905">
        <f t="shared" si="39"/>
        <v>4.484</v>
      </c>
      <c r="Q193" s="797"/>
      <c r="R193" s="125"/>
      <c r="S193" s="106"/>
      <c r="T193" s="106"/>
      <c r="U193" s="174"/>
      <c r="V193" s="174"/>
      <c r="W193" s="174"/>
      <c r="X193" s="175"/>
      <c r="Y193" s="174"/>
      <c r="Z193" s="174"/>
      <c r="AA193" s="174"/>
      <c r="AB193" s="174"/>
      <c r="AC193" s="106"/>
      <c r="AD193" s="121"/>
      <c r="AE193" s="106"/>
      <c r="AF193" s="106"/>
      <c r="AG193" s="115"/>
      <c r="AH193" s="101"/>
      <c r="AI193" s="100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106"/>
      <c r="AV193" s="106"/>
      <c r="AW193" s="106"/>
      <c r="AX193" s="106"/>
      <c r="AY193" s="106"/>
      <c r="AZ193" s="106"/>
      <c r="BA193" s="106"/>
      <c r="BB193" s="106"/>
      <c r="BC193" s="106"/>
      <c r="BD193" s="106"/>
      <c r="BE193" s="106"/>
      <c r="BF193" s="106"/>
      <c r="BG193" s="106"/>
    </row>
    <row r="194" spans="2:59">
      <c r="B194" s="755"/>
      <c r="C194" s="756" t="s">
        <v>11</v>
      </c>
      <c r="D194" s="1150">
        <f>D736</f>
        <v>0.35</v>
      </c>
      <c r="E194" s="1890">
        <f>'12-18л. МЕНЮ '!E202</f>
        <v>31.5</v>
      </c>
      <c r="F194" s="1891">
        <f>'12-18л. МЕНЮ '!F202</f>
        <v>32.200000000000003</v>
      </c>
      <c r="G194" s="1891">
        <f>'12-18л. МЕНЮ '!G202</f>
        <v>134.05000000000001</v>
      </c>
      <c r="H194" s="2002">
        <f>'12-18л. МЕНЮ '!H202</f>
        <v>952</v>
      </c>
      <c r="I194" s="1893">
        <f t="shared" ref="I194:P194" si="40">I736</f>
        <v>24.5</v>
      </c>
      <c r="J194" s="1893">
        <f t="shared" si="40"/>
        <v>0.49</v>
      </c>
      <c r="K194" s="1893">
        <f t="shared" si="40"/>
        <v>0.56000000000000005</v>
      </c>
      <c r="L194" s="1893">
        <f t="shared" si="40"/>
        <v>315</v>
      </c>
      <c r="M194" s="1894">
        <f t="shared" si="40"/>
        <v>420</v>
      </c>
      <c r="N194" s="1894">
        <f t="shared" si="40"/>
        <v>420</v>
      </c>
      <c r="O194" s="1894">
        <f t="shared" si="40"/>
        <v>105</v>
      </c>
      <c r="P194" s="1895">
        <f t="shared" si="40"/>
        <v>6.3</v>
      </c>
      <c r="Q194" s="797"/>
      <c r="R194" s="104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16"/>
      <c r="AE194" s="106"/>
      <c r="AF194" s="106"/>
      <c r="AG194" s="148"/>
      <c r="AH194" s="101"/>
      <c r="AI194" s="100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106"/>
      <c r="AV194" s="106"/>
      <c r="AW194" s="106"/>
      <c r="AX194" s="106"/>
      <c r="AY194" s="106"/>
      <c r="AZ194" s="106"/>
      <c r="BA194" s="106"/>
      <c r="BB194" s="106"/>
      <c r="BC194" s="106"/>
      <c r="BD194" s="106"/>
      <c r="BE194" s="106"/>
      <c r="BF194" s="106"/>
      <c r="BG194" s="106"/>
    </row>
    <row r="195" spans="2:59" ht="15.75" thickBot="1">
      <c r="B195" s="230"/>
      <c r="C195" s="752" t="s">
        <v>344</v>
      </c>
      <c r="D195" s="774"/>
      <c r="E195" s="1896">
        <f>'12-18л. МЕНЮ '!E203</f>
        <v>-0.16633333333333411</v>
      </c>
      <c r="F195" s="1897">
        <f>'12-18л. МЕНЮ '!F203</f>
        <v>-4.8300326086956495</v>
      </c>
      <c r="G195" s="1897">
        <f>'12-18л. МЕНЮ '!G203</f>
        <v>-1.5413733681462176</v>
      </c>
      <c r="H195" s="2003">
        <f>'12-18л. МЕНЮ '!H203</f>
        <v>-2.3173455882352911</v>
      </c>
      <c r="I195" s="1899">
        <f t="shared" ref="I195:P195" si="41">(I193*100/I730)-35</f>
        <v>17.349428571428575</v>
      </c>
      <c r="J195" s="1899">
        <f t="shared" si="41"/>
        <v>4.7142857142857224</v>
      </c>
      <c r="K195" s="1899">
        <f t="shared" si="41"/>
        <v>3.5</v>
      </c>
      <c r="L195" s="1899">
        <f t="shared" si="41"/>
        <v>-16.146977777777778</v>
      </c>
      <c r="M195" s="1899">
        <f t="shared" si="41"/>
        <v>-15.63889166666667</v>
      </c>
      <c r="N195" s="1899">
        <f t="shared" si="41"/>
        <v>-10.559666666666669</v>
      </c>
      <c r="O195" s="1899">
        <f t="shared" si="41"/>
        <v>-1.3981333333333339</v>
      </c>
      <c r="P195" s="1900">
        <f t="shared" si="41"/>
        <v>-10.088888888888889</v>
      </c>
      <c r="Q195" s="797"/>
      <c r="R195" s="494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223"/>
      <c r="AE195" s="106"/>
      <c r="AF195" s="106"/>
      <c r="AG195" s="106"/>
      <c r="AH195" s="114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106"/>
      <c r="AV195" s="106"/>
      <c r="AW195" s="106"/>
      <c r="AX195" s="106"/>
      <c r="AY195" s="106"/>
      <c r="AZ195" s="106"/>
      <c r="BA195" s="106"/>
      <c r="BB195" s="106"/>
      <c r="BC195" s="106"/>
      <c r="BD195" s="106"/>
      <c r="BE195" s="106"/>
      <c r="BF195" s="106"/>
      <c r="BG195" s="106"/>
    </row>
    <row r="196" spans="2:59">
      <c r="B196" s="701"/>
      <c r="C196" s="1287" t="s">
        <v>200</v>
      </c>
      <c r="D196" s="1288"/>
      <c r="E196" s="1906"/>
      <c r="F196" s="1907"/>
      <c r="G196" s="1907"/>
      <c r="H196" s="1907"/>
      <c r="I196" s="2004"/>
      <c r="J196" s="2004"/>
      <c r="K196" s="2004"/>
      <c r="L196" s="2004"/>
      <c r="M196" s="2004"/>
      <c r="N196" s="2004"/>
      <c r="O196" s="2004"/>
      <c r="P196" s="2005"/>
      <c r="Q196" s="794"/>
      <c r="R196" s="115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74"/>
      <c r="AE196" s="106"/>
      <c r="AF196" s="106"/>
      <c r="AG196" s="106"/>
      <c r="AH196" s="172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106"/>
      <c r="AV196" s="106"/>
      <c r="AW196" s="106"/>
      <c r="AX196" s="106"/>
      <c r="AY196" s="106"/>
      <c r="AZ196" s="106"/>
      <c r="BA196" s="106"/>
      <c r="BB196" s="106"/>
      <c r="BC196" s="106"/>
      <c r="BD196" s="106"/>
      <c r="BE196" s="106"/>
      <c r="BF196" s="106"/>
      <c r="BG196" s="106"/>
    </row>
    <row r="197" spans="2:59">
      <c r="B197" s="1436" t="str">
        <f>'12-18л. МЕНЮ '!J205</f>
        <v>783 /22</v>
      </c>
      <c r="C197" s="265" t="str">
        <f>'12-18л. МЕНЮ '!C205</f>
        <v>Чай фруктовый</v>
      </c>
      <c r="D197" s="254">
        <f>'12-18л. МЕНЮ '!D205</f>
        <v>200</v>
      </c>
      <c r="E197" s="1926">
        <f>'12-18л. МЕНЮ '!E205</f>
        <v>0.49380000000000002</v>
      </c>
      <c r="F197" s="1864">
        <f>'12-18л. МЕНЮ '!F205</f>
        <v>0</v>
      </c>
      <c r="G197" s="1926">
        <f>'12-18л. МЕНЮ '!G205</f>
        <v>7.6313000000000004</v>
      </c>
      <c r="H197" s="1864">
        <f>'12-18л. МЕНЮ '!H205</f>
        <v>32.700000000000003</v>
      </c>
      <c r="I197" s="330">
        <v>0.54890000000000005</v>
      </c>
      <c r="J197" s="330">
        <v>0</v>
      </c>
      <c r="K197" s="330">
        <v>0.02</v>
      </c>
      <c r="L197" s="761">
        <v>0.97499999999999998</v>
      </c>
      <c r="M197" s="2249">
        <v>10.49</v>
      </c>
      <c r="N197" s="2249">
        <v>15.525</v>
      </c>
      <c r="O197" s="2249">
        <v>8.44</v>
      </c>
      <c r="P197" s="2250">
        <v>1.63</v>
      </c>
      <c r="Q197" s="459">
        <f>'12-18л. МЕНЮ '!I205</f>
        <v>83</v>
      </c>
      <c r="R197" s="115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74"/>
      <c r="AE197" s="106"/>
      <c r="AF197" s="106"/>
      <c r="AG197" s="115"/>
      <c r="AH197" s="101"/>
      <c r="AI197" s="180"/>
      <c r="AJ197" s="177"/>
      <c r="AK197" s="177"/>
      <c r="AL197" s="177"/>
      <c r="AM197" s="177"/>
      <c r="AN197" s="177"/>
      <c r="AO197" s="177"/>
      <c r="AP197" s="177"/>
      <c r="AQ197" s="177"/>
      <c r="AR197" s="177"/>
      <c r="AS197" s="177"/>
      <c r="AT197" s="106"/>
      <c r="AU197" s="106"/>
      <c r="AV197" s="106"/>
      <c r="AW197" s="106"/>
      <c r="AX197" s="106"/>
      <c r="AY197" s="106"/>
      <c r="AZ197" s="106"/>
      <c r="BA197" s="106"/>
      <c r="BB197" s="106"/>
      <c r="BC197" s="106"/>
      <c r="BD197" s="106"/>
      <c r="BE197" s="106"/>
      <c r="BF197" s="106"/>
      <c r="BG197" s="106"/>
    </row>
    <row r="198" spans="2:59">
      <c r="B198" s="1189" t="str">
        <f>'12-18л. МЕНЮ '!J206</f>
        <v>193 / 17</v>
      </c>
      <c r="C198" s="265" t="str">
        <f>'12-18л. МЕНЮ '!C206</f>
        <v>Биточек рисовый с морковью</v>
      </c>
      <c r="D198" s="254">
        <f>'12-18л. МЕНЮ '!D206</f>
        <v>100</v>
      </c>
      <c r="E198" s="1926">
        <f>'12-18л. МЕНЮ '!E206</f>
        <v>2.4129999999999998</v>
      </c>
      <c r="F198" s="1864">
        <f>'12-18л. МЕНЮ '!F206</f>
        <v>6.7770000000000001</v>
      </c>
      <c r="G198" s="1926">
        <f>'12-18л. МЕНЮ '!G206</f>
        <v>14.0023</v>
      </c>
      <c r="H198" s="1864">
        <f>'12-18л. МЕНЮ '!H206</f>
        <v>116.974</v>
      </c>
      <c r="I198" s="1178">
        <v>0.24299999999999999</v>
      </c>
      <c r="J198" s="768">
        <v>2.1999999999999999E-2</v>
      </c>
      <c r="K198" s="1178">
        <v>2.7E-2</v>
      </c>
      <c r="L198" s="768">
        <v>9.36</v>
      </c>
      <c r="M198" s="1178">
        <v>17.210999999999999</v>
      </c>
      <c r="N198" s="768">
        <v>52.12</v>
      </c>
      <c r="O198" s="1178">
        <v>20.8</v>
      </c>
      <c r="P198" s="2250">
        <v>0.52200000000000002</v>
      </c>
      <c r="Q198" s="459">
        <f>'12-18л. МЕНЮ '!I206</f>
        <v>35</v>
      </c>
      <c r="R198" s="115"/>
      <c r="S198" s="367"/>
      <c r="T198" s="358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15"/>
      <c r="AH198" s="101"/>
      <c r="AI198" s="100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106"/>
      <c r="AV198" s="106"/>
      <c r="AW198" s="106"/>
      <c r="AX198" s="106"/>
      <c r="AY198" s="106"/>
      <c r="AZ198" s="106"/>
      <c r="BA198" s="106"/>
      <c r="BB198" s="106"/>
      <c r="BC198" s="106"/>
      <c r="BD198" s="106"/>
      <c r="BE198" s="106"/>
      <c r="BF198" s="106"/>
      <c r="BG198" s="106"/>
    </row>
    <row r="199" spans="2:59">
      <c r="B199" s="1790" t="str">
        <f>'12-18л. МЕНЮ '!J207</f>
        <v>692/22</v>
      </c>
      <c r="C199" s="786" t="str">
        <f>'12-18л. МЕНЮ '!C207</f>
        <v>и соус шоколадный</v>
      </c>
      <c r="D199" s="267">
        <f>'12-18л. МЕНЮ '!D207</f>
        <v>25</v>
      </c>
      <c r="E199" s="1967">
        <f>'12-18л. МЕНЮ '!E207</f>
        <v>1.7729999999999999</v>
      </c>
      <c r="F199" s="1867">
        <f>'12-18л. МЕНЮ '!F207</f>
        <v>1.7786</v>
      </c>
      <c r="G199" s="1967">
        <f>'12-18л. МЕНЮ '!G207</f>
        <v>10.0002</v>
      </c>
      <c r="H199" s="1867">
        <f>'12-18л. МЕНЮ '!H207</f>
        <v>63.335999999999999</v>
      </c>
      <c r="I199" s="1739">
        <v>0.1069</v>
      </c>
      <c r="J199" s="1410">
        <v>1.03E-2</v>
      </c>
      <c r="K199" s="1739">
        <v>7.0499999999999993E-2</v>
      </c>
      <c r="L199" s="1437">
        <v>6.3765999999999998</v>
      </c>
      <c r="M199" s="1740">
        <v>51.079900000000002</v>
      </c>
      <c r="N199" s="1741">
        <v>40.931100000000001</v>
      </c>
      <c r="O199" s="1740">
        <v>10.9102</v>
      </c>
      <c r="P199" s="2161">
        <v>0.27350000000000002</v>
      </c>
      <c r="Q199" s="1742">
        <f>'12-18л. МЕНЮ '!I207</f>
        <v>35</v>
      </c>
      <c r="R199" s="106"/>
      <c r="S199" s="106"/>
      <c r="T199" s="358"/>
      <c r="U199" s="624"/>
      <c r="V199" s="106"/>
      <c r="W199" s="106"/>
      <c r="X199" s="106"/>
      <c r="Y199" s="106"/>
      <c r="Z199" s="106"/>
      <c r="AA199" s="106"/>
      <c r="AB199" s="106"/>
      <c r="AC199" s="106"/>
      <c r="AD199" s="105"/>
      <c r="AE199" s="96"/>
      <c r="AF199" s="106"/>
      <c r="AG199" s="116"/>
      <c r="AH199" s="101"/>
      <c r="AI199" s="100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106"/>
      <c r="AV199" s="106"/>
      <c r="AW199" s="106"/>
      <c r="AX199" s="106"/>
      <c r="AY199" s="106"/>
      <c r="AZ199" s="106"/>
      <c r="BA199" s="106"/>
      <c r="BB199" s="106"/>
      <c r="BC199" s="106"/>
      <c r="BD199" s="106"/>
      <c r="BE199" s="106"/>
      <c r="BF199" s="106"/>
      <c r="BG199" s="106"/>
    </row>
    <row r="200" spans="2:59" ht="16.5" thickBot="1">
      <c r="B200" s="1737" t="str">
        <f>'12-18л. МЕНЮ '!J208</f>
        <v>Пром.пр.</v>
      </c>
      <c r="C200" s="1290" t="str">
        <f>'12-18л. МЕНЮ '!C208</f>
        <v>Хлеб ржаной</v>
      </c>
      <c r="D200" s="351">
        <f>'12-18л. МЕНЮ '!D208</f>
        <v>25</v>
      </c>
      <c r="E200" s="2465">
        <f>'12-18л. МЕНЮ '!E208</f>
        <v>1.1667000000000001</v>
      </c>
      <c r="F200" s="2027">
        <f>'12-18л. МЕНЮ '!F208</f>
        <v>0.41249999999999998</v>
      </c>
      <c r="G200" s="2465">
        <f>'12-18л. МЕНЮ '!G208</f>
        <v>10.8592</v>
      </c>
      <c r="H200" s="2027">
        <f>'12-18л. МЕНЮ '!H208</f>
        <v>51.8125</v>
      </c>
      <c r="I200" s="1186">
        <v>0</v>
      </c>
      <c r="J200" s="1186">
        <v>6.3E-2</v>
      </c>
      <c r="K200" s="1186">
        <v>6.3E-2</v>
      </c>
      <c r="L200" s="717">
        <v>0</v>
      </c>
      <c r="M200" s="2163">
        <v>8.25</v>
      </c>
      <c r="N200" s="1186">
        <v>5.85</v>
      </c>
      <c r="O200" s="1186">
        <v>1.65</v>
      </c>
      <c r="P200" s="2164">
        <v>3.5000000000000003E-2</v>
      </c>
      <c r="Q200" s="1690">
        <f>'12-18л. МЕНЮ '!I208</f>
        <v>18</v>
      </c>
      <c r="R200" s="117"/>
      <c r="S200" s="121"/>
      <c r="T200" s="361"/>
      <c r="U200" s="1264"/>
      <c r="V200" s="106"/>
      <c r="W200" s="106"/>
      <c r="X200" s="106"/>
      <c r="Y200" s="106"/>
      <c r="Z200" s="106"/>
      <c r="AA200" s="106"/>
      <c r="AB200" s="106"/>
      <c r="AC200" s="106"/>
      <c r="AD200" s="360"/>
      <c r="AE200" s="360"/>
      <c r="AF200" s="122"/>
      <c r="AG200" s="194"/>
      <c r="AH200" s="194"/>
      <c r="AI200" s="194"/>
      <c r="AJ200" s="181"/>
      <c r="AK200" s="504"/>
      <c r="AL200" s="194"/>
      <c r="AM200" s="181"/>
      <c r="AN200" s="181"/>
      <c r="AO200" s="194"/>
      <c r="AP200" s="505"/>
      <c r="AQ200" s="194"/>
      <c r="AR200" s="194"/>
      <c r="AS200" s="106"/>
      <c r="AT200" s="126"/>
      <c r="AU200" s="106"/>
      <c r="AV200" s="106"/>
      <c r="AW200" s="106"/>
      <c r="AX200" s="106"/>
      <c r="AY200" s="106"/>
      <c r="AZ200" s="106"/>
      <c r="BA200" s="106"/>
      <c r="BB200" s="106"/>
      <c r="BC200" s="106"/>
      <c r="BD200" s="106"/>
      <c r="BE200" s="106"/>
      <c r="BF200" s="106"/>
      <c r="BG200" s="106"/>
    </row>
    <row r="201" spans="2:59">
      <c r="B201" s="434" t="s">
        <v>207</v>
      </c>
      <c r="C201" s="585"/>
      <c r="D201" s="1734">
        <f>'12-18л. МЕНЮ '!D209</f>
        <v>350</v>
      </c>
      <c r="E201" s="2007">
        <f>'12-18л. МЕНЮ '!E209</f>
        <v>5.8464999999999989</v>
      </c>
      <c r="F201" s="1961">
        <f>'12-18л. МЕНЮ '!F209</f>
        <v>8.9680999999999997</v>
      </c>
      <c r="G201" s="1961">
        <f>'12-18л. МЕНЮ '!G209</f>
        <v>42.493000000000002</v>
      </c>
      <c r="H201" s="1910">
        <f>'12-18л. МЕНЮ '!H209</f>
        <v>264.82249999999999</v>
      </c>
      <c r="I201" s="1887">
        <f>SUM(I197:I200)</f>
        <v>0.89880000000000004</v>
      </c>
      <c r="J201" s="1886">
        <f t="shared" ref="J201:P201" si="42">SUM(J197:J200)</f>
        <v>9.5299999999999996E-2</v>
      </c>
      <c r="K201" s="1887">
        <f t="shared" si="42"/>
        <v>0.18049999999999999</v>
      </c>
      <c r="L201" s="1904">
        <f t="shared" si="42"/>
        <v>16.711599999999997</v>
      </c>
      <c r="M201" s="1904">
        <f t="shared" si="42"/>
        <v>87.030900000000003</v>
      </c>
      <c r="N201" s="1904">
        <f t="shared" si="42"/>
        <v>114.42609999999999</v>
      </c>
      <c r="O201" s="1886">
        <f t="shared" si="42"/>
        <v>41.800199999999997</v>
      </c>
      <c r="P201" s="1973">
        <f t="shared" si="42"/>
        <v>2.4605000000000001</v>
      </c>
      <c r="Q201" s="790"/>
      <c r="R201" s="117"/>
      <c r="S201" s="121"/>
      <c r="T201" s="211"/>
      <c r="U201" s="116"/>
      <c r="V201" s="106"/>
      <c r="W201" s="106"/>
      <c r="X201" s="106"/>
      <c r="Y201" s="106"/>
      <c r="Z201" s="106"/>
      <c r="AA201" s="106"/>
      <c r="AB201" s="106"/>
      <c r="AC201" s="106"/>
      <c r="AD201" s="362"/>
      <c r="AE201" s="363"/>
      <c r="AF201" s="118"/>
      <c r="AG201" s="194"/>
      <c r="AH201" s="194"/>
      <c r="AI201" s="194"/>
      <c r="AJ201" s="194"/>
      <c r="AK201" s="194"/>
      <c r="AL201" s="194"/>
      <c r="AM201" s="194"/>
      <c r="AN201" s="194"/>
      <c r="AO201" s="194"/>
      <c r="AP201" s="194"/>
      <c r="AQ201" s="194"/>
      <c r="AR201" s="194"/>
      <c r="AS201" s="106"/>
      <c r="AT201" s="106"/>
      <c r="AU201" s="106"/>
      <c r="AV201" s="106"/>
      <c r="AW201" s="106"/>
      <c r="AX201" s="106"/>
      <c r="AY201" s="106"/>
      <c r="AZ201" s="106"/>
      <c r="BA201" s="106"/>
      <c r="BB201" s="106"/>
      <c r="BC201" s="106"/>
      <c r="BD201" s="106"/>
      <c r="BE201" s="106"/>
      <c r="BF201" s="106"/>
      <c r="BG201" s="106"/>
    </row>
    <row r="202" spans="2:59" ht="15" customHeight="1">
      <c r="B202" s="399"/>
      <c r="C202" s="697" t="s">
        <v>11</v>
      </c>
      <c r="D202" s="1244">
        <f>D740</f>
        <v>0.1</v>
      </c>
      <c r="E202" s="1974">
        <f>'12-18л. МЕНЮ '!E210</f>
        <v>9</v>
      </c>
      <c r="F202" s="1962">
        <f>'12-18л. МЕНЮ '!F210</f>
        <v>9.1999999999999993</v>
      </c>
      <c r="G202" s="1962">
        <f>'12-18л. МЕНЮ '!G210</f>
        <v>38.299999999999997</v>
      </c>
      <c r="H202" s="1914">
        <f>'12-18л. МЕНЮ '!H210</f>
        <v>272</v>
      </c>
      <c r="I202" s="1893">
        <f t="shared" ref="I202:P202" si="43">I740</f>
        <v>7</v>
      </c>
      <c r="J202" s="1893">
        <f t="shared" si="43"/>
        <v>0.14000000000000001</v>
      </c>
      <c r="K202" s="1893">
        <f t="shared" si="43"/>
        <v>0.16</v>
      </c>
      <c r="L202" s="1893">
        <f t="shared" si="43"/>
        <v>90</v>
      </c>
      <c r="M202" s="1894">
        <f t="shared" si="43"/>
        <v>120</v>
      </c>
      <c r="N202" s="1894">
        <f t="shared" si="43"/>
        <v>120</v>
      </c>
      <c r="O202" s="1893">
        <f t="shared" si="43"/>
        <v>30</v>
      </c>
      <c r="P202" s="1975">
        <f t="shared" si="43"/>
        <v>1.8</v>
      </c>
      <c r="Q202" s="790"/>
      <c r="R202" s="119"/>
      <c r="S202" s="2665"/>
      <c r="T202" s="172"/>
      <c r="U202" s="106"/>
      <c r="V202" s="121"/>
      <c r="W202" s="121"/>
      <c r="X202" s="121"/>
      <c r="Y202" s="121"/>
      <c r="Z202" s="121"/>
      <c r="AA202" s="106"/>
      <c r="AB202" s="121"/>
      <c r="AC202" s="121"/>
      <c r="AD202" s="121"/>
      <c r="AE202" s="106"/>
      <c r="AF202" s="116"/>
      <c r="AG202" s="106"/>
      <c r="AH202" s="106"/>
      <c r="AI202" s="106"/>
      <c r="AJ202" s="181"/>
      <c r="AK202" s="181"/>
      <c r="AL202" s="106"/>
      <c r="AM202" s="181"/>
      <c r="AN202" s="181"/>
      <c r="AO202" s="106"/>
      <c r="AP202" s="101"/>
      <c r="AQ202" s="106"/>
      <c r="AR202" s="106"/>
      <c r="AS202" s="106"/>
      <c r="AT202" s="106"/>
      <c r="AU202" s="106"/>
      <c r="AV202" s="106"/>
      <c r="AW202" s="106"/>
      <c r="AX202" s="106"/>
      <c r="AY202" s="106"/>
      <c r="AZ202" s="106"/>
      <c r="BA202" s="106"/>
      <c r="BB202" s="106"/>
      <c r="BC202" s="106"/>
      <c r="BD202" s="106"/>
      <c r="BE202" s="106"/>
      <c r="BF202" s="106"/>
      <c r="BG202" s="106"/>
    </row>
    <row r="203" spans="2:59" ht="15.75" customHeight="1" thickBot="1">
      <c r="B203" s="230"/>
      <c r="C203" s="752" t="s">
        <v>344</v>
      </c>
      <c r="D203" s="774"/>
      <c r="E203" s="1976">
        <f>'12-18л. МЕНЮ '!E211</f>
        <v>-3.5038888888888904</v>
      </c>
      <c r="F203" s="1963">
        <f>'12-18л. МЕНЮ '!F211</f>
        <v>-0.25206521739130494</v>
      </c>
      <c r="G203" s="1963">
        <f>'12-18л. МЕНЮ '!G211</f>
        <v>1.0947780678851178</v>
      </c>
      <c r="H203" s="1915">
        <f>'12-18л. МЕНЮ '!H211</f>
        <v>-0.26387867647058805</v>
      </c>
      <c r="I203" s="1899">
        <f t="shared" ref="I203:P203" si="44">(I201*100/I730)-10</f>
        <v>-8.7159999999999993</v>
      </c>
      <c r="J203" s="1899">
        <f t="shared" si="44"/>
        <v>-3.1928571428571431</v>
      </c>
      <c r="K203" s="1899">
        <f t="shared" si="44"/>
        <v>1.28125</v>
      </c>
      <c r="L203" s="1899">
        <f t="shared" si="44"/>
        <v>-8.1431555555555555</v>
      </c>
      <c r="M203" s="1899">
        <f t="shared" si="44"/>
        <v>-2.7474249999999998</v>
      </c>
      <c r="N203" s="1899">
        <f t="shared" si="44"/>
        <v>-0.46449166666666741</v>
      </c>
      <c r="O203" s="1899">
        <f t="shared" si="44"/>
        <v>3.9333999999999989</v>
      </c>
      <c r="P203" s="1977">
        <f t="shared" si="44"/>
        <v>3.6694444444444443</v>
      </c>
      <c r="Q203" s="700"/>
      <c r="R203" s="106"/>
      <c r="S203" s="275"/>
      <c r="T203" s="98"/>
      <c r="U203" s="335"/>
      <c r="V203" s="335"/>
      <c r="W203" s="829"/>
      <c r="X203" s="829"/>
      <c r="Y203" s="829"/>
      <c r="Z203" s="829"/>
      <c r="AA203" s="121"/>
      <c r="AB203" s="121"/>
      <c r="AC203" s="174"/>
      <c r="AD203" s="174"/>
      <c r="AE203" s="174"/>
      <c r="AF203" s="174"/>
      <c r="AG203" s="174"/>
      <c r="AH203" s="509"/>
      <c r="AI203" s="510"/>
      <c r="AJ203" s="511"/>
      <c r="AK203" s="512"/>
      <c r="AL203" s="512"/>
      <c r="AM203" s="512"/>
      <c r="AN203" s="512"/>
      <c r="AO203" s="512"/>
      <c r="AP203" s="512"/>
      <c r="AQ203" s="508"/>
      <c r="AR203" s="508"/>
      <c r="AS203" s="513"/>
      <c r="AT203" s="106"/>
      <c r="AU203" s="106"/>
      <c r="AV203" s="106"/>
      <c r="AW203" s="106"/>
      <c r="AX203" s="106"/>
      <c r="AY203" s="106"/>
      <c r="AZ203" s="106"/>
      <c r="BA203" s="106"/>
      <c r="BB203" s="106"/>
      <c r="BC203" s="106"/>
      <c r="BD203" s="106"/>
      <c r="BE203" s="106"/>
      <c r="BF203" s="106"/>
      <c r="BG203" s="106"/>
    </row>
    <row r="204" spans="2:59" ht="15.75" customHeight="1" thickBot="1">
      <c r="S204" s="356"/>
      <c r="T204" s="356"/>
      <c r="U204" s="356"/>
      <c r="V204" s="356"/>
      <c r="W204" s="356"/>
      <c r="X204" s="356"/>
      <c r="Y204" s="356"/>
      <c r="Z204" s="356"/>
      <c r="AA204" s="2171"/>
      <c r="AB204" s="2172"/>
      <c r="AC204" s="121"/>
      <c r="AD204" s="121"/>
      <c r="AE204" s="106"/>
      <c r="AF204" s="115"/>
      <c r="AG204" s="206"/>
      <c r="AH204" s="206"/>
      <c r="AI204" s="206"/>
      <c r="AJ204" s="514"/>
      <c r="AK204" s="206"/>
      <c r="AL204" s="206"/>
      <c r="AM204" s="206"/>
      <c r="AN204" s="206"/>
      <c r="AO204" s="206"/>
      <c r="AP204" s="206"/>
      <c r="AQ204" s="206"/>
      <c r="AR204" s="206"/>
      <c r="AS204" s="206"/>
      <c r="AT204" s="106"/>
      <c r="AU204" s="106"/>
      <c r="AV204" s="106"/>
      <c r="AW204" s="106"/>
      <c r="AX204" s="106"/>
      <c r="AY204" s="106"/>
      <c r="AZ204" s="106"/>
      <c r="BA204" s="106"/>
      <c r="BB204" s="106"/>
      <c r="BC204" s="106"/>
      <c r="BD204" s="106"/>
      <c r="BE204" s="106"/>
      <c r="BF204" s="106"/>
      <c r="BG204" s="106"/>
    </row>
    <row r="205" spans="2:59" ht="16.5" customHeight="1">
      <c r="B205" s="670"/>
      <c r="C205" s="43" t="s">
        <v>239</v>
      </c>
      <c r="D205" s="44"/>
      <c r="E205" s="1990">
        <f t="shared" ref="E205:P205" si="45">E182+E193</f>
        <v>56.987299999999991</v>
      </c>
      <c r="F205" s="1885">
        <f t="shared" si="45"/>
        <v>51.353369999999998</v>
      </c>
      <c r="G205" s="1885">
        <f t="shared" si="45"/>
        <v>224.28553999999997</v>
      </c>
      <c r="H205" s="1885">
        <f t="shared" si="45"/>
        <v>1578.1712</v>
      </c>
      <c r="I205" s="1885">
        <f t="shared" si="45"/>
        <v>51.755200000000002</v>
      </c>
      <c r="J205" s="1885">
        <f t="shared" si="45"/>
        <v>0.66300000000000003</v>
      </c>
      <c r="K205" s="1885">
        <f t="shared" si="45"/>
        <v>0.81220000000000003</v>
      </c>
      <c r="L205" s="1885">
        <f t="shared" si="45"/>
        <v>266.98919999999998</v>
      </c>
      <c r="M205" s="1912">
        <f t="shared" si="45"/>
        <v>584.80229999999995</v>
      </c>
      <c r="N205" s="1912">
        <f t="shared" si="45"/>
        <v>421.15129999999999</v>
      </c>
      <c r="O205" s="1912">
        <f t="shared" si="45"/>
        <v>160.1576</v>
      </c>
      <c r="P205" s="1913">
        <f t="shared" si="45"/>
        <v>10.218999999999999</v>
      </c>
      <c r="R205" s="106"/>
      <c r="S205" s="2182"/>
      <c r="T205" s="2182"/>
      <c r="U205" s="2185"/>
      <c r="V205" s="2182"/>
      <c r="W205" s="2186"/>
      <c r="X205" s="2186"/>
      <c r="Y205" s="2182"/>
      <c r="Z205" s="2182"/>
      <c r="AA205" s="2174"/>
      <c r="AB205" s="116"/>
      <c r="AC205" s="485"/>
      <c r="AD205" s="485"/>
      <c r="AE205" s="485"/>
      <c r="AF205" s="115"/>
      <c r="AG205" s="174"/>
      <c r="AH205" s="355"/>
      <c r="AI205" s="174"/>
      <c r="AJ205" s="175"/>
      <c r="AK205" s="174"/>
      <c r="AL205" s="174"/>
      <c r="AM205" s="149"/>
      <c r="AN205" s="355"/>
      <c r="AO205" s="174"/>
      <c r="AP205" s="149"/>
      <c r="AQ205" s="174"/>
      <c r="AR205" s="520"/>
      <c r="AS205" s="174"/>
      <c r="AT205" s="106"/>
      <c r="AU205" s="106"/>
      <c r="AV205" s="106"/>
      <c r="AW205" s="106"/>
      <c r="AX205" s="106"/>
      <c r="AY205" s="106"/>
      <c r="AZ205" s="106"/>
      <c r="BA205" s="106"/>
      <c r="BB205" s="106"/>
      <c r="BC205" s="106"/>
      <c r="BD205" s="106"/>
      <c r="BE205" s="106"/>
      <c r="BF205" s="106"/>
      <c r="BG205" s="106"/>
    </row>
    <row r="206" spans="2:59">
      <c r="B206" s="399"/>
      <c r="C206" s="697" t="s">
        <v>11</v>
      </c>
      <c r="D206" s="1150">
        <f t="shared" ref="D206:P206" si="46">D744</f>
        <v>0.6</v>
      </c>
      <c r="E206" s="1992">
        <f t="shared" si="46"/>
        <v>54</v>
      </c>
      <c r="F206" s="1893">
        <f t="shared" si="46"/>
        <v>55.2</v>
      </c>
      <c r="G206" s="1893">
        <f t="shared" si="46"/>
        <v>229.8</v>
      </c>
      <c r="H206" s="1893">
        <f t="shared" si="46"/>
        <v>1632</v>
      </c>
      <c r="I206" s="1893">
        <f t="shared" si="46"/>
        <v>42</v>
      </c>
      <c r="J206" s="1893">
        <f t="shared" si="46"/>
        <v>0.84</v>
      </c>
      <c r="K206" s="1893">
        <f t="shared" si="46"/>
        <v>0.96</v>
      </c>
      <c r="L206" s="1893">
        <f t="shared" si="46"/>
        <v>540</v>
      </c>
      <c r="M206" s="1894">
        <f t="shared" si="46"/>
        <v>720</v>
      </c>
      <c r="N206" s="1894">
        <f t="shared" si="46"/>
        <v>720</v>
      </c>
      <c r="O206" s="1894">
        <f t="shared" si="46"/>
        <v>180</v>
      </c>
      <c r="P206" s="1895">
        <f t="shared" si="46"/>
        <v>10.8</v>
      </c>
      <c r="S206" s="803"/>
      <c r="T206" s="1537"/>
      <c r="U206" s="1537"/>
      <c r="V206" s="1537"/>
      <c r="W206" s="1537"/>
      <c r="X206" s="1537"/>
      <c r="Y206" s="1537"/>
      <c r="Z206" s="1537"/>
      <c r="AA206" s="2175"/>
      <c r="AB206" s="2176"/>
      <c r="AC206" s="496"/>
      <c r="AD206" s="496"/>
      <c r="AE206" s="496"/>
      <c r="AF206" s="115"/>
      <c r="AG206" s="524"/>
      <c r="AH206" s="524"/>
      <c r="AI206" s="524"/>
      <c r="AJ206" s="533"/>
      <c r="AK206" s="524"/>
      <c r="AL206" s="524"/>
      <c r="AM206" s="524"/>
      <c r="AN206" s="524"/>
      <c r="AO206" s="525"/>
      <c r="AP206" s="525"/>
      <c r="AQ206" s="524"/>
      <c r="AR206" s="524"/>
      <c r="AS206" s="524"/>
      <c r="AT206" s="106"/>
      <c r="AU206" s="106"/>
      <c r="AV206" s="106"/>
      <c r="AW206" s="106"/>
      <c r="AX206" s="106"/>
      <c r="AY206" s="106"/>
      <c r="AZ206" s="106"/>
      <c r="BA206" s="106"/>
      <c r="BB206" s="106"/>
      <c r="BC206" s="106"/>
      <c r="BD206" s="106"/>
      <c r="BE206" s="106"/>
      <c r="BF206" s="106"/>
      <c r="BG206" s="106"/>
    </row>
    <row r="207" spans="2:59" ht="15.75" thickBot="1">
      <c r="B207" s="230"/>
      <c r="C207" s="752" t="s">
        <v>344</v>
      </c>
      <c r="D207" s="774"/>
      <c r="E207" s="1993">
        <f t="shared" ref="E207:P207" si="47">(E205*100/E730)-60</f>
        <v>3.3192222222222085</v>
      </c>
      <c r="F207" s="1899">
        <f t="shared" si="47"/>
        <v>-4.1811195652173936</v>
      </c>
      <c r="G207" s="1899">
        <f t="shared" si="47"/>
        <v>-1.4398067885117598</v>
      </c>
      <c r="H207" s="1899">
        <f t="shared" si="47"/>
        <v>-1.9789999999999992</v>
      </c>
      <c r="I207" s="1899">
        <f t="shared" si="47"/>
        <v>13.936000000000007</v>
      </c>
      <c r="J207" s="1899">
        <f t="shared" si="47"/>
        <v>-12.642857142857139</v>
      </c>
      <c r="K207" s="1899">
        <f t="shared" si="47"/>
        <v>-9.2375000000000043</v>
      </c>
      <c r="L207" s="1899">
        <f t="shared" si="47"/>
        <v>-30.334533333333336</v>
      </c>
      <c r="M207" s="1899">
        <f t="shared" si="47"/>
        <v>-11.266475000000007</v>
      </c>
      <c r="N207" s="1899">
        <f t="shared" si="47"/>
        <v>-24.904058333333339</v>
      </c>
      <c r="O207" s="1899">
        <f t="shared" si="47"/>
        <v>-6.614133333333335</v>
      </c>
      <c r="P207" s="1900">
        <f t="shared" si="47"/>
        <v>-3.2277777777777814</v>
      </c>
      <c r="R207" s="106"/>
      <c r="S207" s="367"/>
      <c r="T207" s="358"/>
      <c r="U207" s="624"/>
      <c r="V207" s="521"/>
      <c r="W207" s="835"/>
      <c r="X207" s="836"/>
      <c r="Y207" s="837"/>
      <c r="Z207" s="211"/>
      <c r="AA207" s="106"/>
      <c r="AB207" s="121"/>
      <c r="AC207" s="121"/>
      <c r="AD207" s="121"/>
      <c r="AE207" s="106"/>
      <c r="AF207" s="119"/>
      <c r="AG207" s="106"/>
      <c r="AH207" s="106"/>
      <c r="AI207" s="106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106"/>
      <c r="AV207" s="106"/>
      <c r="AW207" s="106"/>
      <c r="AX207" s="106"/>
      <c r="AY207" s="106"/>
      <c r="AZ207" s="106"/>
      <c r="BA207" s="106"/>
      <c r="BB207" s="106"/>
      <c r="BC207" s="106"/>
      <c r="BD207" s="106"/>
      <c r="BE207" s="106"/>
      <c r="BF207" s="106"/>
      <c r="BG207" s="106"/>
    </row>
    <row r="208" spans="2:59" ht="15.75" thickBot="1">
      <c r="E208" s="1989"/>
      <c r="F208" s="1989"/>
      <c r="G208" s="1989"/>
      <c r="H208" s="1989"/>
      <c r="I208" s="1989"/>
      <c r="J208" s="1989"/>
      <c r="K208" s="1989"/>
      <c r="L208" s="1989"/>
      <c r="M208" s="1989"/>
      <c r="N208" s="1989"/>
      <c r="O208" s="1989"/>
      <c r="P208" s="1989"/>
      <c r="Q208" s="294"/>
      <c r="R208" s="106"/>
      <c r="S208" s="121"/>
      <c r="T208" s="361"/>
      <c r="U208" s="1264"/>
      <c r="V208" s="680"/>
      <c r="W208" s="680"/>
      <c r="X208" s="680"/>
      <c r="Y208" s="680"/>
      <c r="Z208" s="1267"/>
      <c r="AA208" s="106"/>
      <c r="AB208" s="174"/>
      <c r="AC208" s="174"/>
      <c r="AD208" s="174"/>
      <c r="AE208" s="124"/>
      <c r="AF208" s="106"/>
      <c r="AG208" s="106"/>
      <c r="AH208" s="106"/>
      <c r="AI208" s="106"/>
      <c r="AJ208" s="106"/>
      <c r="AK208" s="106"/>
      <c r="AL208" s="106"/>
      <c r="AM208" s="106"/>
      <c r="AN208" s="106"/>
      <c r="AO208" s="106"/>
      <c r="AP208" s="505"/>
      <c r="AQ208" s="106"/>
      <c r="AR208" s="505"/>
      <c r="AS208" s="106"/>
      <c r="AT208" s="106"/>
      <c r="AU208" s="106"/>
      <c r="AV208" s="106"/>
      <c r="AW208" s="106"/>
      <c r="AX208" s="106"/>
      <c r="AY208" s="106"/>
      <c r="AZ208" s="106"/>
      <c r="BA208" s="106"/>
      <c r="BB208" s="106"/>
      <c r="BC208" s="106"/>
      <c r="BD208" s="106"/>
      <c r="BE208" s="106"/>
      <c r="BF208" s="106"/>
      <c r="BG208" s="106"/>
    </row>
    <row r="209" spans="2:59" ht="12" customHeight="1">
      <c r="B209" s="670"/>
      <c r="C209" s="43" t="s">
        <v>238</v>
      </c>
      <c r="D209" s="44"/>
      <c r="E209" s="1990">
        <f t="shared" ref="E209:P209" si="48">E193+E201</f>
        <v>37.196799999999996</v>
      </c>
      <c r="F209" s="1885">
        <f t="shared" si="48"/>
        <v>36.724469999999997</v>
      </c>
      <c r="G209" s="1885">
        <f t="shared" si="48"/>
        <v>170.63953999999998</v>
      </c>
      <c r="H209" s="1885">
        <f t="shared" si="48"/>
        <v>1153.7907</v>
      </c>
      <c r="I209" s="1885">
        <f t="shared" si="48"/>
        <v>37.543400000000005</v>
      </c>
      <c r="J209" s="1885">
        <f t="shared" si="48"/>
        <v>0.65129999999999999</v>
      </c>
      <c r="K209" s="1885">
        <f t="shared" si="48"/>
        <v>0.79649999999999999</v>
      </c>
      <c r="L209" s="1912">
        <f t="shared" si="48"/>
        <v>186.3888</v>
      </c>
      <c r="M209" s="1912">
        <f t="shared" si="48"/>
        <v>319.36419999999998</v>
      </c>
      <c r="N209" s="1912">
        <f t="shared" si="48"/>
        <v>407.71010000000001</v>
      </c>
      <c r="O209" s="1912">
        <f t="shared" si="48"/>
        <v>142.60579999999999</v>
      </c>
      <c r="P209" s="1913">
        <f t="shared" si="48"/>
        <v>6.9444999999999997</v>
      </c>
      <c r="Q209" s="294"/>
      <c r="R209" s="125"/>
      <c r="S209" s="121"/>
      <c r="T209" s="211"/>
      <c r="U209" s="116"/>
      <c r="V209" s="499"/>
      <c r="W209" s="499"/>
      <c r="X209" s="499"/>
      <c r="Y209" s="499"/>
      <c r="Z209" s="121"/>
      <c r="AA209" s="106"/>
      <c r="AB209" s="174"/>
      <c r="AC209" s="174"/>
      <c r="AD209" s="174"/>
      <c r="AE209" s="370"/>
      <c r="AF209" s="106"/>
      <c r="AG209" s="106"/>
      <c r="AH209" s="106"/>
      <c r="AI209" s="106"/>
      <c r="AJ209" s="535"/>
      <c r="AK209" s="106"/>
      <c r="AL209" s="106"/>
      <c r="AM209" s="106"/>
      <c r="AN209" s="106"/>
      <c r="AO209" s="106"/>
      <c r="AP209" s="106"/>
      <c r="AQ209" s="106"/>
      <c r="AR209" s="505"/>
      <c r="AS209" s="106"/>
      <c r="AT209" s="106"/>
      <c r="AU209" s="106"/>
      <c r="AV209" s="106"/>
      <c r="AW209" s="106"/>
      <c r="AX209" s="106"/>
      <c r="AY209" s="106"/>
      <c r="AZ209" s="106"/>
      <c r="BA209" s="106"/>
      <c r="BB209" s="106"/>
      <c r="BC209" s="106"/>
      <c r="BD209" s="106"/>
      <c r="BE209" s="106"/>
      <c r="BF209" s="106"/>
      <c r="BG209" s="106"/>
    </row>
    <row r="210" spans="2:59">
      <c r="B210" s="399"/>
      <c r="C210" s="697" t="s">
        <v>11</v>
      </c>
      <c r="D210" s="1150">
        <f t="shared" ref="D210:P210" si="49">D748</f>
        <v>0.45</v>
      </c>
      <c r="E210" s="1992">
        <f t="shared" si="49"/>
        <v>40.5</v>
      </c>
      <c r="F210" s="1893">
        <f t="shared" si="49"/>
        <v>41.4</v>
      </c>
      <c r="G210" s="1893">
        <f t="shared" si="49"/>
        <v>172.35</v>
      </c>
      <c r="H210" s="1893">
        <f t="shared" si="49"/>
        <v>1224</v>
      </c>
      <c r="I210" s="1893">
        <f t="shared" si="49"/>
        <v>31.5</v>
      </c>
      <c r="J210" s="1893">
        <f t="shared" si="49"/>
        <v>0.63</v>
      </c>
      <c r="K210" s="1893">
        <f t="shared" si="49"/>
        <v>0.72</v>
      </c>
      <c r="L210" s="1893">
        <f t="shared" si="49"/>
        <v>405</v>
      </c>
      <c r="M210" s="1894">
        <f t="shared" si="49"/>
        <v>540</v>
      </c>
      <c r="N210" s="1894">
        <f t="shared" si="49"/>
        <v>540</v>
      </c>
      <c r="O210" s="1894">
        <f t="shared" si="49"/>
        <v>135</v>
      </c>
      <c r="P210" s="1895">
        <f t="shared" si="49"/>
        <v>8.1</v>
      </c>
      <c r="Q210" s="294"/>
      <c r="R210" s="115"/>
      <c r="S210" s="121"/>
      <c r="T210" s="106"/>
      <c r="U210" s="121"/>
      <c r="V210" s="121"/>
      <c r="W210" s="121"/>
      <c r="X210" s="121"/>
      <c r="Y210" s="121"/>
      <c r="Z210" s="121"/>
      <c r="AA210" s="106"/>
      <c r="AB210" s="116"/>
      <c r="AC210" s="116"/>
      <c r="AD210" s="116"/>
      <c r="AE210" s="174"/>
      <c r="AF210" s="116"/>
      <c r="AG210" s="115"/>
      <c r="AH210" s="101"/>
      <c r="AI210" s="100"/>
      <c r="AJ210" s="106"/>
      <c r="AK210" s="106"/>
      <c r="AL210" s="106"/>
      <c r="AM210" s="106"/>
      <c r="AN210" s="106"/>
      <c r="AO210" s="106"/>
      <c r="AP210" s="106"/>
      <c r="AQ210" s="106"/>
      <c r="AR210" s="106"/>
      <c r="AS210" s="106"/>
      <c r="AT210" s="106"/>
      <c r="AU210" s="106"/>
      <c r="AV210" s="106"/>
      <c r="AW210" s="106"/>
      <c r="AX210" s="106"/>
      <c r="AY210" s="106"/>
      <c r="AZ210" s="106"/>
      <c r="BA210" s="106"/>
      <c r="BB210" s="106"/>
      <c r="BC210" s="106"/>
      <c r="BD210" s="106"/>
      <c r="BE210" s="106"/>
      <c r="BF210" s="106"/>
      <c r="BG210" s="106"/>
    </row>
    <row r="211" spans="2:59" ht="17.25" customHeight="1" thickBot="1">
      <c r="B211" s="230"/>
      <c r="C211" s="752" t="s">
        <v>344</v>
      </c>
      <c r="D211" s="774"/>
      <c r="E211" s="1993">
        <f t="shared" ref="E211:P211" si="50">(E209*100/E730)-45</f>
        <v>-3.6702222222222289</v>
      </c>
      <c r="F211" s="1899">
        <f t="shared" si="50"/>
        <v>-5.082097826086958</v>
      </c>
      <c r="G211" s="1899">
        <f t="shared" si="50"/>
        <v>-0.44659530026110161</v>
      </c>
      <c r="H211" s="1899">
        <f t="shared" si="50"/>
        <v>-2.581224264705881</v>
      </c>
      <c r="I211" s="1899">
        <f t="shared" si="50"/>
        <v>8.6334285714285812</v>
      </c>
      <c r="J211" s="1899">
        <f t="shared" si="50"/>
        <v>1.5214285714285722</v>
      </c>
      <c r="K211" s="1899">
        <f t="shared" si="50"/>
        <v>4.78125</v>
      </c>
      <c r="L211" s="1899">
        <f t="shared" si="50"/>
        <v>-24.290133333333333</v>
      </c>
      <c r="M211" s="1899">
        <f t="shared" si="50"/>
        <v>-18.386316666666669</v>
      </c>
      <c r="N211" s="1899">
        <f t="shared" si="50"/>
        <v>-11.024158333333332</v>
      </c>
      <c r="O211" s="1899">
        <f t="shared" si="50"/>
        <v>2.5352666666666579</v>
      </c>
      <c r="P211" s="1900">
        <f t="shared" si="50"/>
        <v>-6.4194444444444514</v>
      </c>
      <c r="Q211" s="294"/>
      <c r="R211" s="11"/>
      <c r="S211" s="121"/>
      <c r="T211" s="106"/>
      <c r="U211" s="121"/>
      <c r="V211" s="121"/>
      <c r="W211" s="121"/>
      <c r="X211" s="121"/>
      <c r="Y211" s="121"/>
      <c r="Z211" s="121"/>
      <c r="AA211" s="106"/>
      <c r="AB211" s="116"/>
      <c r="AC211" s="116"/>
      <c r="AD211" s="116"/>
      <c r="AE211" s="174"/>
      <c r="AF211" s="115"/>
      <c r="AG211" s="156"/>
      <c r="AH211" s="127"/>
      <c r="AI211" s="179"/>
      <c r="AJ211" s="106"/>
      <c r="AK211" s="106"/>
      <c r="AL211" s="106"/>
      <c r="AM211" s="106"/>
      <c r="AN211" s="106"/>
      <c r="AO211" s="106"/>
      <c r="AP211" s="106"/>
      <c r="AQ211" s="106"/>
      <c r="AR211" s="106"/>
      <c r="AS211" s="106"/>
      <c r="AT211" s="106"/>
      <c r="AU211" s="106"/>
      <c r="AV211" s="106"/>
      <c r="AW211" s="106"/>
      <c r="AX211" s="106"/>
      <c r="AY211" s="106"/>
      <c r="AZ211" s="106"/>
      <c r="BA211" s="106"/>
      <c r="BB211" s="106"/>
      <c r="BC211" s="106"/>
      <c r="BD211" s="106"/>
      <c r="BE211" s="106"/>
      <c r="BF211" s="106"/>
      <c r="BG211" s="106"/>
    </row>
    <row r="212" spans="2:59" ht="16.5" thickBot="1">
      <c r="E212" s="1989"/>
      <c r="F212" s="1989"/>
      <c r="G212" s="1989"/>
      <c r="H212" s="1989"/>
      <c r="I212" s="1989"/>
      <c r="J212" s="1989"/>
      <c r="K212" s="1989"/>
      <c r="L212" s="1989"/>
      <c r="M212" s="1989"/>
      <c r="N212" s="1989"/>
      <c r="O212" s="1989"/>
      <c r="P212" s="1989"/>
      <c r="Q212" s="294"/>
      <c r="R212" s="11"/>
      <c r="S212" s="121"/>
      <c r="T212" s="489"/>
      <c r="U212" s="121"/>
      <c r="V212" s="591"/>
      <c r="W212" s="591"/>
      <c r="X212" s="591"/>
      <c r="Y212" s="527"/>
      <c r="Z212" s="121"/>
      <c r="AA212" s="106"/>
      <c r="AB212" s="116"/>
      <c r="AC212" s="116"/>
      <c r="AD212" s="116"/>
      <c r="AE212" s="174"/>
      <c r="AF212" s="115"/>
      <c r="AG212" s="106"/>
      <c r="AH212" s="172"/>
      <c r="AI212" s="106"/>
      <c r="AJ212" s="106"/>
      <c r="AK212" s="106"/>
      <c r="AL212" s="106"/>
      <c r="AM212" s="106"/>
      <c r="AN212" s="106"/>
      <c r="AO212" s="106"/>
      <c r="AP212" s="106"/>
      <c r="AQ212" s="106"/>
      <c r="AR212" s="106"/>
      <c r="AS212" s="106"/>
      <c r="AT212" s="106"/>
      <c r="AU212" s="106"/>
      <c r="AV212" s="106"/>
      <c r="AW212" s="106"/>
      <c r="AX212" s="106"/>
      <c r="AY212" s="106"/>
      <c r="AZ212" s="106"/>
      <c r="BA212" s="106"/>
      <c r="BB212" s="106"/>
      <c r="BC212" s="106"/>
      <c r="BD212" s="106"/>
      <c r="BE212" s="106"/>
      <c r="BF212" s="106"/>
      <c r="BG212" s="106"/>
    </row>
    <row r="213" spans="2:59">
      <c r="B213" s="754" t="s">
        <v>263</v>
      </c>
      <c r="C213" s="43"/>
      <c r="D213" s="44"/>
      <c r="E213" s="2007">
        <f t="shared" ref="E213:P213" si="51">E182+E193+E201</f>
        <v>62.833799999999989</v>
      </c>
      <c r="F213" s="1961">
        <f t="shared" si="51"/>
        <v>60.321469999999998</v>
      </c>
      <c r="G213" s="1961">
        <f t="shared" si="51"/>
        <v>266.77853999999996</v>
      </c>
      <c r="H213" s="1918">
        <f t="shared" si="51"/>
        <v>1842.9937</v>
      </c>
      <c r="I213" s="1961">
        <f t="shared" si="51"/>
        <v>52.654000000000003</v>
      </c>
      <c r="J213" s="1918">
        <f t="shared" si="51"/>
        <v>0.75829999999999997</v>
      </c>
      <c r="K213" s="1918">
        <f t="shared" si="51"/>
        <v>0.99270000000000003</v>
      </c>
      <c r="L213" s="1918">
        <f t="shared" si="51"/>
        <v>283.70079999999996</v>
      </c>
      <c r="M213" s="2008">
        <f t="shared" si="51"/>
        <v>671.83319999999992</v>
      </c>
      <c r="N213" s="2008">
        <f t="shared" si="51"/>
        <v>535.57740000000001</v>
      </c>
      <c r="O213" s="1918">
        <f t="shared" si="51"/>
        <v>201.95779999999999</v>
      </c>
      <c r="P213" s="1997">
        <f t="shared" si="51"/>
        <v>12.679499999999999</v>
      </c>
      <c r="Q213" s="294"/>
      <c r="R213" s="51"/>
      <c r="S213" s="121"/>
      <c r="T213" s="1385"/>
      <c r="U213" s="824"/>
      <c r="V213" s="825"/>
      <c r="W213" s="542"/>
      <c r="X213" s="543"/>
      <c r="Y213" s="543"/>
      <c r="Z213" s="121"/>
      <c r="AA213" s="106"/>
      <c r="AB213" s="116"/>
      <c r="AC213" s="223"/>
      <c r="AD213" s="116"/>
      <c r="AE213" s="174"/>
      <c r="AF213" s="115"/>
      <c r="AG213" s="119"/>
      <c r="AH213" s="101"/>
      <c r="AI213" s="98"/>
      <c r="AJ213" s="106"/>
      <c r="AK213" s="106"/>
      <c r="AL213" s="106"/>
      <c r="AM213" s="106"/>
      <c r="AN213" s="106"/>
      <c r="AO213" s="106"/>
      <c r="AP213" s="106"/>
      <c r="AQ213" s="106"/>
      <c r="AR213" s="106"/>
      <c r="AS213" s="106"/>
      <c r="AT213" s="106"/>
      <c r="AU213" s="106"/>
      <c r="AV213" s="106"/>
      <c r="AW213" s="106"/>
      <c r="AX213" s="106"/>
      <c r="AY213" s="106"/>
      <c r="AZ213" s="106"/>
      <c r="BA213" s="106"/>
      <c r="BB213" s="106"/>
      <c r="BC213" s="106"/>
      <c r="BD213" s="106"/>
      <c r="BE213" s="106"/>
      <c r="BF213" s="106"/>
      <c r="BG213" s="106"/>
    </row>
    <row r="214" spans="2:59" ht="15.75" customHeight="1">
      <c r="B214" s="755"/>
      <c r="C214" s="756" t="s">
        <v>11</v>
      </c>
      <c r="D214" s="1150">
        <f t="shared" ref="D214:P214" si="52">D752</f>
        <v>0.7</v>
      </c>
      <c r="E214" s="1992">
        <f t="shared" si="52"/>
        <v>63</v>
      </c>
      <c r="F214" s="1893">
        <f t="shared" si="52"/>
        <v>64.400000000000006</v>
      </c>
      <c r="G214" s="1893">
        <f t="shared" si="52"/>
        <v>268.10000000000002</v>
      </c>
      <c r="H214" s="1893">
        <f t="shared" si="52"/>
        <v>1904</v>
      </c>
      <c r="I214" s="1893">
        <f t="shared" si="52"/>
        <v>49</v>
      </c>
      <c r="J214" s="1893">
        <f t="shared" si="52"/>
        <v>0.98</v>
      </c>
      <c r="K214" s="1893">
        <f t="shared" si="52"/>
        <v>1.1200000000000001</v>
      </c>
      <c r="L214" s="1893">
        <f t="shared" si="52"/>
        <v>630</v>
      </c>
      <c r="M214" s="1894">
        <f t="shared" si="52"/>
        <v>840</v>
      </c>
      <c r="N214" s="1894">
        <f t="shared" si="52"/>
        <v>840</v>
      </c>
      <c r="O214" s="1894">
        <f t="shared" si="52"/>
        <v>210</v>
      </c>
      <c r="P214" s="1895">
        <f t="shared" si="52"/>
        <v>12.6</v>
      </c>
      <c r="Q214" s="294"/>
      <c r="R214" s="106"/>
      <c r="S214" s="121"/>
      <c r="T214" s="106"/>
      <c r="U214" s="121"/>
      <c r="V214" s="121"/>
      <c r="W214" s="121"/>
      <c r="X214" s="121"/>
      <c r="Y214" s="121"/>
      <c r="Z214" s="121"/>
      <c r="AA214" s="106"/>
      <c r="AB214" s="216"/>
      <c r="AC214" s="203"/>
      <c r="AD214" s="105"/>
      <c r="AE214" s="96"/>
      <c r="AF214" s="115"/>
      <c r="AG214" s="115"/>
      <c r="AH214" s="101"/>
      <c r="AI214" s="98"/>
      <c r="AJ214" s="106"/>
      <c r="AK214" s="106"/>
      <c r="AL214" s="106"/>
      <c r="AM214" s="106"/>
      <c r="AN214" s="106"/>
      <c r="AO214" s="106"/>
      <c r="AP214" s="106"/>
      <c r="AQ214" s="106"/>
      <c r="AR214" s="106"/>
      <c r="AS214" s="106"/>
      <c r="AT214" s="106"/>
      <c r="AU214" s="106"/>
      <c r="AV214" s="106"/>
      <c r="AW214" s="106"/>
      <c r="AX214" s="106"/>
      <c r="AY214" s="106"/>
      <c r="AZ214" s="106"/>
      <c r="BA214" s="106"/>
      <c r="BB214" s="106"/>
      <c r="BC214" s="106"/>
      <c r="BD214" s="106"/>
      <c r="BE214" s="106"/>
      <c r="BF214" s="106"/>
      <c r="BG214" s="106"/>
    </row>
    <row r="215" spans="2:59" ht="15.75" thickBot="1">
      <c r="B215" s="230"/>
      <c r="C215" s="752" t="s">
        <v>344</v>
      </c>
      <c r="D215" s="774"/>
      <c r="E215" s="1993">
        <f t="shared" ref="E215:P215" si="53">(E213*100/E730)-70</f>
        <v>-0.18466666666667209</v>
      </c>
      <c r="F215" s="1899">
        <f t="shared" si="53"/>
        <v>-4.4331847826086914</v>
      </c>
      <c r="G215" s="1899">
        <f t="shared" si="53"/>
        <v>-0.3450287206266438</v>
      </c>
      <c r="H215" s="1899">
        <f t="shared" si="53"/>
        <v>-2.2428786764705961</v>
      </c>
      <c r="I215" s="1899">
        <f t="shared" si="53"/>
        <v>5.2200000000000131</v>
      </c>
      <c r="J215" s="1899">
        <f t="shared" si="53"/>
        <v>-15.835714285714282</v>
      </c>
      <c r="K215" s="1899">
        <f t="shared" si="53"/>
        <v>-7.9562500000000043</v>
      </c>
      <c r="L215" s="1899">
        <f t="shared" si="53"/>
        <v>-38.477688888888892</v>
      </c>
      <c r="M215" s="1899">
        <f t="shared" si="53"/>
        <v>-14.013900000000007</v>
      </c>
      <c r="N215" s="1899">
        <f t="shared" si="53"/>
        <v>-25.368549999999999</v>
      </c>
      <c r="O215" s="1899">
        <f t="shared" si="53"/>
        <v>-2.6807333333333361</v>
      </c>
      <c r="P215" s="1900">
        <f t="shared" si="53"/>
        <v>0.44166666666666288</v>
      </c>
      <c r="Q215" s="294"/>
      <c r="R215" s="101"/>
      <c r="S215" s="367"/>
      <c r="T215" s="358"/>
      <c r="U215" s="100"/>
      <c r="V215" s="521"/>
      <c r="W215" s="521"/>
      <c r="X215" s="521"/>
      <c r="Y215" s="521"/>
      <c r="Z215" s="211"/>
      <c r="AA215" s="106"/>
      <c r="AB215" s="121"/>
      <c r="AC215" s="121"/>
      <c r="AD215" s="121"/>
      <c r="AE215" s="106"/>
      <c r="AF215" s="119"/>
      <c r="AG215" s="115"/>
      <c r="AH215" s="126"/>
      <c r="AI215" s="334"/>
      <c r="AJ215" s="106"/>
      <c r="AK215" s="106"/>
      <c r="AL215" s="106"/>
      <c r="AM215" s="106"/>
      <c r="AN215" s="106"/>
      <c r="AO215" s="106"/>
      <c r="AP215" s="106"/>
      <c r="AQ215" s="106"/>
      <c r="AR215" s="106"/>
      <c r="AS215" s="106"/>
      <c r="AT215" s="106"/>
      <c r="AU215" s="106"/>
      <c r="AV215" s="106"/>
      <c r="AW215" s="106"/>
      <c r="AX215" s="106"/>
      <c r="AY215" s="106"/>
      <c r="AZ215" s="106"/>
      <c r="BA215" s="106"/>
      <c r="BB215" s="106"/>
      <c r="BC215" s="106"/>
      <c r="BD215" s="106"/>
      <c r="BE215" s="106"/>
      <c r="BF215" s="106"/>
      <c r="BG215" s="106"/>
    </row>
    <row r="216" spans="2:59">
      <c r="Q216" s="294"/>
      <c r="R216" s="101"/>
      <c r="S216" s="121"/>
      <c r="T216" s="361"/>
      <c r="U216" s="1264"/>
      <c r="V216" s="363"/>
      <c r="W216" s="363"/>
      <c r="X216" s="363"/>
      <c r="Y216" s="363"/>
      <c r="Z216" s="1268"/>
      <c r="AA216" s="106"/>
      <c r="AB216" s="223"/>
      <c r="AC216" s="116"/>
      <c r="AD216" s="116"/>
      <c r="AE216" s="174"/>
      <c r="AF216" s="106"/>
      <c r="AG216" s="366"/>
      <c r="AH216" s="126"/>
      <c r="AI216" s="367"/>
      <c r="AJ216" s="106"/>
      <c r="AK216" s="106"/>
      <c r="AL216" s="106"/>
      <c r="AM216" s="106"/>
      <c r="AN216" s="106"/>
      <c r="AO216" s="106"/>
      <c r="AP216" s="106"/>
      <c r="AQ216" s="106"/>
      <c r="AR216" s="106"/>
      <c r="AS216" s="106"/>
      <c r="AT216" s="106"/>
      <c r="AU216" s="106"/>
      <c r="AV216" s="106"/>
      <c r="AW216" s="106"/>
      <c r="AX216" s="106"/>
      <c r="AY216" s="106"/>
      <c r="AZ216" s="106"/>
      <c r="BA216" s="106"/>
      <c r="BB216" s="106"/>
      <c r="BC216" s="106"/>
      <c r="BD216" s="106"/>
      <c r="BE216" s="106"/>
      <c r="BF216" s="106"/>
      <c r="BG216" s="106"/>
    </row>
    <row r="217" spans="2:59" ht="12.75" customHeight="1">
      <c r="Q217" s="294"/>
      <c r="R217" s="101"/>
      <c r="S217" s="121"/>
      <c r="T217" s="211"/>
      <c r="U217" s="116"/>
      <c r="V217" s="499"/>
      <c r="W217" s="499"/>
      <c r="X217" s="499"/>
      <c r="Y217" s="499"/>
      <c r="Z217" s="121"/>
      <c r="AA217" s="106"/>
      <c r="AB217" s="223"/>
      <c r="AC217" s="116"/>
      <c r="AD217" s="116"/>
      <c r="AE217" s="124"/>
      <c r="AF217" s="106"/>
      <c r="AG217" s="366"/>
      <c r="AH217" s="126"/>
      <c r="AI217" s="367"/>
      <c r="AJ217" s="106"/>
      <c r="AK217" s="106"/>
      <c r="AL217" s="106"/>
      <c r="AM217" s="106"/>
      <c r="AN217" s="106"/>
      <c r="AO217" s="106"/>
      <c r="AP217" s="106"/>
      <c r="AQ217" s="106"/>
      <c r="AR217" s="106"/>
      <c r="AS217" s="106"/>
      <c r="AT217" s="106"/>
      <c r="AU217" s="106"/>
      <c r="AV217" s="106"/>
      <c r="AW217" s="106"/>
      <c r="AX217" s="106"/>
      <c r="AY217" s="106"/>
      <c r="AZ217" s="106"/>
      <c r="BA217" s="106"/>
      <c r="BB217" s="106"/>
      <c r="BC217" s="106"/>
      <c r="BD217" s="106"/>
      <c r="BE217" s="106"/>
      <c r="BF217" s="106"/>
      <c r="BG217" s="106"/>
    </row>
    <row r="218" spans="2:59" ht="13.5" customHeight="1">
      <c r="I218" s="778"/>
      <c r="J218" s="778"/>
      <c r="K218" s="778"/>
      <c r="L218" s="778"/>
      <c r="M218" s="778"/>
      <c r="N218" s="778"/>
      <c r="O218" s="778"/>
      <c r="P218" s="778"/>
      <c r="Q218" s="294"/>
      <c r="R218" s="101"/>
      <c r="S218" s="121"/>
      <c r="T218" s="106"/>
      <c r="U218" s="121"/>
      <c r="V218" s="121"/>
      <c r="W218" s="121"/>
      <c r="X218" s="121"/>
      <c r="Y218" s="121"/>
      <c r="Z218" s="121"/>
      <c r="AA218" s="106"/>
      <c r="AB218" s="149"/>
      <c r="AC218" s="174"/>
      <c r="AD218" s="520"/>
      <c r="AE218" s="174"/>
      <c r="AF218" s="106"/>
      <c r="AG218" s="148"/>
      <c r="AH218" s="101"/>
      <c r="AI218" s="98"/>
      <c r="AJ218" s="106"/>
      <c r="AK218" s="106"/>
      <c r="AL218" s="106"/>
      <c r="AM218" s="106"/>
      <c r="AN218" s="106"/>
      <c r="AO218" s="106"/>
      <c r="AP218" s="106"/>
      <c r="AQ218" s="106"/>
      <c r="AR218" s="106"/>
      <c r="AS218" s="106"/>
      <c r="AT218" s="106"/>
      <c r="AU218" s="106"/>
      <c r="AV218" s="106"/>
      <c r="AW218" s="106"/>
      <c r="AX218" s="106"/>
      <c r="AY218" s="106"/>
      <c r="AZ218" s="106"/>
      <c r="BA218" s="106"/>
      <c r="BB218" s="106"/>
      <c r="BC218" s="106"/>
      <c r="BD218" s="106"/>
      <c r="BE218" s="106"/>
      <c r="BF218" s="106"/>
      <c r="BG218" s="106"/>
    </row>
    <row r="219" spans="2:59" ht="12.75" customHeight="1">
      <c r="Q219" s="294"/>
      <c r="R219" s="106"/>
      <c r="S219" s="367"/>
      <c r="T219" s="358"/>
      <c r="U219" s="100"/>
      <c r="V219" s="521"/>
      <c r="W219" s="521"/>
      <c r="X219" s="521"/>
      <c r="Y219" s="521"/>
      <c r="Z219" s="211"/>
      <c r="AA219" s="106"/>
      <c r="AB219" s="174"/>
      <c r="AC219" s="174"/>
      <c r="AD219" s="174"/>
      <c r="AE219" s="174"/>
      <c r="AF219" s="106"/>
      <c r="AG219" s="106"/>
      <c r="AH219" s="114"/>
      <c r="AI219" s="106"/>
      <c r="AJ219" s="106"/>
      <c r="AK219" s="106"/>
      <c r="AL219" s="106"/>
      <c r="AM219" s="106"/>
      <c r="AN219" s="106"/>
      <c r="AO219" s="106"/>
      <c r="AP219" s="106"/>
      <c r="AQ219" s="106"/>
      <c r="AR219" s="106"/>
      <c r="AS219" s="106"/>
      <c r="AT219" s="106"/>
      <c r="AU219" s="106"/>
      <c r="AV219" s="106"/>
      <c r="AW219" s="106"/>
      <c r="AX219" s="106"/>
      <c r="AY219" s="106"/>
      <c r="AZ219" s="106"/>
      <c r="BA219" s="106"/>
      <c r="BB219" s="106"/>
      <c r="BC219" s="106"/>
      <c r="BD219" s="106"/>
      <c r="BE219" s="106"/>
      <c r="BF219" s="106"/>
      <c r="BG219" s="106"/>
    </row>
    <row r="220" spans="2:59" ht="15.75" customHeight="1">
      <c r="T220" s="361"/>
      <c r="U220" s="1264"/>
      <c r="V220" s="680"/>
      <c r="W220" s="680"/>
      <c r="X220" s="680"/>
      <c r="Y220" s="680"/>
      <c r="Z220" s="1268"/>
      <c r="AA220" s="106"/>
      <c r="AB220" s="116"/>
      <c r="AC220" s="116"/>
      <c r="AD220" s="116"/>
      <c r="AE220" s="174"/>
      <c r="AF220" s="106"/>
      <c r="AG220" s="125"/>
      <c r="AH220" s="172"/>
      <c r="AI220" s="106"/>
      <c r="AJ220" s="106"/>
      <c r="AK220" s="106"/>
      <c r="AL220" s="106"/>
      <c r="AM220" s="106"/>
      <c r="AN220" s="106"/>
      <c r="AO220" s="106"/>
      <c r="AP220" s="106"/>
      <c r="AQ220" s="106"/>
      <c r="AR220" s="106"/>
      <c r="AS220" s="106"/>
      <c r="AT220" s="106"/>
      <c r="AU220" s="106"/>
      <c r="AV220" s="106"/>
      <c r="AW220" s="106"/>
      <c r="AX220" s="106"/>
      <c r="AY220" s="106"/>
      <c r="AZ220" s="106"/>
      <c r="BA220" s="106"/>
      <c r="BB220" s="106"/>
      <c r="BC220" s="106"/>
      <c r="BD220" s="106"/>
      <c r="BE220" s="106"/>
      <c r="BF220" s="106"/>
      <c r="BG220" s="106"/>
    </row>
    <row r="221" spans="2:59">
      <c r="C221" s="699"/>
      <c r="D221" s="12" t="s">
        <v>175</v>
      </c>
      <c r="E221" s="296"/>
      <c r="R221" s="172"/>
      <c r="S221" s="121"/>
      <c r="T221" s="211"/>
      <c r="U221" s="116"/>
      <c r="V221" s="499"/>
      <c r="W221" s="499"/>
      <c r="X221" s="499"/>
      <c r="Y221" s="499"/>
      <c r="Z221" s="121"/>
      <c r="AA221" s="106"/>
      <c r="AB221" s="116"/>
      <c r="AC221" s="116"/>
      <c r="AD221" s="116"/>
      <c r="AE221" s="174"/>
      <c r="AF221" s="106"/>
      <c r="AG221" s="124"/>
      <c r="AH221" s="113"/>
      <c r="AI221" s="334"/>
      <c r="AJ221" s="106"/>
      <c r="AK221" s="106"/>
      <c r="AL221" s="106"/>
      <c r="AM221" s="106"/>
      <c r="AN221" s="106"/>
      <c r="AO221" s="106"/>
      <c r="AP221" s="106"/>
      <c r="AQ221" s="106"/>
      <c r="AR221" s="106"/>
      <c r="AS221" s="106"/>
      <c r="AT221" s="106"/>
      <c r="AU221" s="106"/>
      <c r="AV221" s="106"/>
      <c r="AW221" s="106"/>
      <c r="AX221" s="106"/>
      <c r="AY221" s="106"/>
      <c r="AZ221" s="106"/>
      <c r="BA221" s="106"/>
      <c r="BB221" s="106"/>
      <c r="BC221" s="106"/>
      <c r="BD221" s="106"/>
      <c r="BE221" s="106"/>
      <c r="BF221" s="106"/>
      <c r="BG221" s="106"/>
    </row>
    <row r="222" spans="2:59" ht="15" customHeight="1">
      <c r="C222" s="13" t="s">
        <v>613</v>
      </c>
      <c r="D222" s="146"/>
      <c r="E222" s="2"/>
      <c r="F222"/>
      <c r="I222"/>
      <c r="J222"/>
      <c r="K222" s="26"/>
      <c r="L222" s="26"/>
      <c r="M222"/>
      <c r="N222"/>
      <c r="O222"/>
      <c r="P222"/>
      <c r="Q222" s="106"/>
      <c r="R222" s="101"/>
      <c r="S222" s="121"/>
      <c r="T222" s="106"/>
      <c r="U222" s="121"/>
      <c r="V222" s="121"/>
      <c r="W222" s="121"/>
      <c r="X222" s="121"/>
      <c r="Y222" s="121"/>
      <c r="Z222" s="121"/>
      <c r="AA222" s="106"/>
      <c r="AB222" s="116"/>
      <c r="AC222" s="116"/>
      <c r="AD222" s="116"/>
      <c r="AE222" s="174"/>
      <c r="AF222" s="106"/>
      <c r="AG222" s="115"/>
      <c r="AH222" s="101"/>
      <c r="AI222" s="100"/>
      <c r="AJ222" s="106"/>
      <c r="AK222" s="106"/>
      <c r="AL222" s="106"/>
      <c r="AM222" s="106"/>
      <c r="AN222" s="106"/>
      <c r="AO222" s="106"/>
      <c r="AP222" s="106"/>
      <c r="AQ222" s="106"/>
      <c r="AR222" s="106"/>
      <c r="AS222" s="106"/>
      <c r="AT222" s="106"/>
      <c r="AU222" s="106"/>
      <c r="AV222" s="106"/>
      <c r="AW222" s="106"/>
      <c r="AX222" s="106"/>
      <c r="AY222" s="106"/>
      <c r="AZ222" s="106"/>
      <c r="BA222" s="106"/>
      <c r="BB222" s="106"/>
      <c r="BC222" s="106"/>
      <c r="BD222" s="106"/>
      <c r="BE222" s="106"/>
      <c r="BF222" s="106"/>
      <c r="BG222" s="106"/>
    </row>
    <row r="223" spans="2:59" ht="16.5" customHeight="1">
      <c r="C223" s="25" t="s">
        <v>271</v>
      </c>
      <c r="I223" s="784" t="s">
        <v>285</v>
      </c>
      <c r="N223" s="5"/>
      <c r="R223" s="101"/>
      <c r="S223" s="121"/>
      <c r="T223" s="358"/>
      <c r="U223" s="100"/>
      <c r="V223" s="360"/>
      <c r="W223" s="360"/>
      <c r="X223" s="360"/>
      <c r="Y223" s="1423"/>
      <c r="Z223" s="211"/>
      <c r="AA223" s="106"/>
      <c r="AB223" s="216"/>
      <c r="AC223" s="105"/>
      <c r="AD223" s="105"/>
      <c r="AE223" s="96"/>
      <c r="AF223" s="106"/>
      <c r="AG223" s="115"/>
      <c r="AH223" s="101"/>
      <c r="AI223" s="98"/>
      <c r="AJ223" s="106"/>
      <c r="AK223" s="106"/>
      <c r="AL223" s="106"/>
      <c r="AM223" s="106"/>
      <c r="AN223" s="106"/>
      <c r="AO223" s="106"/>
      <c r="AP223" s="106"/>
      <c r="AQ223" s="106"/>
      <c r="AR223" s="106"/>
      <c r="AS223" s="106"/>
      <c r="AT223" s="106"/>
      <c r="AU223" s="106"/>
      <c r="AV223" s="106"/>
      <c r="AW223" s="106"/>
      <c r="AX223" s="106"/>
      <c r="AY223" s="106"/>
      <c r="AZ223" s="106"/>
      <c r="BA223" s="106"/>
      <c r="BB223" s="106"/>
      <c r="BC223" s="106"/>
      <c r="BD223" s="106"/>
      <c r="BE223" s="106"/>
      <c r="BF223" s="106"/>
      <c r="BG223" s="106"/>
    </row>
    <row r="224" spans="2:59" ht="20.25" customHeight="1">
      <c r="C224" s="699" t="s">
        <v>404</v>
      </c>
      <c r="R224" s="101"/>
      <c r="S224" s="367"/>
      <c r="T224" s="361"/>
      <c r="U224" s="1264"/>
      <c r="V224" s="680"/>
      <c r="W224" s="680"/>
      <c r="X224" s="680"/>
      <c r="Y224" s="680"/>
      <c r="Z224" s="1265"/>
      <c r="AA224" s="106"/>
      <c r="AB224" s="359"/>
      <c r="AC224" s="359"/>
      <c r="AD224" s="360"/>
      <c r="AE224" s="360"/>
      <c r="AF224" s="106"/>
      <c r="AG224" s="117"/>
      <c r="AH224" s="101"/>
      <c r="AI224" s="157"/>
      <c r="AJ224" s="106"/>
      <c r="AK224" s="106"/>
      <c r="AL224" s="106"/>
      <c r="AM224" s="106"/>
      <c r="AN224" s="106"/>
      <c r="AO224" s="106"/>
      <c r="AP224" s="106"/>
      <c r="AQ224" s="106"/>
      <c r="AR224" s="106"/>
      <c r="AS224" s="106"/>
      <c r="AT224" s="106"/>
      <c r="AU224" s="106"/>
      <c r="AV224" s="106"/>
      <c r="AW224" s="106"/>
      <c r="AX224" s="106"/>
      <c r="AY224" s="106"/>
      <c r="AZ224" s="106"/>
      <c r="BA224" s="106"/>
      <c r="BB224" s="106"/>
      <c r="BC224" s="106"/>
      <c r="BD224" s="106"/>
      <c r="BE224" s="106"/>
      <c r="BF224" s="106"/>
      <c r="BG224" s="106"/>
    </row>
    <row r="225" spans="2:59" ht="21" customHeight="1" thickBot="1">
      <c r="B225" s="2" t="s">
        <v>538</v>
      </c>
      <c r="C225" s="26"/>
      <c r="D225"/>
      <c r="F225" s="32" t="s">
        <v>403</v>
      </c>
      <c r="I225" s="29" t="s">
        <v>0</v>
      </c>
      <c r="J225"/>
      <c r="K225" s="79" t="s">
        <v>944</v>
      </c>
      <c r="L225" s="26"/>
      <c r="M225" s="26"/>
      <c r="N225" s="33"/>
      <c r="P225" s="119"/>
      <c r="R225" s="101"/>
      <c r="S225" s="121"/>
      <c r="T225" s="211"/>
      <c r="U225" s="116"/>
      <c r="V225" s="499"/>
      <c r="W225" s="499"/>
      <c r="X225" s="499"/>
      <c r="Y225" s="499"/>
      <c r="Z225" s="121"/>
      <c r="AA225" s="106"/>
      <c r="AB225" s="357"/>
      <c r="AC225" s="362"/>
      <c r="AD225" s="362"/>
      <c r="AE225" s="363"/>
      <c r="AF225" s="106"/>
      <c r="AG225" s="115"/>
      <c r="AH225" s="101"/>
      <c r="AI225" s="98"/>
      <c r="AJ225" s="106"/>
      <c r="AK225" s="106"/>
      <c r="AL225" s="106"/>
      <c r="AM225" s="106"/>
      <c r="AN225" s="106"/>
      <c r="AO225" s="106"/>
      <c r="AP225" s="106"/>
      <c r="AQ225" s="106"/>
      <c r="AR225" s="106"/>
      <c r="AS225" s="106"/>
      <c r="AT225" s="106"/>
      <c r="AU225" s="106"/>
      <c r="AV225" s="106"/>
      <c r="AW225" s="106"/>
      <c r="AX225" s="106"/>
      <c r="AY225" s="106"/>
      <c r="AZ225" s="106"/>
      <c r="BA225" s="106"/>
      <c r="BB225" s="106"/>
      <c r="BC225" s="106"/>
      <c r="BD225" s="106"/>
      <c r="BE225" s="106"/>
      <c r="BF225" s="106"/>
      <c r="BG225" s="106"/>
    </row>
    <row r="226" spans="2:59" ht="18" customHeight="1" thickBot="1">
      <c r="B226" s="807" t="s">
        <v>267</v>
      </c>
      <c r="C226" s="838" t="s">
        <v>406</v>
      </c>
      <c r="D226" s="805" t="s">
        <v>146</v>
      </c>
      <c r="E226" s="812" t="s">
        <v>147</v>
      </c>
      <c r="F226" s="337"/>
      <c r="G226" s="337"/>
      <c r="H226" s="40"/>
      <c r="I226" s="569" t="s">
        <v>248</v>
      </c>
      <c r="J226" s="40"/>
      <c r="K226" s="707"/>
      <c r="L226" s="463"/>
      <c r="M226" s="814" t="s">
        <v>280</v>
      </c>
      <c r="N226" s="40"/>
      <c r="O226" s="40"/>
      <c r="P226" s="71"/>
      <c r="Q226" s="750" t="s">
        <v>275</v>
      </c>
      <c r="R226" s="100"/>
      <c r="S226" s="121"/>
      <c r="T226" s="106"/>
      <c r="U226" s="121"/>
      <c r="V226" s="121"/>
      <c r="W226" s="121"/>
      <c r="X226" s="121"/>
      <c r="Y226" s="121"/>
      <c r="Z226" s="121"/>
      <c r="AA226" s="106"/>
      <c r="AB226" s="367"/>
      <c r="AC226" s="367"/>
      <c r="AD226" s="367"/>
      <c r="AE226" s="367"/>
      <c r="AF226" s="106"/>
      <c r="AG226" s="115"/>
      <c r="AH226" s="101"/>
      <c r="AI226" s="98"/>
      <c r="AJ226" s="106"/>
      <c r="AK226" s="106"/>
      <c r="AL226" s="106"/>
      <c r="AM226" s="106"/>
      <c r="AN226" s="106"/>
      <c r="AO226" s="106"/>
      <c r="AP226" s="106"/>
      <c r="AQ226" s="106"/>
      <c r="AR226" s="106"/>
      <c r="AS226" s="106"/>
      <c r="AT226" s="106"/>
      <c r="AU226" s="106"/>
      <c r="AV226" s="106"/>
      <c r="AW226" s="106"/>
      <c r="AX226" s="106"/>
      <c r="AY226" s="106"/>
      <c r="AZ226" s="106"/>
      <c r="BA226" s="106"/>
      <c r="BB226" s="106"/>
      <c r="BC226" s="106"/>
      <c r="BD226" s="106"/>
      <c r="BE226" s="106"/>
      <c r="BF226" s="106"/>
      <c r="BG226" s="106"/>
    </row>
    <row r="227" spans="2:59" ht="15.75" thickBot="1">
      <c r="B227" s="808" t="s">
        <v>250</v>
      </c>
      <c r="C227" s="407"/>
      <c r="D227" s="809" t="s">
        <v>153</v>
      </c>
      <c r="E227" s="602"/>
      <c r="F227" s="811"/>
      <c r="G227" s="1321" t="s">
        <v>414</v>
      </c>
      <c r="H227" s="1259" t="s">
        <v>392</v>
      </c>
      <c r="I227" s="815"/>
      <c r="J227" s="815"/>
      <c r="K227" s="1832"/>
      <c r="L227" s="817"/>
      <c r="M227" s="818" t="s">
        <v>279</v>
      </c>
      <c r="N227" s="815"/>
      <c r="O227" s="815"/>
      <c r="P227" s="817"/>
      <c r="Q227" s="789" t="s">
        <v>273</v>
      </c>
      <c r="R227" s="101"/>
      <c r="S227" s="121"/>
      <c r="T227" s="106"/>
      <c r="U227" s="132"/>
      <c r="V227" s="121"/>
      <c r="W227" s="121"/>
      <c r="X227" s="121"/>
      <c r="Y227" s="121"/>
      <c r="Z227" s="121"/>
      <c r="AA227" s="106"/>
      <c r="AB227" s="121"/>
      <c r="AC227" s="121"/>
      <c r="AD227" s="121"/>
      <c r="AE227" s="106"/>
      <c r="AF227" s="106"/>
      <c r="AG227" s="115"/>
      <c r="AH227" s="101"/>
      <c r="AI227" s="98"/>
      <c r="AJ227" s="106"/>
      <c r="AK227" s="106"/>
      <c r="AL227" s="106"/>
      <c r="AM227" s="106"/>
      <c r="AN227" s="106"/>
      <c r="AO227" s="106"/>
      <c r="AP227" s="106"/>
      <c r="AQ227" s="106"/>
      <c r="AR227" s="106"/>
      <c r="AS227" s="106"/>
      <c r="AT227" s="106"/>
      <c r="AU227" s="106"/>
      <c r="AV227" s="106"/>
      <c r="AW227" s="106"/>
      <c r="AX227" s="106"/>
      <c r="AY227" s="106"/>
      <c r="AZ227" s="106"/>
      <c r="BA227" s="106"/>
      <c r="BB227" s="106"/>
      <c r="BC227" s="106"/>
      <c r="BD227" s="106"/>
      <c r="BE227" s="106"/>
      <c r="BF227" s="106"/>
      <c r="BG227" s="106"/>
    </row>
    <row r="228" spans="2:59">
      <c r="B228" s="808" t="s">
        <v>258</v>
      </c>
      <c r="C228" s="407" t="s">
        <v>152</v>
      </c>
      <c r="D228" s="675"/>
      <c r="E228" s="809" t="s">
        <v>154</v>
      </c>
      <c r="F228" s="806" t="s">
        <v>55</v>
      </c>
      <c r="G228" s="1321" t="s">
        <v>415</v>
      </c>
      <c r="H228" s="1261" t="s">
        <v>157</v>
      </c>
      <c r="I228" s="602"/>
      <c r="J228" s="1271"/>
      <c r="K228" s="40"/>
      <c r="L228" s="1271"/>
      <c r="M228" s="1272" t="s">
        <v>259</v>
      </c>
      <c r="N228" s="1273" t="s">
        <v>260</v>
      </c>
      <c r="O228" s="1274" t="s">
        <v>261</v>
      </c>
      <c r="P228" s="1275" t="s">
        <v>262</v>
      </c>
      <c r="Q228" s="788" t="s">
        <v>241</v>
      </c>
      <c r="R228" s="358"/>
      <c r="S228" s="121"/>
      <c r="T228" s="106"/>
      <c r="U228" s="106"/>
      <c r="V228" s="106"/>
      <c r="W228" s="121"/>
      <c r="X228" s="121"/>
      <c r="Y228" s="121"/>
      <c r="Z228" s="106"/>
      <c r="AA228" s="106"/>
      <c r="AB228" s="106"/>
      <c r="AC228" s="106"/>
      <c r="AD228" s="106"/>
      <c r="AE228" s="106"/>
      <c r="AF228" s="106"/>
      <c r="AG228" s="106"/>
      <c r="AH228" s="114"/>
      <c r="AI228" s="106"/>
      <c r="AJ228" s="106"/>
      <c r="AK228" s="106"/>
      <c r="AL228" s="106"/>
      <c r="AM228" s="106"/>
      <c r="AN228" s="106"/>
      <c r="AO228" s="106"/>
      <c r="AP228" s="106"/>
      <c r="AQ228" s="106"/>
      <c r="AR228" s="106"/>
      <c r="AS228" s="106"/>
      <c r="AT228" s="106"/>
      <c r="AU228" s="106"/>
      <c r="AV228" s="106"/>
      <c r="AW228" s="106"/>
      <c r="AX228" s="106"/>
      <c r="AY228" s="106"/>
      <c r="AZ228" s="106"/>
      <c r="BA228" s="106"/>
      <c r="BB228" s="106"/>
      <c r="BC228" s="106"/>
      <c r="BD228" s="106"/>
      <c r="BE228" s="106"/>
      <c r="BF228" s="106"/>
      <c r="BG228" s="106"/>
    </row>
    <row r="229" spans="2:59" ht="15.75" thickBot="1">
      <c r="B229" s="62"/>
      <c r="C229" s="700"/>
      <c r="D229" s="438"/>
      <c r="E229" s="810" t="s">
        <v>6</v>
      </c>
      <c r="F229" s="415" t="s">
        <v>7</v>
      </c>
      <c r="G229" s="1222" t="s">
        <v>8</v>
      </c>
      <c r="H229" s="1260" t="s">
        <v>340</v>
      </c>
      <c r="I229" s="1276" t="s">
        <v>251</v>
      </c>
      <c r="J229" s="1277" t="s">
        <v>252</v>
      </c>
      <c r="K229" s="1278" t="s">
        <v>942</v>
      </c>
      <c r="L229" s="1277" t="s">
        <v>253</v>
      </c>
      <c r="M229" s="1279" t="s">
        <v>254</v>
      </c>
      <c r="N229" s="1277" t="s">
        <v>255</v>
      </c>
      <c r="O229" s="1278" t="s">
        <v>256</v>
      </c>
      <c r="P229" s="1280" t="s">
        <v>257</v>
      </c>
      <c r="Q229" s="700"/>
      <c r="R229" s="358"/>
      <c r="S229" s="106"/>
      <c r="T229" s="178"/>
      <c r="U229" s="121"/>
      <c r="V229" s="106"/>
      <c r="W229" s="106"/>
      <c r="X229" s="178"/>
      <c r="Y229" s="178"/>
      <c r="Z229" s="126"/>
      <c r="AA229" s="106"/>
      <c r="AB229" s="106"/>
      <c r="AC229" s="106"/>
      <c r="AD229" s="106"/>
      <c r="AE229" s="106"/>
      <c r="AF229" s="106"/>
      <c r="AG229" s="106"/>
      <c r="AH229" s="106"/>
      <c r="AI229" s="106"/>
      <c r="AJ229" s="106"/>
      <c r="AK229" s="106"/>
      <c r="AL229" s="106"/>
      <c r="AM229" s="106"/>
      <c r="AN229" s="106"/>
      <c r="AO229" s="106"/>
      <c r="AP229" s="106"/>
      <c r="AQ229" s="106"/>
      <c r="AR229" s="106"/>
      <c r="AS229" s="106"/>
      <c r="AT229" s="106"/>
      <c r="AU229" s="106"/>
      <c r="AV229" s="106"/>
      <c r="AW229" s="106"/>
      <c r="AX229" s="106"/>
      <c r="AY229" s="106"/>
      <c r="AZ229" s="106"/>
      <c r="BA229" s="106"/>
      <c r="BB229" s="106"/>
      <c r="BC229" s="106"/>
      <c r="BD229" s="106"/>
      <c r="BE229" s="106"/>
      <c r="BF229" s="106"/>
      <c r="BG229" s="106"/>
    </row>
    <row r="230" spans="2:59" ht="15.75">
      <c r="B230" s="85"/>
      <c r="C230" s="568" t="s">
        <v>132</v>
      </c>
      <c r="D230" s="1176"/>
      <c r="E230" s="1434"/>
      <c r="F230" s="740"/>
      <c r="G230" s="740"/>
      <c r="H230" s="598"/>
      <c r="I230" s="725"/>
      <c r="J230" s="728"/>
      <c r="K230" s="1165"/>
      <c r="L230" s="728"/>
      <c r="M230" s="728"/>
      <c r="N230" s="728"/>
      <c r="O230" s="728"/>
      <c r="P230" s="692"/>
      <c r="Q230" s="794"/>
      <c r="R230" s="361"/>
      <c r="S230" s="126"/>
      <c r="T230" s="126"/>
      <c r="U230" s="106"/>
      <c r="V230" s="181"/>
      <c r="W230" s="106"/>
      <c r="X230" s="158"/>
      <c r="Y230" s="126"/>
      <c r="Z230" s="126"/>
      <c r="AA230" s="106"/>
      <c r="AB230" s="121"/>
      <c r="AC230" s="121"/>
      <c r="AD230" s="121"/>
      <c r="AE230" s="106"/>
      <c r="AF230" s="106"/>
      <c r="AG230" s="106"/>
      <c r="AH230" s="106"/>
      <c r="AI230" s="106"/>
      <c r="AJ230" s="106"/>
      <c r="AK230" s="106"/>
      <c r="AL230" s="106"/>
      <c r="AM230" s="106"/>
      <c r="AN230" s="106"/>
      <c r="AO230" s="106"/>
      <c r="AP230" s="106"/>
      <c r="AQ230" s="106"/>
      <c r="AR230" s="106"/>
      <c r="AS230" s="106"/>
      <c r="AT230" s="106"/>
      <c r="AU230" s="106"/>
      <c r="AV230" s="106"/>
      <c r="AW230" s="106"/>
      <c r="AX230" s="106"/>
      <c r="AY230" s="106"/>
      <c r="AZ230" s="106"/>
      <c r="BA230" s="106"/>
      <c r="BB230" s="106"/>
      <c r="BC230" s="106"/>
      <c r="BD230" s="106"/>
      <c r="BE230" s="106"/>
      <c r="BF230" s="106"/>
      <c r="BG230" s="106"/>
    </row>
    <row r="231" spans="2:59" ht="21">
      <c r="B231" s="1189" t="str">
        <f>'12-18л. МЕНЮ '!J242</f>
        <v>255/17</v>
      </c>
      <c r="C231" s="251" t="str">
        <f>'12-18л. МЕНЮ '!C242</f>
        <v xml:space="preserve">Печень по-строгановски </v>
      </c>
      <c r="D231" s="354">
        <f>'12-18л. МЕНЮ '!D242</f>
        <v>120</v>
      </c>
      <c r="E231" s="1951">
        <f>'12-18л. МЕНЮ '!E242</f>
        <v>15.285</v>
      </c>
      <c r="F231" s="1878">
        <f>'12-18л. МЕНЮ '!F242</f>
        <v>14.1433</v>
      </c>
      <c r="G231" s="1878">
        <f>'12-18л. МЕНЮ '!G242</f>
        <v>7.6456999999999997</v>
      </c>
      <c r="H231" s="1880">
        <f>'12-18л. МЕНЮ '!H242</f>
        <v>219.01310000000001</v>
      </c>
      <c r="I231" s="2701">
        <v>6.5679999999999996</v>
      </c>
      <c r="J231" s="2701">
        <v>0.19</v>
      </c>
      <c r="K231" s="2701">
        <v>0.15</v>
      </c>
      <c r="L231" s="2701">
        <v>753.16700000000003</v>
      </c>
      <c r="M231" s="3663">
        <v>32.988</v>
      </c>
      <c r="N231" s="3664">
        <v>145.702</v>
      </c>
      <c r="O231" s="2672">
        <v>29.904</v>
      </c>
      <c r="P231" s="3665">
        <v>2.8540000000000001</v>
      </c>
      <c r="Q231" s="453">
        <f>'12-18л. МЕНЮ '!I242</f>
        <v>52</v>
      </c>
      <c r="S231" s="529"/>
      <c r="T231" s="2532"/>
      <c r="U231" s="530"/>
      <c r="V231" s="121"/>
      <c r="W231" s="121"/>
      <c r="X231" s="121"/>
      <c r="Y231" s="121"/>
      <c r="Z231" s="121"/>
      <c r="AA231" s="106"/>
      <c r="AB231" s="106"/>
      <c r="AC231" s="106"/>
      <c r="AD231" s="529"/>
      <c r="AE231" s="119"/>
      <c r="AF231" s="106"/>
      <c r="AG231" s="106"/>
      <c r="AH231" s="106"/>
      <c r="AI231" s="106"/>
      <c r="AJ231" s="106"/>
      <c r="AK231" s="106"/>
      <c r="AL231" s="106"/>
      <c r="AM231" s="106"/>
      <c r="AN231" s="106"/>
      <c r="AO231" s="106"/>
      <c r="AP231" s="106"/>
      <c r="AQ231" s="106"/>
      <c r="AR231" s="106"/>
      <c r="AS231" s="106"/>
      <c r="AT231" s="106"/>
      <c r="AU231" s="106"/>
      <c r="AV231" s="106"/>
      <c r="AW231" s="106"/>
      <c r="AX231" s="106"/>
      <c r="AY231" s="106"/>
      <c r="AZ231" s="106"/>
      <c r="BA231" s="106"/>
      <c r="BB231" s="106"/>
      <c r="BC231" s="106"/>
      <c r="BD231" s="106"/>
      <c r="BE231" s="106"/>
      <c r="BF231" s="106"/>
      <c r="BG231" s="106"/>
    </row>
    <row r="232" spans="2:59">
      <c r="B232" s="1189" t="str">
        <f>'12-18л. МЕНЮ '!J243</f>
        <v>256/21</v>
      </c>
      <c r="C232" s="251" t="str">
        <f>'12-18л. МЕНЮ '!C243</f>
        <v>Макароны отварные и / овощи</v>
      </c>
      <c r="D232" s="354">
        <f>'12-18л. МЕНЮ '!D243</f>
        <v>180</v>
      </c>
      <c r="E232" s="1951">
        <f>'12-18л. МЕНЮ '!E243</f>
        <v>6.5484</v>
      </c>
      <c r="F232" s="1878">
        <f>'12-18л. МЕНЮ '!F243</f>
        <v>6.9432</v>
      </c>
      <c r="G232" s="1951">
        <f>'12-18л. МЕНЮ '!G243</f>
        <v>26.948399999999999</v>
      </c>
      <c r="H232" s="1864">
        <f>'12-18л. МЕНЮ '!H243</f>
        <v>221.85599999999999</v>
      </c>
      <c r="I232" s="1401">
        <v>0</v>
      </c>
      <c r="J232" s="768">
        <v>6.8000000000000005E-2</v>
      </c>
      <c r="K232" s="1178">
        <v>0</v>
      </c>
      <c r="L232" s="768">
        <v>34.284999999999997</v>
      </c>
      <c r="M232" s="1178">
        <v>14.571999999999999</v>
      </c>
      <c r="N232" s="768">
        <v>40.085000000000001</v>
      </c>
      <c r="O232" s="1178">
        <v>9.7720000000000002</v>
      </c>
      <c r="P232" s="2250">
        <v>0.97699999999999998</v>
      </c>
      <c r="Q232" s="453">
        <f>'12-18л. МЕНЮ '!I243</f>
        <v>46</v>
      </c>
      <c r="S232" s="2531"/>
      <c r="T232" s="2532"/>
      <c r="U232" s="587"/>
      <c r="V232" s="178"/>
      <c r="W232" s="178"/>
      <c r="X232" s="178"/>
      <c r="Y232" s="587"/>
      <c r="Z232" s="587"/>
      <c r="AA232" s="106"/>
      <c r="AB232" s="121"/>
      <c r="AC232" s="121"/>
      <c r="AD232" s="121"/>
      <c r="AE232" s="106"/>
      <c r="AF232" s="106"/>
      <c r="AG232" s="106"/>
      <c r="AH232" s="106"/>
      <c r="AI232" s="106"/>
      <c r="AJ232" s="106"/>
      <c r="AK232" s="106"/>
      <c r="AL232" s="106"/>
      <c r="AM232" s="106"/>
      <c r="AN232" s="106"/>
      <c r="AO232" s="106"/>
      <c r="AP232" s="106"/>
      <c r="AQ232" s="106"/>
      <c r="AR232" s="106"/>
      <c r="AS232" s="106"/>
      <c r="AT232" s="106"/>
      <c r="AU232" s="106"/>
      <c r="AV232" s="106"/>
      <c r="AW232" s="106"/>
      <c r="AX232" s="106"/>
      <c r="AY232" s="106"/>
      <c r="AZ232" s="106"/>
      <c r="BA232" s="106"/>
      <c r="BB232" s="106"/>
      <c r="BC232" s="106"/>
      <c r="BD232" s="106"/>
      <c r="BE232" s="106"/>
      <c r="BF232" s="106"/>
      <c r="BG232" s="106"/>
    </row>
    <row r="233" spans="2:59" ht="12.75" customHeight="1">
      <c r="B233" s="1601" t="str">
        <f>'12-18л. МЕНЮ '!J244</f>
        <v>157/21</v>
      </c>
      <c r="C233" s="2743" t="str">
        <f>'12-18л. МЕНЮ '!C244</f>
        <v>консервированные отварные (сложный гарнир)</v>
      </c>
      <c r="D233" s="1819">
        <f>'12-18л. МЕНЮ '!D244</f>
        <v>25</v>
      </c>
      <c r="E233" s="2131">
        <f>'12-18л. МЕНЮ '!E244</f>
        <v>0.5</v>
      </c>
      <c r="F233" s="2132">
        <f>'12-18л. МЕНЮ '!F244</f>
        <v>8.3000000000000004E-2</v>
      </c>
      <c r="G233" s="2131">
        <f>'12-18л. МЕНЮ '!G244</f>
        <v>2.5419999999999998</v>
      </c>
      <c r="H233" s="1867">
        <f>'12-18л. МЕНЮ '!H244</f>
        <v>13.048</v>
      </c>
      <c r="I233" s="1739">
        <v>0.48</v>
      </c>
      <c r="J233" s="1410">
        <v>4.0000000000000001E-3</v>
      </c>
      <c r="K233" s="1739">
        <v>7.0000000000000001E-3</v>
      </c>
      <c r="L233" s="1437">
        <v>0.3</v>
      </c>
      <c r="M233" s="1740">
        <v>9.1669999999999998</v>
      </c>
      <c r="N233" s="1741">
        <v>8.75</v>
      </c>
      <c r="O233" s="1740">
        <v>2.8119999999999998</v>
      </c>
      <c r="P233" s="2161">
        <v>0.08</v>
      </c>
      <c r="Q233" s="2525">
        <f>'12-18л. МЕНЮ '!I244</f>
        <v>46</v>
      </c>
      <c r="S233" s="2533"/>
      <c r="T233" s="2534"/>
      <c r="U233" s="176"/>
      <c r="V233" s="589"/>
      <c r="W233" s="589"/>
      <c r="X233" s="589"/>
      <c r="Y233" s="176"/>
      <c r="Z233" s="590"/>
      <c r="AA233" s="106"/>
      <c r="AB233" s="121"/>
      <c r="AC233" s="121"/>
      <c r="AD233" s="121"/>
      <c r="AE233" s="106"/>
      <c r="AF233" s="106"/>
      <c r="AG233" s="106"/>
      <c r="AH233" s="106"/>
      <c r="AI233" s="106"/>
      <c r="AJ233" s="106"/>
      <c r="AK233" s="106"/>
      <c r="AL233" s="106"/>
      <c r="AM233" s="106"/>
      <c r="AN233" s="106"/>
      <c r="AO233" s="106"/>
      <c r="AP233" s="106"/>
      <c r="AQ233" s="106"/>
      <c r="AR233" s="106"/>
      <c r="AS233" s="106"/>
      <c r="AT233" s="106"/>
      <c r="AU233" s="106"/>
      <c r="AV233" s="106"/>
      <c r="AW233" s="106"/>
      <c r="AX233" s="106"/>
      <c r="AY233" s="106"/>
      <c r="AZ233" s="106"/>
      <c r="BA233" s="106"/>
      <c r="BB233" s="106"/>
      <c r="BC233" s="106"/>
      <c r="BD233" s="106"/>
      <c r="BE233" s="106"/>
      <c r="BF233" s="106"/>
      <c r="BG233" s="106"/>
    </row>
    <row r="234" spans="2:59">
      <c r="B234" s="1601" t="str">
        <f>'12-18л. МЕНЮ '!J245</f>
        <v>501 /21</v>
      </c>
      <c r="C234" s="2345" t="str">
        <f>'12-18л. МЕНЮ '!C245</f>
        <v>Сок фруктовый (яблочный)</v>
      </c>
      <c r="D234" s="1819">
        <f>'12-18л. МЕНЮ '!D245</f>
        <v>200</v>
      </c>
      <c r="E234" s="2520">
        <f>'12-18л. МЕНЮ '!E245</f>
        <v>1</v>
      </c>
      <c r="F234" s="2131">
        <f>'12-18л. МЕНЮ '!F245</f>
        <v>0.2</v>
      </c>
      <c r="G234" s="2132">
        <f>'12-18л. МЕНЮ '!G245</f>
        <v>20.2</v>
      </c>
      <c r="H234" s="1966">
        <f>'12-18л. МЕНЮ '!H245</f>
        <v>86</v>
      </c>
      <c r="I234" s="329">
        <v>4</v>
      </c>
      <c r="J234" s="329">
        <v>0.02</v>
      </c>
      <c r="K234" s="329">
        <v>0.02</v>
      </c>
      <c r="L234" s="717">
        <v>0</v>
      </c>
      <c r="M234" s="2163">
        <v>14</v>
      </c>
      <c r="N234" s="1186">
        <v>14</v>
      </c>
      <c r="O234" s="329">
        <v>8</v>
      </c>
      <c r="P234" s="1186">
        <v>0.28000000000000003</v>
      </c>
      <c r="Q234" s="2525">
        <f>'12-18л. МЕНЮ '!I245</f>
        <v>98</v>
      </c>
      <c r="S234" s="2531"/>
      <c r="T234" s="2532"/>
      <c r="U234" s="106"/>
      <c r="V234" s="106"/>
      <c r="W234" s="106"/>
      <c r="X234" s="106"/>
      <c r="Y234" s="106"/>
      <c r="Z234" s="106"/>
      <c r="AA234" s="106"/>
      <c r="AB234" s="126"/>
      <c r="AC234" s="126"/>
      <c r="AD234" s="126"/>
      <c r="AE234" s="126"/>
      <c r="AF234" s="106"/>
      <c r="AG234" s="106"/>
      <c r="AH234" s="106"/>
      <c r="AI234" s="106"/>
      <c r="AJ234" s="106"/>
      <c r="AK234" s="106"/>
      <c r="AL234" s="106"/>
      <c r="AM234" s="106"/>
      <c r="AN234" s="106"/>
      <c r="AO234" s="106"/>
      <c r="AP234" s="106"/>
      <c r="AQ234" s="106"/>
      <c r="AR234" s="106"/>
      <c r="AS234" s="106"/>
      <c r="AT234" s="106"/>
      <c r="AU234" s="106"/>
      <c r="AV234" s="106"/>
      <c r="AW234" s="106"/>
      <c r="AX234" s="106"/>
      <c r="AY234" s="106"/>
      <c r="AZ234" s="106"/>
      <c r="BA234" s="106"/>
      <c r="BB234" s="106"/>
      <c r="BC234" s="106"/>
      <c r="BD234" s="106"/>
      <c r="BE234" s="106"/>
      <c r="BF234" s="106"/>
      <c r="BG234" s="106"/>
    </row>
    <row r="235" spans="2:59" ht="14.25" customHeight="1">
      <c r="B235" s="1790" t="str">
        <f>'12-18л. МЕНЮ '!J246</f>
        <v>Пром.пр.</v>
      </c>
      <c r="C235" s="567" t="str">
        <f>'12-18л. МЕНЮ '!C246</f>
        <v>Хлеб пшеничный</v>
      </c>
      <c r="D235" s="1808">
        <f>'12-18л. МЕНЮ '!D246</f>
        <v>50</v>
      </c>
      <c r="E235" s="2006">
        <f>'12-18л. МЕНЮ '!E246</f>
        <v>1.0029999999999999</v>
      </c>
      <c r="F235" s="1902">
        <f>'12-18л. МЕНЮ '!F246</f>
        <v>0.65</v>
      </c>
      <c r="G235" s="1902">
        <f>'12-18л. МЕНЮ '!G246</f>
        <v>27.1</v>
      </c>
      <c r="H235" s="2130">
        <f>'12-18л. МЕНЮ '!H246</f>
        <v>118.262</v>
      </c>
      <c r="I235" s="1186">
        <v>0</v>
      </c>
      <c r="J235" s="1186">
        <v>5.5E-2</v>
      </c>
      <c r="K235" s="1186">
        <v>0.02</v>
      </c>
      <c r="L235" s="717">
        <v>0</v>
      </c>
      <c r="M235" s="2163">
        <v>10</v>
      </c>
      <c r="N235" s="1186">
        <v>3.25</v>
      </c>
      <c r="O235" s="1186">
        <v>0.7</v>
      </c>
      <c r="P235" s="1186">
        <v>5.5E-2</v>
      </c>
      <c r="Q235" s="2524">
        <f>'12-18л. МЕНЮ '!I246</f>
        <v>17</v>
      </c>
      <c r="R235" s="489"/>
      <c r="S235" s="2531"/>
      <c r="T235" s="2534"/>
      <c r="U235" s="106"/>
      <c r="V235" s="106"/>
      <c r="W235" s="106"/>
      <c r="X235" s="106"/>
      <c r="Y235" s="106"/>
      <c r="Z235" s="106"/>
      <c r="AA235" s="106"/>
      <c r="AB235" s="367"/>
      <c r="AC235" s="367"/>
      <c r="AD235" s="367"/>
      <c r="AE235" s="367"/>
      <c r="AF235" s="106"/>
      <c r="AG235" s="106"/>
      <c r="AH235" s="106"/>
      <c r="AI235" s="106"/>
      <c r="AJ235" s="106"/>
      <c r="AK235" s="106"/>
      <c r="AL235" s="106"/>
      <c r="AM235" s="106"/>
      <c r="AN235" s="106"/>
      <c r="AO235" s="106"/>
      <c r="AP235" s="106"/>
      <c r="AQ235" s="106"/>
      <c r="AR235" s="106"/>
      <c r="AS235" s="106"/>
      <c r="AT235" s="106"/>
      <c r="AU235" s="106"/>
      <c r="AV235" s="106"/>
      <c r="AW235" s="106"/>
      <c r="AX235" s="106"/>
      <c r="AY235" s="106"/>
      <c r="AZ235" s="106"/>
      <c r="BA235" s="106"/>
      <c r="BB235" s="106"/>
      <c r="BC235" s="106"/>
      <c r="BD235" s="106"/>
      <c r="BE235" s="106"/>
      <c r="BF235" s="106"/>
      <c r="BG235" s="106"/>
    </row>
    <row r="236" spans="2:59" ht="13.5" customHeight="1" thickBot="1">
      <c r="B236" s="1737" t="str">
        <f>'12-18л. МЕНЮ '!J247</f>
        <v>Пром.пр.</v>
      </c>
      <c r="C236" s="185" t="str">
        <f>'12-18л. МЕНЮ '!C247</f>
        <v>Хлеб ржаной</v>
      </c>
      <c r="D236" s="1748">
        <f>'12-18л. МЕНЮ '!D247</f>
        <v>30</v>
      </c>
      <c r="E236" s="1951">
        <f>'12-18л. МЕНЮ '!E247</f>
        <v>1.4</v>
      </c>
      <c r="F236" s="1878">
        <f>'12-18л. МЕНЮ '!F247</f>
        <v>0.495</v>
      </c>
      <c r="G236" s="1878">
        <f>'12-18л. МЕНЮ '!G247</f>
        <v>13.031000000000001</v>
      </c>
      <c r="H236" s="1880">
        <f>'12-18л. МЕНЮ '!H247</f>
        <v>62.174999999999997</v>
      </c>
      <c r="I236" s="1186">
        <v>0</v>
      </c>
      <c r="J236" s="1186">
        <v>7.4999999999999997E-2</v>
      </c>
      <c r="K236" s="1186">
        <v>7.4999999999999997E-2</v>
      </c>
      <c r="L236" s="717">
        <v>0</v>
      </c>
      <c r="M236" s="2163">
        <v>9.9</v>
      </c>
      <c r="N236" s="1186">
        <v>7.02</v>
      </c>
      <c r="O236" s="1186">
        <v>1.98</v>
      </c>
      <c r="P236" s="2164">
        <v>4.2000000000000003E-2</v>
      </c>
      <c r="Q236" s="430">
        <f>'12-18л. МЕНЮ '!I247</f>
        <v>18</v>
      </c>
      <c r="R236" s="106"/>
      <c r="S236" s="2531"/>
      <c r="T236" s="31"/>
      <c r="U236" s="106"/>
      <c r="V236" s="106"/>
      <c r="W236" s="106"/>
      <c r="X236" s="106"/>
      <c r="Y236" s="106"/>
      <c r="Z236" s="106"/>
      <c r="AA236" s="106"/>
      <c r="AB236" s="121"/>
      <c r="AC236" s="121"/>
      <c r="AD236" s="121"/>
      <c r="AE236" s="106"/>
      <c r="AF236" s="106"/>
      <c r="AG236" s="106"/>
      <c r="AH236" s="106"/>
      <c r="AI236" s="106"/>
      <c r="AJ236" s="106"/>
      <c r="AK236" s="106"/>
      <c r="AL236" s="106"/>
      <c r="AM236" s="106"/>
      <c r="AN236" s="106"/>
      <c r="AO236" s="106"/>
      <c r="AP236" s="106"/>
      <c r="AQ236" s="106"/>
      <c r="AR236" s="106"/>
      <c r="AS236" s="106"/>
      <c r="AT236" s="106"/>
      <c r="AU236" s="106"/>
      <c r="AV236" s="106"/>
      <c r="AW236" s="106"/>
      <c r="AX236" s="106"/>
      <c r="AY236" s="106"/>
      <c r="AZ236" s="106"/>
      <c r="BA236" s="106"/>
      <c r="BB236" s="106"/>
      <c r="BC236" s="106"/>
      <c r="BD236" s="106"/>
      <c r="BE236" s="106"/>
      <c r="BF236" s="106"/>
      <c r="BG236" s="106"/>
    </row>
    <row r="237" spans="2:59" ht="16.5" customHeight="1">
      <c r="B237" s="434" t="s">
        <v>173</v>
      </c>
      <c r="D237" s="1198">
        <f>'12-18л. МЕНЮ '!D248</f>
        <v>605</v>
      </c>
      <c r="E237" s="1982">
        <f>'12-18л. МЕНЮ '!E248</f>
        <v>25.7364</v>
      </c>
      <c r="F237" s="1983">
        <f>'12-18л. МЕНЮ '!F248</f>
        <v>22.514499999999998</v>
      </c>
      <c r="G237" s="1983">
        <f>'12-18л. МЕНЮ '!G248</f>
        <v>97.467100000000016</v>
      </c>
      <c r="H237" s="1953">
        <f>'12-18л. МЕНЮ '!H248</f>
        <v>720.35410000000002</v>
      </c>
      <c r="I237" s="1885">
        <f>SUM(I231:I236)</f>
        <v>11.048</v>
      </c>
      <c r="J237" s="1885">
        <f t="shared" ref="J237:P237" si="54">SUM(J231:J236)</f>
        <v>0.41200000000000003</v>
      </c>
      <c r="K237" s="1885">
        <f t="shared" si="54"/>
        <v>0.27199999999999996</v>
      </c>
      <c r="L237" s="1912">
        <f t="shared" si="54"/>
        <v>787.75199999999995</v>
      </c>
      <c r="M237" s="1912">
        <f t="shared" si="54"/>
        <v>90.62700000000001</v>
      </c>
      <c r="N237" s="1912">
        <f t="shared" si="54"/>
        <v>218.80700000000002</v>
      </c>
      <c r="O237" s="1885">
        <f t="shared" si="54"/>
        <v>53.167999999999999</v>
      </c>
      <c r="P237" s="2523">
        <f t="shared" si="54"/>
        <v>4.2879999999999994</v>
      </c>
      <c r="Q237" s="790"/>
      <c r="R237" s="115"/>
      <c r="S237" s="2531"/>
      <c r="T237" s="31"/>
      <c r="U237" s="106"/>
      <c r="V237" s="106"/>
      <c r="W237" s="106"/>
      <c r="X237" s="106"/>
      <c r="Y237" s="106"/>
      <c r="Z237" s="106"/>
      <c r="AA237" s="106"/>
      <c r="AB237" s="116"/>
      <c r="AC237" s="116"/>
      <c r="AD237" s="116"/>
      <c r="AE237" s="174"/>
      <c r="AF237" s="106"/>
      <c r="AG237" s="106"/>
      <c r="AH237" s="106"/>
      <c r="AI237" s="106"/>
      <c r="AJ237" s="106"/>
      <c r="AK237" s="106"/>
      <c r="AL237" s="106"/>
      <c r="AM237" s="106"/>
      <c r="AN237" s="106"/>
      <c r="AO237" s="106"/>
      <c r="AP237" s="106"/>
      <c r="AQ237" s="106"/>
      <c r="AR237" s="106"/>
      <c r="AS237" s="106"/>
      <c r="AT237" s="106"/>
      <c r="AU237" s="106"/>
      <c r="AV237" s="106"/>
      <c r="AW237" s="106"/>
      <c r="AX237" s="106"/>
      <c r="AY237" s="106"/>
      <c r="AZ237" s="106"/>
      <c r="BA237" s="106"/>
      <c r="BB237" s="106"/>
      <c r="BC237" s="106"/>
      <c r="BD237" s="106"/>
      <c r="BE237" s="106"/>
      <c r="BF237" s="106"/>
      <c r="BG237" s="106"/>
    </row>
    <row r="238" spans="2:59" ht="15" customHeight="1">
      <c r="B238" s="755"/>
      <c r="C238" s="756" t="s">
        <v>11</v>
      </c>
      <c r="D238" s="1150">
        <f>D732</f>
        <v>0.25</v>
      </c>
      <c r="E238" s="1984">
        <f>'12-18л. МЕНЮ '!E249</f>
        <v>22.5</v>
      </c>
      <c r="F238" s="1985">
        <f>'12-18л. МЕНЮ '!F249</f>
        <v>23</v>
      </c>
      <c r="G238" s="1985">
        <f>'12-18л. МЕНЮ '!G249</f>
        <v>95.75</v>
      </c>
      <c r="H238" s="1954">
        <f>'12-18л. МЕНЮ '!H249</f>
        <v>680</v>
      </c>
      <c r="I238" s="1893">
        <f t="shared" ref="I238:P238" si="55">I732</f>
        <v>17.5</v>
      </c>
      <c r="J238" s="1893">
        <f t="shared" si="55"/>
        <v>0.35</v>
      </c>
      <c r="K238" s="1893">
        <f t="shared" si="55"/>
        <v>0.4</v>
      </c>
      <c r="L238" s="1893">
        <f t="shared" si="55"/>
        <v>225</v>
      </c>
      <c r="M238" s="1894">
        <f t="shared" si="55"/>
        <v>300</v>
      </c>
      <c r="N238" s="1894">
        <f t="shared" si="55"/>
        <v>300</v>
      </c>
      <c r="O238" s="1893">
        <f t="shared" si="55"/>
        <v>75</v>
      </c>
      <c r="P238" s="1975">
        <f t="shared" si="55"/>
        <v>4.5</v>
      </c>
      <c r="Q238" s="790"/>
      <c r="R238" s="106"/>
      <c r="S238" s="2531"/>
      <c r="T238" s="95"/>
      <c r="U238" s="116"/>
      <c r="V238" s="116"/>
      <c r="W238" s="116"/>
      <c r="X238" s="175"/>
      <c r="Y238" s="541"/>
      <c r="Z238" s="106"/>
      <c r="AA238" s="116"/>
      <c r="AB238" s="116"/>
      <c r="AC238" s="116"/>
      <c r="AD238" s="116"/>
      <c r="AE238" s="174"/>
      <c r="AF238" s="106"/>
      <c r="AG238" s="194"/>
      <c r="AH238" s="194"/>
      <c r="AI238" s="194"/>
      <c r="AJ238" s="181"/>
      <c r="AK238" s="504"/>
      <c r="AL238" s="194"/>
      <c r="AM238" s="181"/>
      <c r="AN238" s="181"/>
      <c r="AO238" s="194"/>
      <c r="AP238" s="505"/>
      <c r="AQ238" s="194"/>
      <c r="AR238" s="194"/>
      <c r="AS238" s="106"/>
      <c r="AT238" s="126"/>
      <c r="AU238" s="106"/>
      <c r="AV238" s="106"/>
      <c r="AW238" s="106"/>
      <c r="AX238" s="106"/>
      <c r="AY238" s="106"/>
      <c r="AZ238" s="106"/>
      <c r="BA238" s="106"/>
      <c r="BB238" s="106"/>
      <c r="BC238" s="106"/>
      <c r="BD238" s="106"/>
      <c r="BE238" s="106"/>
      <c r="BF238" s="106"/>
      <c r="BG238" s="106"/>
    </row>
    <row r="239" spans="2:59" ht="15" customHeight="1" thickBot="1">
      <c r="B239" s="230"/>
      <c r="C239" s="752" t="s">
        <v>344</v>
      </c>
      <c r="D239" s="774"/>
      <c r="E239" s="1986">
        <f>'12-18л. МЕНЮ '!E250</f>
        <v>3.5960000000000001</v>
      </c>
      <c r="F239" s="1899">
        <f>'12-18л. МЕНЮ '!F250</f>
        <v>-0.5277173913043498</v>
      </c>
      <c r="G239" s="1899">
        <f>'12-18л. МЕНЮ '!G250</f>
        <v>0.44832898172323965</v>
      </c>
      <c r="H239" s="1898">
        <f>'12-18л. МЕНЮ '!H250</f>
        <v>1.4836066176470588</v>
      </c>
      <c r="I239" s="1899">
        <f t="shared" ref="I239:P239" si="56">(I237*100/I730)-25</f>
        <v>-9.2171428571428571</v>
      </c>
      <c r="J239" s="1899">
        <f t="shared" si="56"/>
        <v>4.4285714285714342</v>
      </c>
      <c r="K239" s="1899">
        <f t="shared" si="56"/>
        <v>-8.0000000000000036</v>
      </c>
      <c r="L239" s="1899">
        <f t="shared" si="56"/>
        <v>62.527999999999992</v>
      </c>
      <c r="M239" s="1899">
        <f t="shared" si="56"/>
        <v>-17.447749999999999</v>
      </c>
      <c r="N239" s="1899">
        <f t="shared" si="56"/>
        <v>-6.7660833333333343</v>
      </c>
      <c r="O239" s="1899">
        <f t="shared" si="56"/>
        <v>-7.2773333333333312</v>
      </c>
      <c r="P239" s="1977">
        <f t="shared" si="56"/>
        <v>-1.1777777777777807</v>
      </c>
      <c r="Q239" s="795"/>
      <c r="R239" s="115"/>
      <c r="S239" s="7"/>
      <c r="T239" s="557"/>
      <c r="U239" s="356"/>
      <c r="V239" s="356"/>
      <c r="W239" s="356"/>
      <c r="X239" s="356"/>
      <c r="Y239" s="356"/>
      <c r="Z239" s="356"/>
      <c r="AA239" s="2171"/>
      <c r="AB239" s="2172"/>
      <c r="AC239" s="116"/>
      <c r="AD239" s="116"/>
      <c r="AE239" s="174"/>
      <c r="AF239" s="106"/>
      <c r="AG239" s="194"/>
      <c r="AH239" s="194"/>
      <c r="AI239" s="194"/>
      <c r="AJ239" s="194"/>
      <c r="AK239" s="194"/>
      <c r="AL239" s="194"/>
      <c r="AM239" s="194"/>
      <c r="AN239" s="194"/>
      <c r="AO239" s="194"/>
      <c r="AP239" s="194"/>
      <c r="AQ239" s="194"/>
      <c r="AR239" s="194"/>
      <c r="AS239" s="106"/>
      <c r="AT239" s="106"/>
      <c r="AU239" s="106"/>
      <c r="AV239" s="106"/>
      <c r="AW239" s="106"/>
      <c r="AX239" s="106"/>
      <c r="AY239" s="106"/>
      <c r="AZ239" s="106"/>
      <c r="BA239" s="106"/>
      <c r="BB239" s="106"/>
      <c r="BC239" s="106"/>
      <c r="BD239" s="106"/>
      <c r="BE239" s="106"/>
      <c r="BF239" s="106"/>
      <c r="BG239" s="106"/>
    </row>
    <row r="240" spans="2:59" ht="15.75">
      <c r="B240" s="1291"/>
      <c r="C240" s="2515" t="s">
        <v>110</v>
      </c>
      <c r="D240" s="59"/>
      <c r="E240" s="2028"/>
      <c r="F240" s="1965"/>
      <c r="G240" s="1965"/>
      <c r="H240" s="1965"/>
      <c r="I240" s="1965"/>
      <c r="J240" s="1965"/>
      <c r="K240" s="1965"/>
      <c r="L240" s="1965"/>
      <c r="M240" s="1965"/>
      <c r="N240" s="1965"/>
      <c r="O240" s="1965"/>
      <c r="P240" s="1924"/>
      <c r="Q240" s="794"/>
      <c r="R240" s="682"/>
      <c r="S240" s="325"/>
      <c r="T240" s="15"/>
      <c r="U240" s="116"/>
      <c r="V240" s="583"/>
      <c r="W240" s="174"/>
      <c r="X240" s="174"/>
      <c r="Y240" s="174"/>
      <c r="Z240" s="149"/>
      <c r="AA240" s="2178"/>
      <c r="AB240" s="116"/>
      <c r="AC240" s="223"/>
      <c r="AD240" s="116"/>
      <c r="AE240" s="174"/>
      <c r="AF240" s="106"/>
      <c r="AG240" s="106"/>
      <c r="AH240" s="106"/>
      <c r="AI240" s="106"/>
      <c r="AJ240" s="181"/>
      <c r="AK240" s="181"/>
      <c r="AL240" s="106"/>
      <c r="AM240" s="181"/>
      <c r="AN240" s="181"/>
      <c r="AO240" s="106"/>
      <c r="AP240" s="101"/>
      <c r="AQ240" s="106"/>
      <c r="AR240" s="106"/>
      <c r="AS240" s="106"/>
      <c r="AT240" s="106"/>
      <c r="AU240" s="106"/>
      <c r="AV240" s="106"/>
      <c r="AW240" s="106"/>
      <c r="AX240" s="106"/>
      <c r="AY240" s="106"/>
      <c r="AZ240" s="106"/>
      <c r="BA240" s="106"/>
      <c r="BB240" s="106"/>
      <c r="BC240" s="106"/>
      <c r="BD240" s="106"/>
      <c r="BE240" s="106"/>
      <c r="BF240" s="106"/>
      <c r="BG240" s="106"/>
    </row>
    <row r="241" spans="2:59" ht="15.75">
      <c r="B241" s="1436" t="str">
        <f>'12-18л. МЕНЮ '!J252</f>
        <v>53 / 21</v>
      </c>
      <c r="C241" s="251" t="str">
        <f>'12-18л. МЕНЮ '!C252</f>
        <v xml:space="preserve">Икра свекольная </v>
      </c>
      <c r="D241" s="2588">
        <f>'12-18л. МЕНЮ '!D252</f>
        <v>100</v>
      </c>
      <c r="E241" s="1925">
        <f>'12-18л. МЕНЮ '!E252</f>
        <v>1.5</v>
      </c>
      <c r="F241" s="1875">
        <f>'12-18л. МЕНЮ '!F252</f>
        <v>3.6</v>
      </c>
      <c r="G241" s="1874">
        <f>'12-18л. МЕНЮ '!G252</f>
        <v>8.5</v>
      </c>
      <c r="H241" s="1864">
        <f>'12-18л. МЕНЮ '!H252</f>
        <v>72</v>
      </c>
      <c r="I241" s="2482">
        <v>7.4</v>
      </c>
      <c r="J241" s="329">
        <v>0.02</v>
      </c>
      <c r="K241" s="2451">
        <v>1.2999999999999999E-2</v>
      </c>
      <c r="L241" s="722">
        <v>0</v>
      </c>
      <c r="M241" s="1322">
        <v>28</v>
      </c>
      <c r="N241" s="2671">
        <v>41</v>
      </c>
      <c r="O241" s="1186">
        <v>21</v>
      </c>
      <c r="P241" s="2164">
        <v>1.21</v>
      </c>
      <c r="Q241" s="1762">
        <f>'12-18л. МЕНЮ '!I252</f>
        <v>9</v>
      </c>
      <c r="R241" s="115"/>
      <c r="S241" s="7"/>
      <c r="T241" s="95"/>
      <c r="U241" s="1537"/>
      <c r="V241" s="1537"/>
      <c r="W241" s="1537"/>
      <c r="X241" s="1537"/>
      <c r="Y241" s="1537"/>
      <c r="Z241" s="1537"/>
      <c r="AA241" s="2175"/>
      <c r="AB241" s="2176"/>
      <c r="AC241" s="203"/>
      <c r="AD241" s="105"/>
      <c r="AE241" s="96"/>
      <c r="AF241" s="106"/>
      <c r="AG241" s="508"/>
      <c r="AH241" s="509"/>
      <c r="AI241" s="510"/>
      <c r="AJ241" s="511"/>
      <c r="AK241" s="512"/>
      <c r="AL241" s="512"/>
      <c r="AM241" s="512"/>
      <c r="AN241" s="512"/>
      <c r="AO241" s="512"/>
      <c r="AP241" s="512"/>
      <c r="AQ241" s="508"/>
      <c r="AR241" s="508"/>
      <c r="AS241" s="513"/>
      <c r="AT241" s="106"/>
      <c r="AU241" s="106"/>
      <c r="AV241" s="106"/>
      <c r="AW241" s="106"/>
      <c r="AX241" s="106"/>
      <c r="AY241" s="106"/>
      <c r="AZ241" s="106"/>
      <c r="BA241" s="106"/>
      <c r="BB241" s="106"/>
      <c r="BC241" s="106"/>
      <c r="BD241" s="106"/>
      <c r="BE241" s="106"/>
      <c r="BF241" s="106"/>
      <c r="BG241" s="106"/>
    </row>
    <row r="242" spans="2:59">
      <c r="B242" s="1113" t="str">
        <f>'12-18л. МЕНЮ '!J253</f>
        <v>116 /21</v>
      </c>
      <c r="C242" s="233" t="str">
        <f>'12-18л. МЕНЮ '!C253</f>
        <v>Суп из овощей со сметаной</v>
      </c>
      <c r="D242" s="252">
        <f>'12-18л. МЕНЮ '!D253</f>
        <v>250</v>
      </c>
      <c r="E242" s="1979">
        <f>'12-18л. МЕНЮ '!E253</f>
        <v>2.12</v>
      </c>
      <c r="F242" s="2639">
        <f>'12-18л. МЕНЮ '!F253</f>
        <v>5.1849999999999996</v>
      </c>
      <c r="G242" s="1861">
        <f>'12-18л. МЕНЮ '!G253</f>
        <v>6.4850000000000003</v>
      </c>
      <c r="H242" s="1866">
        <f>'12-18л. МЕНЮ '!H253</f>
        <v>81.08</v>
      </c>
      <c r="I242" s="329">
        <v>7.258</v>
      </c>
      <c r="J242" s="329">
        <v>7.5999999999999998E-2</v>
      </c>
      <c r="K242" s="329">
        <v>5.0999999999999997E-2</v>
      </c>
      <c r="L242" s="717">
        <v>3.21</v>
      </c>
      <c r="M242" s="1186">
        <v>26.62</v>
      </c>
      <c r="N242" s="1186">
        <v>47.85</v>
      </c>
      <c r="O242" s="1186">
        <v>18.64</v>
      </c>
      <c r="P242" s="2164">
        <v>0.71399999999999997</v>
      </c>
      <c r="Q242" s="1691">
        <f>'12-18л. МЕНЮ '!I253</f>
        <v>24</v>
      </c>
      <c r="R242" s="119"/>
      <c r="S242" s="2527"/>
      <c r="T242" s="15"/>
      <c r="U242" s="106"/>
      <c r="V242" s="106"/>
      <c r="W242" s="106"/>
      <c r="X242" s="106"/>
      <c r="Y242" s="106"/>
      <c r="Z242" s="106"/>
      <c r="AA242" s="106"/>
      <c r="AB242" s="174"/>
      <c r="AC242" s="106"/>
      <c r="AD242" s="121"/>
      <c r="AE242" s="106"/>
      <c r="AF242" s="106"/>
      <c r="AG242" s="206"/>
      <c r="AH242" s="206"/>
      <c r="AI242" s="206"/>
      <c r="AJ242" s="514"/>
      <c r="AK242" s="206"/>
      <c r="AL242" s="206"/>
      <c r="AM242" s="206"/>
      <c r="AN242" s="206"/>
      <c r="AO242" s="206"/>
      <c r="AP242" s="206"/>
      <c r="AQ242" s="206"/>
      <c r="AR242" s="206"/>
      <c r="AS242" s="206"/>
      <c r="AT242" s="106"/>
      <c r="AU242" s="106"/>
      <c r="AV242" s="106"/>
      <c r="AW242" s="106"/>
      <c r="AX242" s="106"/>
      <c r="AY242" s="106"/>
      <c r="AZ242" s="106"/>
      <c r="BA242" s="106"/>
      <c r="BB242" s="106"/>
      <c r="BC242" s="106"/>
      <c r="BD242" s="106"/>
      <c r="BE242" s="106"/>
      <c r="BF242" s="106"/>
      <c r="BG242" s="106"/>
    </row>
    <row r="243" spans="2:59">
      <c r="B243" s="1814" t="str">
        <f>'12-18л. МЕНЮ '!J254</f>
        <v>347/21</v>
      </c>
      <c r="C243" s="323" t="str">
        <f>'12-18л. МЕНЮ '!C254</f>
        <v>Котлеты школьные</v>
      </c>
      <c r="D243" s="352">
        <f>'12-18л. МЕНЮ '!D254</f>
        <v>100</v>
      </c>
      <c r="E243" s="2490">
        <f>'12-18л. МЕНЮ '!E254</f>
        <v>17.169499999999999</v>
      </c>
      <c r="F243" s="1868">
        <f>'12-18л. МЕНЮ '!F254</f>
        <v>13.3141</v>
      </c>
      <c r="G243" s="1868">
        <f>'12-18л. МЕНЮ '!G254</f>
        <v>14.678100000000001</v>
      </c>
      <c r="H243" s="1867">
        <f>'12-18л. МЕНЮ '!H254</f>
        <v>247.0309</v>
      </c>
      <c r="I243" s="1186">
        <v>0.21329999999999999</v>
      </c>
      <c r="J243" s="768">
        <v>5.9499999999999997E-2</v>
      </c>
      <c r="K243" s="1178">
        <v>0.1236</v>
      </c>
      <c r="L243" s="761">
        <v>3.4634999999999998</v>
      </c>
      <c r="M243" s="2460">
        <v>34.231999999999999</v>
      </c>
      <c r="N243" s="2249">
        <v>106.75279999999999</v>
      </c>
      <c r="O243" s="1178">
        <v>21.669599999999999</v>
      </c>
      <c r="P243" s="2250">
        <v>1.1464000000000001</v>
      </c>
      <c r="Q243" s="1760">
        <f>'12-18л. МЕНЮ '!I254</f>
        <v>64</v>
      </c>
      <c r="R243" s="106"/>
      <c r="S243" s="2528"/>
      <c r="T243" s="15"/>
      <c r="U243" s="335"/>
      <c r="V243" s="335"/>
      <c r="W243" s="116"/>
      <c r="X243" s="175"/>
      <c r="Y243" s="541"/>
      <c r="Z243" s="106"/>
      <c r="AA243" s="121"/>
      <c r="AB243" s="121"/>
      <c r="AC243" s="106"/>
      <c r="AD243" s="116"/>
      <c r="AE243" s="174"/>
      <c r="AF243" s="106"/>
      <c r="AG243" s="116"/>
      <c r="AH243" s="116"/>
      <c r="AI243" s="116"/>
      <c r="AJ243" s="175"/>
      <c r="AK243" s="116"/>
      <c r="AL243" s="116"/>
      <c r="AM243" s="116"/>
      <c r="AN243" s="116"/>
      <c r="AO243" s="116"/>
      <c r="AP243" s="116"/>
      <c r="AQ243" s="116"/>
      <c r="AR243" s="116"/>
      <c r="AS243" s="174"/>
      <c r="AT243" s="106"/>
      <c r="AU243" s="106"/>
      <c r="AV243" s="106"/>
      <c r="AW243" s="106"/>
      <c r="AX243" s="106"/>
      <c r="AY243" s="106"/>
      <c r="AZ243" s="106"/>
      <c r="BA243" s="106"/>
      <c r="BB243" s="106"/>
      <c r="BC243" s="106"/>
      <c r="BD243" s="106"/>
      <c r="BE243" s="106"/>
      <c r="BF243" s="106"/>
      <c r="BG243" s="106"/>
    </row>
    <row r="244" spans="2:59">
      <c r="B244" s="1790" t="str">
        <f>'12-18л. МЕНЮ '!J255</f>
        <v>303/17</v>
      </c>
      <c r="C244" s="567" t="str">
        <f>'12-18л. МЕНЮ '!C255</f>
        <v>Каша вязкая (гречневая)</v>
      </c>
      <c r="D244" s="267">
        <f>'12-18л. МЕНЮ '!D255</f>
        <v>180</v>
      </c>
      <c r="E244" s="1960">
        <f>'12-18л. МЕНЮ '!E255</f>
        <v>0.69599999999999995</v>
      </c>
      <c r="F244" s="1866">
        <f>'12-18л. МЕНЮ '!F255</f>
        <v>6.008</v>
      </c>
      <c r="G244" s="1866">
        <f>'12-18л. МЕНЮ '!G255</f>
        <v>22.63</v>
      </c>
      <c r="H244" s="1866">
        <f>'12-18л. МЕНЮ '!H255</f>
        <v>147.376</v>
      </c>
      <c r="I244" s="1186">
        <v>0</v>
      </c>
      <c r="J244" s="1186">
        <v>2.5000000000000001E-2</v>
      </c>
      <c r="K244" s="1186">
        <v>7.5999999999999998E-2</v>
      </c>
      <c r="L244" s="2462">
        <v>0</v>
      </c>
      <c r="M244" s="1322">
        <v>22.134</v>
      </c>
      <c r="N244" s="1322">
        <v>19.643999999999998</v>
      </c>
      <c r="O244" s="1186">
        <v>12.04</v>
      </c>
      <c r="P244" s="2164">
        <v>1.208</v>
      </c>
      <c r="Q244" s="1760">
        <f>'12-18л. МЕНЮ '!I255</f>
        <v>33</v>
      </c>
      <c r="R244" s="106"/>
      <c r="S244" s="7"/>
      <c r="T244" s="15"/>
      <c r="U244" s="356"/>
      <c r="V244" s="356"/>
      <c r="W244" s="356"/>
      <c r="X244" s="356"/>
      <c r="Y244" s="356"/>
      <c r="Z244" s="356"/>
      <c r="AA244" s="2171"/>
      <c r="AB244" s="2172"/>
      <c r="AC244" s="106"/>
      <c r="AD244" s="116"/>
      <c r="AE244" s="174"/>
      <c r="AF244" s="106"/>
      <c r="AG244" s="524"/>
      <c r="AH244" s="524"/>
      <c r="AI244" s="524"/>
      <c r="AJ244" s="533"/>
      <c r="AK244" s="524"/>
      <c r="AL244" s="524"/>
      <c r="AM244" s="524"/>
      <c r="AN244" s="524"/>
      <c r="AO244" s="525"/>
      <c r="AP244" s="525"/>
      <c r="AQ244" s="524"/>
      <c r="AR244" s="524"/>
      <c r="AS244" s="524"/>
      <c r="AT244" s="106"/>
      <c r="AU244" s="106"/>
      <c r="AV244" s="106"/>
      <c r="AW244" s="106"/>
      <c r="AX244" s="106"/>
      <c r="AY244" s="106"/>
      <c r="AZ244" s="106"/>
      <c r="BA244" s="106"/>
      <c r="BB244" s="106"/>
      <c r="BC244" s="106"/>
      <c r="BD244" s="106"/>
      <c r="BE244" s="106"/>
      <c r="BF244" s="106"/>
      <c r="BG244" s="106"/>
    </row>
    <row r="245" spans="2:59">
      <c r="B245" s="1189" t="str">
        <f>'12-18л. МЕНЮ '!J256</f>
        <v>469 / 21</v>
      </c>
      <c r="C245" s="251" t="str">
        <f>'12-18л. МЕНЮ '!C256</f>
        <v>Молоко кипячёное</v>
      </c>
      <c r="D245" s="254">
        <f>'12-18л. МЕНЮ '!D256</f>
        <v>200</v>
      </c>
      <c r="E245" s="1960">
        <f>'12-18л. МЕНЮ '!E256</f>
        <v>5.8</v>
      </c>
      <c r="F245" s="1866">
        <f>'12-18л. МЕНЮ '!F256</f>
        <v>5.3</v>
      </c>
      <c r="G245" s="1866">
        <f>'12-18л. МЕНЮ '!G256</f>
        <v>9.1</v>
      </c>
      <c r="H245" s="1866">
        <f>'12-18л. МЕНЮ '!H256</f>
        <v>107</v>
      </c>
      <c r="I245" s="1186">
        <v>1.4</v>
      </c>
      <c r="J245" s="1186">
        <v>7.0000000000000007E-2</v>
      </c>
      <c r="K245" s="1186">
        <v>0.03</v>
      </c>
      <c r="L245" s="717">
        <v>40.1</v>
      </c>
      <c r="M245" s="2458">
        <v>227.9</v>
      </c>
      <c r="N245" s="1322">
        <v>161.4</v>
      </c>
      <c r="O245" s="1186">
        <v>26.6</v>
      </c>
      <c r="P245" s="2164">
        <v>0.19</v>
      </c>
      <c r="Q245" s="1691">
        <f>'12-18л. МЕНЮ '!I256</f>
        <v>96</v>
      </c>
      <c r="R245" s="125"/>
      <c r="S245" s="7"/>
      <c r="T245" s="15"/>
      <c r="U245" s="335"/>
      <c r="V245" s="175"/>
      <c r="W245" s="149"/>
      <c r="X245" s="149"/>
      <c r="Y245" s="335"/>
      <c r="Z245" s="149"/>
      <c r="AA245" s="2174"/>
      <c r="AB245" s="116"/>
      <c r="AC245" s="106"/>
      <c r="AD245" s="174"/>
      <c r="AE245" s="174"/>
      <c r="AF245" s="106"/>
      <c r="AG245" s="106"/>
      <c r="AH245" s="106"/>
      <c r="AI245" s="106"/>
      <c r="AJ245" s="106"/>
      <c r="AK245" s="106"/>
      <c r="AL245" s="106"/>
      <c r="AM245" s="106"/>
      <c r="AN245" s="106"/>
      <c r="AO245" s="106"/>
      <c r="AP245" s="106"/>
      <c r="AQ245" s="106"/>
      <c r="AR245" s="106"/>
      <c r="AS245" s="106"/>
      <c r="AT245" s="106"/>
      <c r="AU245" s="106"/>
      <c r="AV245" s="106"/>
      <c r="AW245" s="106"/>
      <c r="AX245" s="106"/>
      <c r="AY245" s="106"/>
      <c r="AZ245" s="106"/>
      <c r="BA245" s="106"/>
      <c r="BB245" s="106"/>
      <c r="BC245" s="106"/>
      <c r="BD245" s="106"/>
      <c r="BE245" s="106"/>
      <c r="BF245" s="106"/>
      <c r="BG245" s="106"/>
    </row>
    <row r="246" spans="2:59">
      <c r="B246" s="1436" t="str">
        <f>'12-18л. МЕНЮ '!J257</f>
        <v>Пром.пр.</v>
      </c>
      <c r="C246" s="251" t="str">
        <f>'12-18л. МЕНЮ '!C257</f>
        <v>Хлеб пшеничный</v>
      </c>
      <c r="D246" s="254">
        <f>'12-18л. МЕНЮ '!D257</f>
        <v>60</v>
      </c>
      <c r="E246" s="1960">
        <f>'12-18л. МЕНЮ '!E257</f>
        <v>1.2036</v>
      </c>
      <c r="F246" s="1866">
        <f>'12-18л. МЕНЮ '!F257</f>
        <v>0.78</v>
      </c>
      <c r="G246" s="1866">
        <f>'12-18л. МЕНЮ '!G257</f>
        <v>32.520000000000003</v>
      </c>
      <c r="H246" s="1866">
        <f>'12-18л. МЕНЮ '!H257</f>
        <v>141.9144</v>
      </c>
      <c r="I246" s="1878">
        <v>0</v>
      </c>
      <c r="J246" s="1878">
        <v>6.6000000000000003E-2</v>
      </c>
      <c r="K246" s="1878">
        <v>2.4E-2</v>
      </c>
      <c r="L246" s="1864">
        <v>0</v>
      </c>
      <c r="M246" s="1877">
        <v>12</v>
      </c>
      <c r="N246" s="1878">
        <v>3.9</v>
      </c>
      <c r="O246" s="1878">
        <v>0.84</v>
      </c>
      <c r="P246" s="1879">
        <v>6.6000000000000003E-2</v>
      </c>
      <c r="Q246" s="1691">
        <f>'12-18л. МЕНЮ '!I257</f>
        <v>17</v>
      </c>
      <c r="R246" s="119"/>
      <c r="S246" s="7"/>
      <c r="T246" s="15"/>
      <c r="U246" s="2180"/>
      <c r="V246" s="2180"/>
      <c r="W246" s="2180"/>
      <c r="X246" s="2180"/>
      <c r="Y246" s="1537"/>
      <c r="Z246" s="1537"/>
      <c r="AA246" s="2175"/>
      <c r="AB246" s="2176"/>
      <c r="AC246" s="106"/>
      <c r="AD246" s="174"/>
      <c r="AE246" s="174"/>
      <c r="AF246" s="106"/>
      <c r="AG246" s="106"/>
      <c r="AH246" s="106"/>
      <c r="AI246" s="106"/>
      <c r="AJ246" s="106"/>
      <c r="AK246" s="106"/>
      <c r="AL246" s="106"/>
      <c r="AM246" s="106"/>
      <c r="AN246" s="106"/>
      <c r="AO246" s="106"/>
      <c r="AP246" s="505"/>
      <c r="AQ246" s="106"/>
      <c r="AR246" s="505"/>
      <c r="AS246" s="106"/>
      <c r="AT246" s="106"/>
      <c r="AU246" s="106"/>
      <c r="AV246" s="106"/>
      <c r="AW246" s="106"/>
      <c r="AX246" s="106"/>
      <c r="AY246" s="106"/>
      <c r="AZ246" s="106"/>
      <c r="BA246" s="106"/>
      <c r="BB246" s="106"/>
      <c r="BC246" s="106"/>
      <c r="BD246" s="106"/>
      <c r="BE246" s="106"/>
      <c r="BF246" s="106"/>
      <c r="BG246" s="106"/>
    </row>
    <row r="247" spans="2:59">
      <c r="B247" s="1436" t="str">
        <f>'12-18л. МЕНЮ '!J258</f>
        <v>Пром.пр.</v>
      </c>
      <c r="C247" s="251" t="str">
        <f>'12-18л. МЕНЮ '!C258</f>
        <v>Хлеб ржаной</v>
      </c>
      <c r="D247" s="254">
        <f>'12-18л. МЕНЮ '!D258</f>
        <v>50</v>
      </c>
      <c r="E247" s="1960">
        <f>'12-18л. МЕНЮ '!E258</f>
        <v>2.3330000000000002</v>
      </c>
      <c r="F247" s="1866">
        <f>'12-18л. МЕНЮ '!F258</f>
        <v>0.82499999999999996</v>
      </c>
      <c r="G247" s="1866">
        <f>'12-18л. МЕНЮ '!G258</f>
        <v>21.718</v>
      </c>
      <c r="H247" s="1866">
        <f>'12-18л. МЕНЮ '!H258</f>
        <v>103.625</v>
      </c>
      <c r="I247" s="1186">
        <v>0</v>
      </c>
      <c r="J247" s="1186">
        <v>0.1</v>
      </c>
      <c r="K247" s="1186">
        <v>0.1</v>
      </c>
      <c r="L247" s="717">
        <v>0</v>
      </c>
      <c r="M247" s="2163">
        <v>16.5</v>
      </c>
      <c r="N247" s="1186">
        <v>11.7</v>
      </c>
      <c r="O247" s="1186">
        <v>3.3</v>
      </c>
      <c r="P247" s="1186">
        <v>7.0000000000000007E-2</v>
      </c>
      <c r="Q247" s="1691">
        <f>'12-18л. МЕНЮ '!I258</f>
        <v>18</v>
      </c>
      <c r="R247" s="125"/>
      <c r="S247" s="1450"/>
      <c r="T247" s="617"/>
      <c r="U247" s="121"/>
      <c r="V247" s="174"/>
      <c r="W247" s="174"/>
      <c r="X247" s="174"/>
      <c r="Y247" s="174"/>
      <c r="Z247" s="121"/>
      <c r="AA247" s="106"/>
      <c r="AB247" s="121"/>
      <c r="AC247" s="106"/>
      <c r="AD247" s="106"/>
      <c r="AE247" s="174"/>
      <c r="AF247" s="106"/>
      <c r="AG247" s="106"/>
      <c r="AH247" s="106"/>
      <c r="AI247" s="106"/>
      <c r="AJ247" s="535"/>
      <c r="AK247" s="106"/>
      <c r="AL247" s="106"/>
      <c r="AM247" s="106"/>
      <c r="AN247" s="106"/>
      <c r="AO247" s="106"/>
      <c r="AP247" s="106"/>
      <c r="AQ247" s="106"/>
      <c r="AR247" s="505"/>
      <c r="AS247" s="106"/>
      <c r="AT247" s="106"/>
      <c r="AU247" s="106"/>
      <c r="AV247" s="106"/>
      <c r="AW247" s="106"/>
      <c r="AX247" s="106"/>
      <c r="AY247" s="106"/>
      <c r="AZ247" s="106"/>
      <c r="BA247" s="106"/>
      <c r="BB247" s="106"/>
      <c r="BC247" s="106"/>
      <c r="BD247" s="106"/>
      <c r="BE247" s="106"/>
      <c r="BF247" s="106"/>
      <c r="BG247" s="106"/>
    </row>
    <row r="248" spans="2:59" ht="15.75" thickBot="1">
      <c r="B248" s="1737" t="str">
        <f>'12-18л. МЕНЮ '!J259</f>
        <v xml:space="preserve">338 / 17 </v>
      </c>
      <c r="C248" s="185" t="str">
        <f>'12-18л. МЕНЮ '!C259</f>
        <v>Фрукты свежие (яблоки)</v>
      </c>
      <c r="D248" s="351">
        <f>'12-18л. МЕНЮ '!D259</f>
        <v>105</v>
      </c>
      <c r="E248" s="1979">
        <f>'12-18л. МЕНЮ '!E259</f>
        <v>0.42</v>
      </c>
      <c r="F248" s="1861">
        <f>'12-18л. МЕНЮ '!F259</f>
        <v>0.42</v>
      </c>
      <c r="G248" s="1861">
        <f>'12-18л. МЕНЮ '!G259</f>
        <v>10.29</v>
      </c>
      <c r="H248" s="1866">
        <f>'12-18л. МЕНЮ '!H259</f>
        <v>49.35</v>
      </c>
      <c r="I248" s="1186">
        <v>10.5</v>
      </c>
      <c r="J248" s="1186">
        <v>3.15E-2</v>
      </c>
      <c r="K248" s="1186">
        <v>2.1000000000000001E-2</v>
      </c>
      <c r="L248" s="717">
        <v>0</v>
      </c>
      <c r="M248" s="2163">
        <v>16.8</v>
      </c>
      <c r="N248" s="1322">
        <v>11.55</v>
      </c>
      <c r="O248" s="1186">
        <v>9.4499999999999993</v>
      </c>
      <c r="P248" s="2164">
        <v>2.31</v>
      </c>
      <c r="Q248" s="1691">
        <f>'12-18л. МЕНЮ '!I259</f>
        <v>99</v>
      </c>
      <c r="R248" s="125"/>
      <c r="S248" s="585"/>
      <c r="T248" s="2536"/>
      <c r="U248" s="106"/>
      <c r="V248" s="106"/>
      <c r="W248" s="106"/>
      <c r="X248" s="106"/>
      <c r="Y248" s="106"/>
      <c r="Z248" s="106"/>
      <c r="AA248" s="106"/>
      <c r="AB248" s="106"/>
      <c r="AC248" s="106"/>
      <c r="AD248" s="106"/>
      <c r="AE248" s="106"/>
      <c r="AF248" s="106"/>
      <c r="AG248" s="106"/>
      <c r="AH248" s="174"/>
      <c r="AI248" s="174"/>
      <c r="AJ248" s="174"/>
      <c r="AK248" s="552"/>
      <c r="AL248" s="106"/>
      <c r="AM248" s="106"/>
      <c r="AN248" s="106"/>
      <c r="AO248" s="106"/>
      <c r="AP248" s="106"/>
      <c r="AQ248" s="106"/>
      <c r="AR248" s="106"/>
      <c r="AS248" s="106"/>
      <c r="AT248" s="106"/>
      <c r="AU248" s="106"/>
      <c r="AV248" s="106"/>
      <c r="AW248" s="106"/>
      <c r="AX248" s="106"/>
      <c r="AY248" s="106"/>
      <c r="AZ248" s="106"/>
      <c r="BA248" s="106"/>
      <c r="BB248" s="106"/>
      <c r="BC248" s="106"/>
      <c r="BD248" s="106"/>
      <c r="BE248" s="106"/>
      <c r="BF248" s="106"/>
      <c r="BG248" s="106"/>
    </row>
    <row r="249" spans="2:59">
      <c r="B249" s="1749" t="s">
        <v>162</v>
      </c>
      <c r="C249" s="1750"/>
      <c r="D249" s="1703">
        <f>'12-18л. МЕНЮ '!D260</f>
        <v>1045</v>
      </c>
      <c r="E249" s="1882">
        <f>'12-18л. МЕНЮ '!E260</f>
        <v>31.242100000000008</v>
      </c>
      <c r="F249" s="1883">
        <f>'12-18л. МЕНЮ '!F260</f>
        <v>35.432100000000005</v>
      </c>
      <c r="G249" s="1883">
        <f>'12-18л. МЕНЮ '!G260</f>
        <v>125.9211</v>
      </c>
      <c r="H249" s="1961">
        <f>'12-18л. МЕНЮ '!H260</f>
        <v>949.37630000000001</v>
      </c>
      <c r="I249" s="1885">
        <f>SUM(I241:I248)</f>
        <v>26.7713</v>
      </c>
      <c r="J249" s="1885">
        <f t="shared" ref="J249:P249" si="57">SUM(J241:J248)</f>
        <v>0.44799999999999995</v>
      </c>
      <c r="K249" s="1885">
        <f t="shared" si="57"/>
        <v>0.43859999999999999</v>
      </c>
      <c r="L249" s="1885">
        <f t="shared" si="57"/>
        <v>46.773499999999999</v>
      </c>
      <c r="M249" s="1912">
        <f t="shared" si="57"/>
        <v>384.18600000000004</v>
      </c>
      <c r="N249" s="1912">
        <f t="shared" si="57"/>
        <v>403.79679999999996</v>
      </c>
      <c r="O249" s="1912">
        <f t="shared" si="57"/>
        <v>113.53960000000001</v>
      </c>
      <c r="P249" s="2523">
        <f t="shared" si="57"/>
        <v>6.9144000000000005</v>
      </c>
      <c r="Q249" s="694"/>
      <c r="R249" s="115"/>
      <c r="S249" s="2535"/>
      <c r="T249" s="51"/>
      <c r="U249" s="106"/>
      <c r="V249" s="106"/>
      <c r="W249" s="106"/>
      <c r="X249" s="106"/>
      <c r="Y249" s="106"/>
      <c r="Z249" s="106"/>
      <c r="AA249" s="106"/>
      <c r="AB249" s="106"/>
      <c r="AC249" s="106"/>
      <c r="AD249" s="106"/>
      <c r="AE249" s="106"/>
      <c r="AF249" s="106"/>
      <c r="AG249" s="106"/>
      <c r="AH249" s="101"/>
      <c r="AI249" s="114"/>
      <c r="AJ249" s="106"/>
      <c r="AK249" s="106"/>
      <c r="AL249" s="106"/>
      <c r="AM249" s="106"/>
      <c r="AN249" s="106"/>
      <c r="AO249" s="106"/>
      <c r="AP249" s="106"/>
      <c r="AQ249" s="106"/>
      <c r="AR249" s="106"/>
      <c r="AS249" s="106"/>
      <c r="AT249" s="106"/>
      <c r="AU249" s="106"/>
      <c r="AV249" s="106"/>
      <c r="AW249" s="106"/>
      <c r="AX249" s="106"/>
      <c r="AY249" s="106"/>
      <c r="AZ249" s="106"/>
      <c r="BA249" s="106"/>
      <c r="BB249" s="106"/>
      <c r="BC249" s="106"/>
      <c r="BD249" s="106"/>
      <c r="BE249" s="106"/>
      <c r="BF249" s="106"/>
      <c r="BG249" s="106"/>
    </row>
    <row r="250" spans="2:59">
      <c r="B250" s="167"/>
      <c r="C250" s="1292" t="s">
        <v>11</v>
      </c>
      <c r="D250" s="1150">
        <f>D736</f>
        <v>0.35</v>
      </c>
      <c r="E250" s="1890">
        <f>'12-18л. МЕНЮ '!E261</f>
        <v>31.5</v>
      </c>
      <c r="F250" s="1891">
        <f>'12-18л. МЕНЮ '!F261</f>
        <v>32.200000000000003</v>
      </c>
      <c r="G250" s="1891">
        <f>'12-18л. МЕНЮ '!G261</f>
        <v>134.05000000000001</v>
      </c>
      <c r="H250" s="1962">
        <f>'12-18л. МЕНЮ '!H261</f>
        <v>952</v>
      </c>
      <c r="I250" s="1893">
        <f t="shared" ref="I250:P250" si="58">I736</f>
        <v>24.5</v>
      </c>
      <c r="J250" s="1893">
        <f t="shared" si="58"/>
        <v>0.49</v>
      </c>
      <c r="K250" s="1893">
        <f t="shared" si="58"/>
        <v>0.56000000000000005</v>
      </c>
      <c r="L250" s="1893">
        <f t="shared" si="58"/>
        <v>315</v>
      </c>
      <c r="M250" s="1894">
        <f t="shared" si="58"/>
        <v>420</v>
      </c>
      <c r="N250" s="1894">
        <f t="shared" si="58"/>
        <v>420</v>
      </c>
      <c r="O250" s="1894">
        <f t="shared" si="58"/>
        <v>105</v>
      </c>
      <c r="P250" s="1975">
        <f t="shared" si="58"/>
        <v>6.3</v>
      </c>
      <c r="Q250" s="790"/>
      <c r="R250" s="115"/>
      <c r="S250" s="577"/>
      <c r="T250" s="11"/>
      <c r="U250" s="106"/>
      <c r="V250" s="106"/>
      <c r="W250" s="106"/>
      <c r="X250" s="106"/>
      <c r="Y250" s="106"/>
      <c r="Z250" s="106"/>
      <c r="AA250" s="106"/>
      <c r="AB250" s="106"/>
      <c r="AC250" s="106"/>
      <c r="AD250" s="106"/>
      <c r="AE250" s="106"/>
      <c r="AF250" s="106"/>
      <c r="AG250" s="106"/>
      <c r="AH250" s="106"/>
      <c r="AI250" s="114"/>
      <c r="AJ250" s="106"/>
      <c r="AK250" s="106"/>
      <c r="AL250" s="106"/>
      <c r="AM250" s="106"/>
      <c r="AN250" s="106"/>
      <c r="AO250" s="106"/>
      <c r="AP250" s="106"/>
      <c r="AQ250" s="106"/>
      <c r="AR250" s="106"/>
      <c r="AS250" s="106"/>
      <c r="AT250" s="106"/>
      <c r="AU250" s="106"/>
      <c r="AV250" s="106"/>
      <c r="AW250" s="106"/>
      <c r="AX250" s="106"/>
      <c r="AY250" s="106"/>
      <c r="AZ250" s="106"/>
      <c r="BA250" s="106"/>
      <c r="BB250" s="106"/>
      <c r="BC250" s="106"/>
      <c r="BD250" s="106"/>
      <c r="BE250" s="106"/>
      <c r="BF250" s="106"/>
      <c r="BG250" s="106"/>
    </row>
    <row r="251" spans="2:59" ht="15.75" thickBot="1">
      <c r="B251" s="230"/>
      <c r="C251" s="752" t="s">
        <v>344</v>
      </c>
      <c r="D251" s="774"/>
      <c r="E251" s="1896">
        <f>'12-18л. МЕНЮ '!E262</f>
        <v>-0.28655555555554457</v>
      </c>
      <c r="F251" s="1897">
        <f>'12-18л. МЕНЮ '!F262</f>
        <v>3.5131521739130491</v>
      </c>
      <c r="G251" s="1897">
        <f>'12-18л. МЕНЮ '!G262</f>
        <v>-2.1224281984334255</v>
      </c>
      <c r="H251" s="1963">
        <f>'12-18л. МЕНЮ '!H262</f>
        <v>-9.6459558823525526E-2</v>
      </c>
      <c r="I251" s="1899">
        <f t="shared" ref="I251:P251" si="59">(I249*100/I730)-35</f>
        <v>3.2447142857142879</v>
      </c>
      <c r="J251" s="1899">
        <f t="shared" si="59"/>
        <v>-3</v>
      </c>
      <c r="K251" s="1899">
        <f t="shared" si="59"/>
        <v>-7.5875000000000021</v>
      </c>
      <c r="L251" s="1899">
        <f t="shared" si="59"/>
        <v>-29.802944444444446</v>
      </c>
      <c r="M251" s="1899">
        <f t="shared" si="59"/>
        <v>-2.984499999999997</v>
      </c>
      <c r="N251" s="1899">
        <f t="shared" si="59"/>
        <v>-1.3502666666666698</v>
      </c>
      <c r="O251" s="1899">
        <f t="shared" si="59"/>
        <v>2.8465333333333334</v>
      </c>
      <c r="P251" s="1977">
        <f t="shared" si="59"/>
        <v>3.413333333333334</v>
      </c>
      <c r="Q251" s="700"/>
      <c r="R251" s="115"/>
      <c r="S251" s="168"/>
      <c r="T251" s="95"/>
      <c r="U251" s="106"/>
      <c r="V251" s="106"/>
      <c r="W251" s="106"/>
      <c r="X251" s="106"/>
      <c r="Y251" s="106"/>
      <c r="Z251" s="106"/>
      <c r="AA251" s="106"/>
      <c r="AB251" s="106"/>
      <c r="AC251" s="106"/>
      <c r="AD251" s="106"/>
      <c r="AE251" s="106"/>
      <c r="AF251" s="106"/>
      <c r="AG251" s="106"/>
      <c r="AH251" s="172"/>
      <c r="AI251" s="106"/>
      <c r="AJ251" s="106"/>
      <c r="AK251" s="106"/>
      <c r="AL251" s="106"/>
      <c r="AM251" s="106"/>
      <c r="AN251" s="106"/>
      <c r="AO251" s="106"/>
      <c r="AP251" s="106"/>
      <c r="AQ251" s="106"/>
      <c r="AR251" s="106"/>
      <c r="AS251" s="106"/>
      <c r="AT251" s="106"/>
      <c r="AU251" s="106"/>
      <c r="AV251" s="106"/>
      <c r="AW251" s="106"/>
      <c r="AX251" s="106"/>
      <c r="AY251" s="106"/>
      <c r="AZ251" s="106"/>
      <c r="BA251" s="106"/>
      <c r="BB251" s="106"/>
      <c r="BC251" s="106"/>
      <c r="BD251" s="106"/>
      <c r="BE251" s="106"/>
      <c r="BF251" s="106"/>
      <c r="BG251" s="106"/>
    </row>
    <row r="252" spans="2:59">
      <c r="B252" s="701"/>
      <c r="C252" s="568" t="s">
        <v>200</v>
      </c>
      <c r="D252" s="59"/>
      <c r="E252" s="1988"/>
      <c r="F252" s="1908"/>
      <c r="G252" s="1908"/>
      <c r="H252" s="1908"/>
      <c r="I252" s="1908"/>
      <c r="J252" s="1908"/>
      <c r="K252" s="1908"/>
      <c r="L252" s="1908"/>
      <c r="M252" s="1908"/>
      <c r="N252" s="1908"/>
      <c r="O252" s="1908"/>
      <c r="P252" s="1909"/>
      <c r="Q252" s="794"/>
      <c r="R252" s="106"/>
      <c r="S252" s="7"/>
      <c r="T252" s="51"/>
      <c r="U252" s="106"/>
      <c r="V252" s="106"/>
      <c r="W252" s="106"/>
      <c r="X252" s="106"/>
      <c r="Y252" s="106"/>
      <c r="Z252" s="106"/>
      <c r="AA252" s="106"/>
      <c r="AB252" s="106"/>
      <c r="AC252" s="106"/>
      <c r="AD252" s="106"/>
      <c r="AE252" s="106"/>
      <c r="AF252" s="106"/>
      <c r="AG252" s="106"/>
      <c r="AH252" s="101"/>
      <c r="AI252" s="98"/>
      <c r="AJ252" s="106"/>
      <c r="AK252" s="106"/>
      <c r="AL252" s="106"/>
      <c r="AM252" s="106"/>
      <c r="AN252" s="106"/>
      <c r="AO252" s="106"/>
      <c r="AP252" s="106"/>
      <c r="AQ252" s="106"/>
      <c r="AR252" s="106"/>
      <c r="AS252" s="106"/>
      <c r="AT252" s="106"/>
      <c r="AU252" s="106"/>
      <c r="AV252" s="106"/>
      <c r="AW252" s="106"/>
      <c r="AX252" s="106"/>
      <c r="AY252" s="106"/>
      <c r="AZ252" s="106"/>
      <c r="BA252" s="106"/>
      <c r="BB252" s="106"/>
      <c r="BC252" s="106"/>
      <c r="BD252" s="106"/>
      <c r="BE252" s="106"/>
      <c r="BF252" s="106"/>
      <c r="BG252" s="106"/>
    </row>
    <row r="253" spans="2:59" ht="18.75" customHeight="1">
      <c r="B253" s="800" t="str">
        <f>'12-18л. МЕНЮ '!J264</f>
        <v>784/22</v>
      </c>
      <c r="C253" s="251" t="str">
        <f>'12-18л. МЕНЮ '!C264</f>
        <v>Кисель абрикосовый</v>
      </c>
      <c r="D253" s="254">
        <f>'12-18л. МЕНЮ '!D264</f>
        <v>200</v>
      </c>
      <c r="E253" s="1928">
        <f>'12-18л. МЕНЮ '!E264</f>
        <v>0.14649999999999999</v>
      </c>
      <c r="F253" s="1864">
        <f>'12-18л. МЕНЮ '!F264</f>
        <v>4.53E-2</v>
      </c>
      <c r="G253" s="1864">
        <f>'12-18л. МЕНЮ '!G264</f>
        <v>17.399999999999999</v>
      </c>
      <c r="H253" s="1880">
        <f>'12-18л. МЕНЮ '!H264</f>
        <v>70.62</v>
      </c>
      <c r="I253" s="1864">
        <v>0.77290000000000003</v>
      </c>
      <c r="J253" s="1864">
        <v>3.0000000000000001E-3</v>
      </c>
      <c r="K253" s="1864">
        <v>6.0000000000000001E-3</v>
      </c>
      <c r="L253" s="1864">
        <v>0.25219999999999998</v>
      </c>
      <c r="M253" s="1878">
        <v>5.87</v>
      </c>
      <c r="N253" s="1878">
        <v>6.13</v>
      </c>
      <c r="O253" s="1878">
        <v>1.4898</v>
      </c>
      <c r="P253" s="2744">
        <v>0.28000000000000003</v>
      </c>
      <c r="Q253" s="694">
        <f>'12-18л. МЕНЮ '!I264</f>
        <v>87</v>
      </c>
      <c r="R253" s="208"/>
      <c r="S253" s="7"/>
      <c r="T253" s="95"/>
      <c r="U253" s="116"/>
      <c r="V253" s="116"/>
      <c r="W253" s="116"/>
      <c r="X253" s="175"/>
      <c r="Y253" s="541"/>
      <c r="Z253" s="106"/>
      <c r="AA253" s="116"/>
      <c r="AB253" s="116"/>
      <c r="AC253" s="106"/>
      <c r="AD253" s="106"/>
      <c r="AE253" s="106"/>
      <c r="AF253" s="106"/>
      <c r="AG253" s="106"/>
      <c r="AH253" s="113"/>
      <c r="AI253" s="157"/>
      <c r="AJ253" s="106"/>
      <c r="AK253" s="106"/>
      <c r="AL253" s="106"/>
      <c r="AM253" s="106"/>
      <c r="AN253" s="106"/>
      <c r="AO253" s="106"/>
      <c r="AP253" s="106"/>
      <c r="AQ253" s="106"/>
      <c r="AR253" s="106"/>
      <c r="AS253" s="106"/>
      <c r="AT253" s="106"/>
      <c r="AU253" s="106"/>
      <c r="AV253" s="106"/>
      <c r="AW253" s="106"/>
      <c r="AX253" s="106"/>
      <c r="AY253" s="106"/>
      <c r="AZ253" s="106"/>
      <c r="BA253" s="106"/>
      <c r="BB253" s="106"/>
      <c r="BC253" s="106"/>
      <c r="BD253" s="106"/>
      <c r="BE253" s="106"/>
      <c r="BF253" s="106"/>
      <c r="BG253" s="106"/>
    </row>
    <row r="254" spans="2:59">
      <c r="B254" s="800" t="str">
        <f>'12-18л. МЕНЮ '!J265</f>
        <v>478/22</v>
      </c>
      <c r="C254" s="251" t="str">
        <f>'12-18л. МЕНЮ '!C265</f>
        <v>Биточки из печени и /соус</v>
      </c>
      <c r="D254" s="254">
        <f>'12-18л. МЕНЮ '!D265</f>
        <v>110</v>
      </c>
      <c r="E254" s="1926">
        <f>'12-18л. МЕНЮ '!E265</f>
        <v>8.09</v>
      </c>
      <c r="F254" s="1864">
        <f>'12-18л. МЕНЮ '!F265</f>
        <v>7.7119999999999997</v>
      </c>
      <c r="G254" s="1926">
        <f>'12-18л. МЕНЮ '!G265</f>
        <v>7.9530000000000003</v>
      </c>
      <c r="H254" s="1864">
        <f>'12-18л. МЕНЮ '!H265</f>
        <v>122.994</v>
      </c>
      <c r="I254" s="1401">
        <v>1.806</v>
      </c>
      <c r="J254" s="768">
        <v>0.11700000000000001</v>
      </c>
      <c r="K254" s="1178">
        <v>0.67100000000000004</v>
      </c>
      <c r="L254" s="768">
        <v>408</v>
      </c>
      <c r="M254" s="1178">
        <v>32.856999999999999</v>
      </c>
      <c r="N254" s="2249">
        <v>30.271999999999998</v>
      </c>
      <c r="O254" s="1178">
        <v>3.633</v>
      </c>
      <c r="P254" s="2250">
        <v>1.915</v>
      </c>
      <c r="Q254" s="694">
        <f>'12-18л. МЕНЮ '!I265</f>
        <v>54</v>
      </c>
      <c r="R254" s="106"/>
      <c r="S254" s="325"/>
      <c r="T254" s="15"/>
      <c r="U254" s="356"/>
      <c r="V254" s="356"/>
      <c r="W254" s="356"/>
      <c r="X254" s="356"/>
      <c r="Y254" s="356"/>
      <c r="Z254" s="356"/>
      <c r="AA254" s="2171"/>
      <c r="AB254" s="2172"/>
      <c r="AC254" s="106"/>
      <c r="AD254" s="106"/>
      <c r="AE254" s="106"/>
      <c r="AF254" s="106"/>
      <c r="AG254" s="106"/>
      <c r="AH254" s="113"/>
      <c r="AI254" s="334"/>
      <c r="AJ254" s="106"/>
      <c r="AK254" s="106"/>
      <c r="AL254" s="106"/>
      <c r="AM254" s="106"/>
      <c r="AN254" s="106"/>
      <c r="AO254" s="106"/>
      <c r="AP254" s="106"/>
      <c r="AQ254" s="106"/>
      <c r="AR254" s="106"/>
      <c r="AS254" s="106"/>
      <c r="AT254" s="106"/>
      <c r="AU254" s="106"/>
      <c r="AV254" s="106"/>
      <c r="AW254" s="106"/>
      <c r="AX254" s="106"/>
      <c r="AY254" s="106"/>
      <c r="AZ254" s="106"/>
      <c r="BA254" s="106"/>
      <c r="BB254" s="106"/>
      <c r="BC254" s="106"/>
      <c r="BD254" s="106"/>
      <c r="BE254" s="106"/>
      <c r="BF254" s="106"/>
      <c r="BG254" s="106"/>
    </row>
    <row r="255" spans="2:59">
      <c r="B255" s="1847" t="str">
        <f>'12-18л. МЕНЮ '!J266</f>
        <v>328/17</v>
      </c>
      <c r="C255" s="323" t="str">
        <f>'12-18л. МЕНЮ '!C266</f>
        <v>молочный</v>
      </c>
      <c r="D255" s="352">
        <f>'12-18л. МЕНЮ '!D266</f>
        <v>10</v>
      </c>
      <c r="E255" s="1968">
        <f>'12-18л. МЕНЮ '!E266</f>
        <v>0.28499999999999998</v>
      </c>
      <c r="F255" s="1868">
        <f>'12-18л. МЕНЮ '!F266</f>
        <v>0.85</v>
      </c>
      <c r="G255" s="1968">
        <f>'12-18л. МЕНЮ '!G266</f>
        <v>0.20100000000000001</v>
      </c>
      <c r="H255" s="1867">
        <f>'12-18л. МЕНЮ '!H266</f>
        <v>12.68</v>
      </c>
      <c r="I255" s="1763">
        <v>3.1E-2</v>
      </c>
      <c r="J255" s="1410">
        <v>3.0000000000000001E-3</v>
      </c>
      <c r="K255" s="1739">
        <v>8.9999999999999993E-3</v>
      </c>
      <c r="L255" s="1437">
        <v>3.7690000000000001</v>
      </c>
      <c r="M255" s="1740">
        <v>7.1589999999999998</v>
      </c>
      <c r="N255" s="1741">
        <v>5.9</v>
      </c>
      <c r="O255" s="1740">
        <v>0.91</v>
      </c>
      <c r="P255" s="2161">
        <v>2.1000000000000001E-2</v>
      </c>
      <c r="Q255" s="1163">
        <f>'12-18л. МЕНЮ '!I266</f>
        <v>54</v>
      </c>
      <c r="R255" s="106"/>
      <c r="S255" s="7"/>
      <c r="T255" s="98"/>
      <c r="U255" s="116"/>
      <c r="V255" s="335"/>
      <c r="W255" s="116"/>
      <c r="X255" s="175"/>
      <c r="Y255" s="541"/>
      <c r="Z255" s="157"/>
      <c r="AA255" s="2174"/>
      <c r="AB255" s="116"/>
      <c r="AC255" s="106"/>
      <c r="AD255" s="106"/>
      <c r="AE255" s="106"/>
      <c r="AF255" s="106"/>
      <c r="AG255" s="106"/>
      <c r="AH255" s="101"/>
      <c r="AI255" s="98"/>
      <c r="AJ255" s="106"/>
      <c r="AK255" s="106"/>
      <c r="AL255" s="106"/>
      <c r="AM255" s="106"/>
      <c r="AN255" s="106"/>
      <c r="AO255" s="106"/>
      <c r="AP255" s="106"/>
      <c r="AQ255" s="106"/>
      <c r="AR255" s="106"/>
      <c r="AS255" s="106"/>
      <c r="AT255" s="106"/>
      <c r="AU255" s="106"/>
      <c r="AV255" s="106"/>
      <c r="AW255" s="106"/>
      <c r="AX255" s="106"/>
      <c r="AY255" s="106"/>
      <c r="AZ255" s="106"/>
      <c r="BA255" s="106"/>
      <c r="BB255" s="106"/>
      <c r="BC255" s="106"/>
      <c r="BD255" s="106"/>
      <c r="BE255" s="106"/>
      <c r="BF255" s="106"/>
      <c r="BG255" s="106"/>
    </row>
    <row r="256" spans="2:59" ht="14.25" customHeight="1" thickBot="1">
      <c r="B256" s="2488" t="str">
        <f>'12-18л. МЕНЮ '!J267</f>
        <v>Пром.пр.</v>
      </c>
      <c r="C256" s="1283" t="str">
        <f>'12-18л. МЕНЮ '!C267</f>
        <v>Хлеб ржаной</v>
      </c>
      <c r="D256" s="1239">
        <f>'12-18л. МЕНЮ '!D267</f>
        <v>30</v>
      </c>
      <c r="E256" s="2464">
        <f>'12-18л. МЕНЮ '!E267</f>
        <v>1.4</v>
      </c>
      <c r="F256" s="2027">
        <f>'12-18л. МЕНЮ '!F267</f>
        <v>0.495</v>
      </c>
      <c r="G256" s="2027">
        <f>'12-18л. МЕНЮ '!G267</f>
        <v>13.031000000000001</v>
      </c>
      <c r="H256" s="2130">
        <f>'12-18л. МЕНЮ '!H267</f>
        <v>62.174999999999997</v>
      </c>
      <c r="I256" s="1186">
        <v>0</v>
      </c>
      <c r="J256" s="1186">
        <v>7.4999999999999997E-2</v>
      </c>
      <c r="K256" s="1186">
        <v>7.4999999999999997E-2</v>
      </c>
      <c r="L256" s="717">
        <v>0</v>
      </c>
      <c r="M256" s="2163">
        <v>9.9</v>
      </c>
      <c r="N256" s="1186">
        <v>7.02</v>
      </c>
      <c r="O256" s="1186">
        <v>1.98</v>
      </c>
      <c r="P256" s="2164">
        <v>4.2000000000000003E-2</v>
      </c>
      <c r="Q256" s="473">
        <f>'12-18л. МЕНЮ '!I267</f>
        <v>18</v>
      </c>
      <c r="R256" s="125"/>
      <c r="S256" s="98"/>
      <c r="T256" s="1537"/>
      <c r="U256" s="1537"/>
      <c r="V256" s="1537"/>
      <c r="W256" s="1537"/>
      <c r="X256" s="1537"/>
      <c r="Y256" s="1537"/>
      <c r="Z256" s="1537"/>
      <c r="AA256" s="2175"/>
      <c r="AB256" s="2176"/>
      <c r="AC256" s="106"/>
      <c r="AD256" s="106"/>
      <c r="AE256" s="106"/>
      <c r="AF256" s="106"/>
      <c r="AG256" s="106"/>
      <c r="AH256" s="101"/>
      <c r="AI256" s="98"/>
      <c r="AJ256" s="106"/>
      <c r="AK256" s="106"/>
      <c r="AL256" s="106"/>
      <c r="AM256" s="106"/>
      <c r="AN256" s="106"/>
      <c r="AO256" s="106"/>
      <c r="AP256" s="106"/>
      <c r="AQ256" s="106"/>
      <c r="AR256" s="106"/>
      <c r="AS256" s="106"/>
      <c r="AT256" s="106"/>
      <c r="AU256" s="106"/>
      <c r="AV256" s="106"/>
      <c r="AW256" s="106"/>
      <c r="AX256" s="106"/>
      <c r="AY256" s="106"/>
      <c r="AZ256" s="106"/>
      <c r="BA256" s="106"/>
      <c r="BB256" s="106"/>
      <c r="BC256" s="106"/>
      <c r="BD256" s="106"/>
      <c r="BE256" s="106"/>
      <c r="BF256" s="106"/>
      <c r="BG256" s="106"/>
    </row>
    <row r="257" spans="1:59" ht="13.5" customHeight="1">
      <c r="B257" s="434" t="s">
        <v>207</v>
      </c>
      <c r="C257" s="732"/>
      <c r="D257" s="1706">
        <f>'12-18л. МЕНЮ '!D268</f>
        <v>350</v>
      </c>
      <c r="E257" s="1882">
        <f>'12-18л. МЕНЮ '!E268</f>
        <v>9.9215</v>
      </c>
      <c r="F257" s="1883">
        <f>'12-18л. МЕНЮ '!F268</f>
        <v>9.1022999999999996</v>
      </c>
      <c r="G257" s="1883">
        <f>'12-18л. МЕНЮ '!G268</f>
        <v>38.585000000000001</v>
      </c>
      <c r="H257" s="1884">
        <f>'12-18л. МЕНЮ '!H268</f>
        <v>268.46899999999999</v>
      </c>
      <c r="I257" s="1911">
        <f>SUM(I253:I256)</f>
        <v>2.6099000000000001</v>
      </c>
      <c r="J257" s="1885">
        <f t="shared" ref="J257:P257" si="60">SUM(J253:J256)</f>
        <v>0.19800000000000001</v>
      </c>
      <c r="K257" s="1911">
        <f t="shared" si="60"/>
        <v>0.76100000000000001</v>
      </c>
      <c r="L257" s="1885">
        <f t="shared" si="60"/>
        <v>412.02120000000002</v>
      </c>
      <c r="M257" s="1912">
        <f t="shared" si="60"/>
        <v>55.785999999999994</v>
      </c>
      <c r="N257" s="1912">
        <f t="shared" si="60"/>
        <v>49.322000000000003</v>
      </c>
      <c r="O257" s="1885">
        <f t="shared" si="60"/>
        <v>8.0128000000000004</v>
      </c>
      <c r="P257" s="2523">
        <f t="shared" si="60"/>
        <v>2.258</v>
      </c>
      <c r="Q257" s="790"/>
      <c r="R257" s="280"/>
      <c r="S257" s="803"/>
      <c r="T257" s="98"/>
      <c r="U257" s="335"/>
      <c r="V257" s="335"/>
      <c r="W257" s="335"/>
      <c r="X257" s="175"/>
      <c r="Y257" s="541"/>
      <c r="Z257" s="106"/>
      <c r="AA257" s="1784"/>
      <c r="AB257" s="105"/>
      <c r="AC257" s="106"/>
      <c r="AD257" s="106"/>
      <c r="AE257" s="106"/>
      <c r="AF257" s="106"/>
      <c r="AG257" s="106"/>
      <c r="AH257" s="101"/>
      <c r="AI257" s="98"/>
      <c r="AJ257" s="106"/>
      <c r="AK257" s="106"/>
      <c r="AL257" s="106"/>
      <c r="AM257" s="106"/>
      <c r="AN257" s="106"/>
      <c r="AO257" s="106"/>
      <c r="AP257" s="106"/>
      <c r="AQ257" s="106"/>
      <c r="AR257" s="106"/>
      <c r="AS257" s="106"/>
      <c r="AT257" s="106"/>
      <c r="AU257" s="106"/>
      <c r="AV257" s="106"/>
      <c r="AW257" s="106"/>
      <c r="AX257" s="106"/>
      <c r="AY257" s="106"/>
      <c r="AZ257" s="106"/>
      <c r="BA257" s="106"/>
      <c r="BB257" s="106"/>
      <c r="BC257" s="106"/>
      <c r="BD257" s="106"/>
      <c r="BE257" s="106"/>
      <c r="BF257" s="106"/>
      <c r="BG257" s="106"/>
    </row>
    <row r="258" spans="1:59">
      <c r="B258" s="755"/>
      <c r="C258" s="756" t="s">
        <v>11</v>
      </c>
      <c r="D258" s="1150">
        <f>D740</f>
        <v>0.1</v>
      </c>
      <c r="E258" s="1890">
        <f>'12-18л. МЕНЮ '!E269</f>
        <v>9</v>
      </c>
      <c r="F258" s="1891">
        <f>'12-18л. МЕНЮ '!F269</f>
        <v>9.1999999999999993</v>
      </c>
      <c r="G258" s="1891">
        <f>'12-18л. МЕНЮ '!G269</f>
        <v>38.299999999999997</v>
      </c>
      <c r="H258" s="1892">
        <f>'12-18л. МЕНЮ '!H269</f>
        <v>272</v>
      </c>
      <c r="I258" s="1893">
        <f t="shared" ref="I258:P258" si="61">I740</f>
        <v>7</v>
      </c>
      <c r="J258" s="1893">
        <f t="shared" si="61"/>
        <v>0.14000000000000001</v>
      </c>
      <c r="K258" s="1893">
        <f t="shared" si="61"/>
        <v>0.16</v>
      </c>
      <c r="L258" s="1893">
        <f t="shared" si="61"/>
        <v>90</v>
      </c>
      <c r="M258" s="1894">
        <f t="shared" si="61"/>
        <v>120</v>
      </c>
      <c r="N258" s="1894">
        <f t="shared" si="61"/>
        <v>120</v>
      </c>
      <c r="O258" s="1893">
        <f t="shared" si="61"/>
        <v>30</v>
      </c>
      <c r="P258" s="1975">
        <f t="shared" si="61"/>
        <v>1.8</v>
      </c>
      <c r="Q258" s="86"/>
      <c r="S258" s="485"/>
      <c r="T258" s="98"/>
      <c r="U258" s="335"/>
      <c r="V258" s="335"/>
      <c r="W258" s="116"/>
      <c r="X258" s="175"/>
      <c r="Y258" s="541"/>
      <c r="Z258" s="106"/>
      <c r="AA258" s="121"/>
      <c r="AB258" s="121"/>
      <c r="AC258" s="106"/>
      <c r="AD258" s="106"/>
      <c r="AE258" s="106"/>
      <c r="AF258" s="106"/>
      <c r="AG258" s="106"/>
      <c r="AH258" s="114"/>
      <c r="AI258" s="106"/>
      <c r="AJ258" s="106"/>
      <c r="AK258" s="106"/>
      <c r="AL258" s="106"/>
      <c r="AM258" s="106"/>
      <c r="AN258" s="106"/>
      <c r="AO258" s="106"/>
      <c r="AP258" s="106"/>
      <c r="AQ258" s="106"/>
      <c r="AR258" s="106"/>
      <c r="AS258" s="106"/>
      <c r="AT258" s="106"/>
      <c r="AU258" s="106"/>
      <c r="AV258" s="106"/>
      <c r="AW258" s="106"/>
      <c r="AX258" s="106"/>
      <c r="AY258" s="106"/>
      <c r="AZ258" s="106"/>
      <c r="BA258" s="106"/>
      <c r="BB258" s="106"/>
      <c r="BC258" s="106"/>
      <c r="BD258" s="106"/>
      <c r="BE258" s="106"/>
      <c r="BF258" s="106"/>
      <c r="BG258" s="106"/>
    </row>
    <row r="259" spans="1:59" ht="15.75" thickBot="1">
      <c r="B259" s="230"/>
      <c r="C259" s="752" t="s">
        <v>344</v>
      </c>
      <c r="D259" s="774"/>
      <c r="E259" s="1896">
        <f>'12-18л. МЕНЮ '!E270</f>
        <v>1.0238888888888891</v>
      </c>
      <c r="F259" s="1897">
        <f>'12-18л. МЕНЮ '!F270</f>
        <v>-0.10619565217391269</v>
      </c>
      <c r="G259" s="1897">
        <f>'12-18л. МЕНЮ '!G270</f>
        <v>7.4412532637076367E-2</v>
      </c>
      <c r="H259" s="1898">
        <f>'12-18л. МЕНЮ '!H270</f>
        <v>-0.12981617647058918</v>
      </c>
      <c r="I259" s="1899">
        <f t="shared" ref="I259:P259" si="62">(I257*100/I730)-10</f>
        <v>-6.2715714285714288</v>
      </c>
      <c r="J259" s="1899">
        <f t="shared" si="62"/>
        <v>4.1428571428571441</v>
      </c>
      <c r="K259" s="1899">
        <f t="shared" si="62"/>
        <v>37.562499999999993</v>
      </c>
      <c r="L259" s="1899">
        <f t="shared" si="62"/>
        <v>35.780133333333339</v>
      </c>
      <c r="M259" s="1899">
        <f t="shared" si="62"/>
        <v>-5.3511666666666668</v>
      </c>
      <c r="N259" s="1899">
        <f t="shared" si="62"/>
        <v>-5.8898333333333328</v>
      </c>
      <c r="O259" s="1899">
        <f t="shared" si="62"/>
        <v>-7.329066666666666</v>
      </c>
      <c r="P259" s="1977">
        <f t="shared" si="62"/>
        <v>2.5444444444444443</v>
      </c>
      <c r="Q259" s="795"/>
      <c r="R259" s="115"/>
      <c r="S259" s="275"/>
      <c r="T259" s="356"/>
      <c r="U259" s="356"/>
      <c r="V259" s="356"/>
      <c r="W259" s="356"/>
      <c r="X259" s="356"/>
      <c r="Y259" s="356"/>
      <c r="Z259" s="356"/>
      <c r="AA259" s="2171"/>
      <c r="AB259" s="2172"/>
      <c r="AC259" s="106"/>
      <c r="AD259" s="106"/>
      <c r="AE259" s="106"/>
      <c r="AF259" s="106"/>
      <c r="AG259" s="106"/>
      <c r="AH259" s="172"/>
      <c r="AI259" s="106"/>
      <c r="AJ259" s="106"/>
      <c r="AK259" s="106"/>
      <c r="AL259" s="106"/>
      <c r="AM259" s="106"/>
      <c r="AN259" s="106"/>
      <c r="AO259" s="106"/>
      <c r="AP259" s="106"/>
      <c r="AQ259" s="106"/>
      <c r="AR259" s="106"/>
      <c r="AS259" s="106"/>
      <c r="AT259" s="106"/>
      <c r="AU259" s="106"/>
      <c r="AV259" s="106"/>
      <c r="AW259" s="106"/>
      <c r="AX259" s="106"/>
      <c r="AY259" s="106"/>
      <c r="AZ259" s="106"/>
      <c r="BA259" s="106"/>
      <c r="BB259" s="106"/>
      <c r="BC259" s="106"/>
      <c r="BD259" s="106"/>
      <c r="BE259" s="106"/>
      <c r="BF259" s="106"/>
      <c r="BG259" s="106"/>
    </row>
    <row r="260" spans="1:59" ht="15.75" thickBot="1">
      <c r="R260" s="106"/>
      <c r="S260" s="356"/>
      <c r="T260" s="98"/>
      <c r="U260" s="116"/>
      <c r="V260" s="335"/>
      <c r="W260" s="116"/>
      <c r="X260" s="175"/>
      <c r="Y260" s="541"/>
      <c r="Z260" s="157"/>
      <c r="AA260" s="2174"/>
      <c r="AB260" s="116"/>
      <c r="AC260" s="106"/>
      <c r="AD260" s="106"/>
      <c r="AE260" s="106"/>
      <c r="AF260" s="106"/>
      <c r="AG260" s="106"/>
      <c r="AH260" s="101"/>
      <c r="AI260" s="100"/>
      <c r="AJ260" s="106"/>
      <c r="AK260" s="106"/>
      <c r="AL260" s="106"/>
      <c r="AM260" s="106"/>
      <c r="AN260" s="106"/>
      <c r="AO260" s="106"/>
      <c r="AP260" s="106"/>
      <c r="AQ260" s="106"/>
      <c r="AR260" s="106"/>
      <c r="AS260" s="106"/>
      <c r="AT260" s="106"/>
      <c r="AU260" s="106"/>
      <c r="AV260" s="106"/>
      <c r="AW260" s="106"/>
      <c r="AX260" s="106"/>
      <c r="AY260" s="106"/>
      <c r="AZ260" s="106"/>
      <c r="BA260" s="106"/>
      <c r="BB260" s="106"/>
      <c r="BC260" s="106"/>
      <c r="BD260" s="106"/>
      <c r="BE260" s="106"/>
      <c r="BF260" s="106"/>
      <c r="BG260" s="106"/>
    </row>
    <row r="261" spans="1:59">
      <c r="A261" s="11"/>
      <c r="B261" s="670"/>
      <c r="C261" s="43" t="s">
        <v>239</v>
      </c>
      <c r="D261" s="44"/>
      <c r="E261" s="1990">
        <f t="shared" ref="E261:P261" si="63">E237+E249</f>
        <v>56.978500000000011</v>
      </c>
      <c r="F261" s="1885">
        <f t="shared" si="63"/>
        <v>57.946600000000004</v>
      </c>
      <c r="G261" s="1885">
        <f t="shared" si="63"/>
        <v>223.38820000000001</v>
      </c>
      <c r="H261" s="1885">
        <f t="shared" si="63"/>
        <v>1669.7303999999999</v>
      </c>
      <c r="I261" s="1885">
        <f t="shared" si="63"/>
        <v>37.819299999999998</v>
      </c>
      <c r="J261" s="1885">
        <f t="shared" si="63"/>
        <v>0.86</v>
      </c>
      <c r="K261" s="1885">
        <f t="shared" si="63"/>
        <v>0.7105999999999999</v>
      </c>
      <c r="L261" s="1912">
        <f t="shared" si="63"/>
        <v>834.52549999999997</v>
      </c>
      <c r="M261" s="1912">
        <f t="shared" si="63"/>
        <v>474.81300000000005</v>
      </c>
      <c r="N261" s="1991">
        <f t="shared" si="63"/>
        <v>622.60379999999998</v>
      </c>
      <c r="O261" s="1912">
        <f t="shared" si="63"/>
        <v>166.70760000000001</v>
      </c>
      <c r="P261" s="1913">
        <f t="shared" si="63"/>
        <v>11.202400000000001</v>
      </c>
      <c r="R261" s="106"/>
      <c r="S261" s="98"/>
      <c r="T261" s="1537"/>
      <c r="U261" s="1537"/>
      <c r="V261" s="1537"/>
      <c r="W261" s="1537"/>
      <c r="X261" s="1537"/>
      <c r="Y261" s="1537"/>
      <c r="Z261" s="1537"/>
      <c r="AA261" s="2175"/>
      <c r="AB261" s="2176"/>
      <c r="AC261" s="116"/>
      <c r="AD261" s="116"/>
      <c r="AE261" s="174"/>
      <c r="AF261" s="106"/>
      <c r="AG261" s="115"/>
      <c r="AH261" s="101"/>
      <c r="AI261" s="101"/>
      <c r="AJ261" s="106"/>
      <c r="AK261" s="106"/>
      <c r="AL261" s="106"/>
      <c r="AM261" s="106"/>
      <c r="AN261" s="106"/>
      <c r="AO261" s="106"/>
      <c r="AP261" s="106"/>
      <c r="AQ261" s="106"/>
      <c r="AR261" s="106"/>
      <c r="AS261" s="106"/>
      <c r="AT261" s="106"/>
      <c r="AU261" s="106"/>
      <c r="AV261" s="106"/>
      <c r="AW261" s="106"/>
      <c r="AX261" s="106"/>
      <c r="AY261" s="106"/>
      <c r="AZ261" s="106"/>
      <c r="BA261" s="106"/>
      <c r="BB261" s="106"/>
      <c r="BC261" s="106"/>
      <c r="BD261" s="106"/>
      <c r="BE261" s="106"/>
      <c r="BF261" s="106"/>
      <c r="BG261" s="106"/>
    </row>
    <row r="262" spans="1:59">
      <c r="B262" s="399"/>
      <c r="C262" s="697" t="s">
        <v>11</v>
      </c>
      <c r="D262" s="1150">
        <f t="shared" ref="D262:P262" si="64">D744</f>
        <v>0.6</v>
      </c>
      <c r="E262" s="1992">
        <f t="shared" si="64"/>
        <v>54</v>
      </c>
      <c r="F262" s="1893">
        <f t="shared" si="64"/>
        <v>55.2</v>
      </c>
      <c r="G262" s="1893">
        <f t="shared" si="64"/>
        <v>229.8</v>
      </c>
      <c r="H262" s="1893">
        <f t="shared" si="64"/>
        <v>1632</v>
      </c>
      <c r="I262" s="1893">
        <f t="shared" si="64"/>
        <v>42</v>
      </c>
      <c r="J262" s="1893">
        <f t="shared" si="64"/>
        <v>0.84</v>
      </c>
      <c r="K262" s="1893">
        <f t="shared" si="64"/>
        <v>0.96</v>
      </c>
      <c r="L262" s="1893">
        <f t="shared" si="64"/>
        <v>540</v>
      </c>
      <c r="M262" s="1894">
        <f t="shared" si="64"/>
        <v>720</v>
      </c>
      <c r="N262" s="1894">
        <f t="shared" si="64"/>
        <v>720</v>
      </c>
      <c r="O262" s="1894">
        <f t="shared" si="64"/>
        <v>180</v>
      </c>
      <c r="P262" s="1895">
        <f t="shared" si="64"/>
        <v>10.8</v>
      </c>
      <c r="Q262" s="294"/>
      <c r="R262" s="106"/>
      <c r="S262" s="803"/>
      <c r="T262" s="358"/>
      <c r="U262" s="214"/>
      <c r="V262" s="521"/>
      <c r="W262" s="835"/>
      <c r="X262" s="836"/>
      <c r="Y262" s="837"/>
      <c r="Z262" s="211"/>
      <c r="AA262" s="106"/>
      <c r="AB262" s="116"/>
      <c r="AC262" s="116"/>
      <c r="AD262" s="116"/>
      <c r="AE262" s="174"/>
      <c r="AF262" s="106"/>
      <c r="AG262" s="115"/>
      <c r="AH262" s="101"/>
      <c r="AI262" s="98"/>
      <c r="AJ262" s="106"/>
      <c r="AK262" s="106"/>
      <c r="AL262" s="106"/>
      <c r="AM262" s="106"/>
      <c r="AN262" s="106"/>
      <c r="AO262" s="106"/>
      <c r="AP262" s="106"/>
      <c r="AQ262" s="106"/>
      <c r="AR262" s="106"/>
      <c r="AS262" s="106"/>
      <c r="AT262" s="106"/>
      <c r="AU262" s="106"/>
      <c r="AV262" s="106"/>
      <c r="AW262" s="106"/>
      <c r="AX262" s="106"/>
      <c r="AY262" s="106"/>
      <c r="AZ262" s="106"/>
      <c r="BA262" s="106"/>
      <c r="BB262" s="106"/>
      <c r="BC262" s="106"/>
      <c r="BD262" s="106"/>
      <c r="BE262" s="106"/>
      <c r="BF262" s="106"/>
      <c r="BG262" s="106"/>
    </row>
    <row r="263" spans="1:59" ht="15.75" thickBot="1">
      <c r="B263" s="230"/>
      <c r="C263" s="752" t="s">
        <v>344</v>
      </c>
      <c r="D263" s="774"/>
      <c r="E263" s="1993">
        <f t="shared" ref="E263:P263" si="65">(E261*100/E730)-60</f>
        <v>3.3094444444444591</v>
      </c>
      <c r="F263" s="1899">
        <f t="shared" si="65"/>
        <v>2.9854347826087064</v>
      </c>
      <c r="G263" s="1899">
        <f t="shared" si="65"/>
        <v>-1.6740992167101822</v>
      </c>
      <c r="H263" s="1899">
        <f t="shared" si="65"/>
        <v>1.3871470588235226</v>
      </c>
      <c r="I263" s="1899">
        <f t="shared" si="65"/>
        <v>-5.9724285714285728</v>
      </c>
      <c r="J263" s="1899">
        <f t="shared" si="65"/>
        <v>1.4285714285714306</v>
      </c>
      <c r="K263" s="1899">
        <f t="shared" si="65"/>
        <v>-15.587500000000013</v>
      </c>
      <c r="L263" s="1899">
        <f t="shared" si="65"/>
        <v>32.725055555555556</v>
      </c>
      <c r="M263" s="1899">
        <f t="shared" si="65"/>
        <v>-20.432249999999996</v>
      </c>
      <c r="N263" s="1899">
        <f t="shared" si="65"/>
        <v>-8.1163500000000042</v>
      </c>
      <c r="O263" s="1899">
        <f t="shared" si="65"/>
        <v>-4.4307999999999907</v>
      </c>
      <c r="P263" s="1900">
        <f t="shared" si="65"/>
        <v>2.2355555555555569</v>
      </c>
      <c r="Q263" s="294"/>
      <c r="R263" s="106"/>
      <c r="S263" s="367"/>
      <c r="T263" s="361"/>
      <c r="U263" s="1264"/>
      <c r="V263" s="680"/>
      <c r="W263" s="680"/>
      <c r="X263" s="680"/>
      <c r="Y263" s="680"/>
      <c r="Z263" s="1268"/>
      <c r="AA263" s="106"/>
      <c r="AB263" s="116"/>
      <c r="AC263" s="116"/>
      <c r="AD263" s="116"/>
      <c r="AE263" s="174"/>
      <c r="AF263" s="106"/>
      <c r="AG263" s="119"/>
      <c r="AH263" s="101"/>
      <c r="AI263" s="98"/>
      <c r="AJ263" s="106"/>
      <c r="AK263" s="106"/>
      <c r="AL263" s="106"/>
      <c r="AM263" s="106"/>
      <c r="AN263" s="106"/>
      <c r="AO263" s="106"/>
      <c r="AP263" s="106"/>
      <c r="AQ263" s="106"/>
      <c r="AR263" s="106"/>
      <c r="AS263" s="106"/>
      <c r="AT263" s="106"/>
      <c r="AU263" s="106"/>
      <c r="AV263" s="106"/>
      <c r="AW263" s="106"/>
      <c r="AX263" s="106"/>
      <c r="AY263" s="106"/>
      <c r="AZ263" s="106"/>
      <c r="BA263" s="106"/>
      <c r="BB263" s="106"/>
      <c r="BC263" s="106"/>
      <c r="BD263" s="106"/>
      <c r="BE263" s="106"/>
      <c r="BF263" s="106"/>
      <c r="BG263" s="106"/>
    </row>
    <row r="264" spans="1:59" ht="15.75" thickBot="1">
      <c r="E264" s="1989"/>
      <c r="F264" s="1989"/>
      <c r="G264" s="1989"/>
      <c r="H264" s="1989"/>
      <c r="I264" s="1989"/>
      <c r="J264" s="1989"/>
      <c r="K264" s="1989"/>
      <c r="L264" s="1989"/>
      <c r="M264" s="1989"/>
      <c r="N264" s="1989"/>
      <c r="O264" s="1989"/>
      <c r="P264" s="1989"/>
      <c r="Q264" s="294"/>
      <c r="R264" s="106"/>
      <c r="S264" s="121"/>
      <c r="T264" s="211"/>
      <c r="U264" s="116"/>
      <c r="V264" s="499"/>
      <c r="W264" s="499"/>
      <c r="X264" s="499"/>
      <c r="Y264" s="499"/>
      <c r="Z264" s="121"/>
      <c r="AA264" s="106"/>
      <c r="AB264" s="216"/>
      <c r="AC264" s="203"/>
      <c r="AD264" s="105"/>
      <c r="AE264" s="96"/>
      <c r="AF264" s="106"/>
      <c r="AG264" s="115"/>
      <c r="AH264" s="101"/>
      <c r="AI264" s="98"/>
      <c r="AJ264" s="106"/>
      <c r="AK264" s="106"/>
      <c r="AL264" s="106"/>
      <c r="AM264" s="106"/>
      <c r="AN264" s="106"/>
      <c r="AO264" s="106"/>
      <c r="AP264" s="106"/>
      <c r="AQ264" s="106"/>
      <c r="AR264" s="106"/>
      <c r="AS264" s="106"/>
      <c r="AT264" s="106"/>
      <c r="AU264" s="106"/>
      <c r="AV264" s="106"/>
      <c r="AW264" s="106"/>
      <c r="AX264" s="106"/>
      <c r="AY264" s="106"/>
      <c r="AZ264" s="106"/>
      <c r="BA264" s="106"/>
      <c r="BB264" s="106"/>
      <c r="BC264" s="106"/>
      <c r="BD264" s="106"/>
      <c r="BE264" s="106"/>
      <c r="BF264" s="106"/>
      <c r="BG264" s="106"/>
    </row>
    <row r="265" spans="1:59">
      <c r="B265" s="670"/>
      <c r="C265" s="43" t="s">
        <v>238</v>
      </c>
      <c r="D265" s="44"/>
      <c r="E265" s="1990">
        <f t="shared" ref="E265:P265" si="66">E249+E257</f>
        <v>41.16360000000001</v>
      </c>
      <c r="F265" s="1885">
        <f t="shared" si="66"/>
        <v>44.534400000000005</v>
      </c>
      <c r="G265" s="1885">
        <f t="shared" si="66"/>
        <v>164.5061</v>
      </c>
      <c r="H265" s="1885">
        <f t="shared" si="66"/>
        <v>1217.8453</v>
      </c>
      <c r="I265" s="1885">
        <f t="shared" si="66"/>
        <v>29.3812</v>
      </c>
      <c r="J265" s="1885">
        <f t="shared" si="66"/>
        <v>0.64599999999999991</v>
      </c>
      <c r="K265" s="1885">
        <f t="shared" si="66"/>
        <v>1.1996</v>
      </c>
      <c r="L265" s="1912">
        <f t="shared" si="66"/>
        <v>458.79470000000003</v>
      </c>
      <c r="M265" s="1912">
        <f t="shared" si="66"/>
        <v>439.97200000000004</v>
      </c>
      <c r="N265" s="1991">
        <f t="shared" si="66"/>
        <v>453.11879999999996</v>
      </c>
      <c r="O265" s="1912">
        <f t="shared" si="66"/>
        <v>121.55240000000001</v>
      </c>
      <c r="P265" s="1913">
        <f t="shared" si="66"/>
        <v>9.1723999999999997</v>
      </c>
      <c r="Q265" s="294"/>
      <c r="S265" s="121"/>
      <c r="T265" s="106"/>
      <c r="U265" s="121"/>
      <c r="V265" s="121"/>
      <c r="W265" s="121"/>
      <c r="X265" s="121"/>
      <c r="Y265" s="121"/>
      <c r="Z265" s="121"/>
      <c r="AA265" s="106"/>
      <c r="AB265" s="121"/>
      <c r="AC265" s="121"/>
      <c r="AD265" s="121"/>
      <c r="AE265" s="106"/>
      <c r="AF265" s="106"/>
      <c r="AG265" s="115"/>
      <c r="AH265" s="101"/>
      <c r="AI265" s="98"/>
      <c r="AJ265" s="106"/>
      <c r="AK265" s="106"/>
      <c r="AL265" s="106"/>
      <c r="AM265" s="106"/>
      <c r="AN265" s="106"/>
      <c r="AO265" s="106"/>
      <c r="AP265" s="106"/>
      <c r="AQ265" s="106"/>
      <c r="AR265" s="106"/>
      <c r="AS265" s="106"/>
      <c r="AT265" s="106"/>
      <c r="AU265" s="106"/>
      <c r="AV265" s="106"/>
      <c r="AW265" s="106"/>
      <c r="AX265" s="106"/>
      <c r="AY265" s="106"/>
      <c r="AZ265" s="106"/>
      <c r="BA265" s="106"/>
      <c r="BB265" s="106"/>
      <c r="BC265" s="106"/>
      <c r="BD265" s="106"/>
      <c r="BE265" s="106"/>
      <c r="BF265" s="106"/>
      <c r="BG265" s="106"/>
    </row>
    <row r="266" spans="1:59" ht="15.75">
      <c r="B266" s="399"/>
      <c r="C266" s="697" t="s">
        <v>11</v>
      </c>
      <c r="D266" s="1150">
        <f t="shared" ref="D266:P266" si="67">D748</f>
        <v>0.45</v>
      </c>
      <c r="E266" s="1992">
        <f t="shared" si="67"/>
        <v>40.5</v>
      </c>
      <c r="F266" s="1893">
        <f t="shared" si="67"/>
        <v>41.4</v>
      </c>
      <c r="G266" s="1893">
        <f t="shared" si="67"/>
        <v>172.35</v>
      </c>
      <c r="H266" s="1893">
        <f t="shared" si="67"/>
        <v>1224</v>
      </c>
      <c r="I266" s="1893">
        <f t="shared" si="67"/>
        <v>31.5</v>
      </c>
      <c r="J266" s="1893">
        <f t="shared" si="67"/>
        <v>0.63</v>
      </c>
      <c r="K266" s="1893">
        <f t="shared" si="67"/>
        <v>0.72</v>
      </c>
      <c r="L266" s="1893">
        <f t="shared" si="67"/>
        <v>405</v>
      </c>
      <c r="M266" s="1894">
        <f t="shared" si="67"/>
        <v>540</v>
      </c>
      <c r="N266" s="1894">
        <f t="shared" si="67"/>
        <v>540</v>
      </c>
      <c r="O266" s="1894">
        <f t="shared" si="67"/>
        <v>135</v>
      </c>
      <c r="P266" s="1895">
        <f t="shared" si="67"/>
        <v>8.1</v>
      </c>
      <c r="Q266" s="294"/>
      <c r="S266" s="121"/>
      <c r="T266" s="489"/>
      <c r="U266" s="121"/>
      <c r="V266" s="591"/>
      <c r="W266" s="591"/>
      <c r="X266" s="591"/>
      <c r="Y266" s="527"/>
      <c r="Z266" s="121"/>
      <c r="AA266" s="106"/>
      <c r="AB266" s="539"/>
      <c r="AC266" s="333"/>
      <c r="AD266" s="333"/>
      <c r="AE266" s="174"/>
      <c r="AF266" s="106"/>
      <c r="AG266" s="115"/>
      <c r="AH266" s="101"/>
      <c r="AI266" s="98"/>
      <c r="AJ266" s="106"/>
      <c r="AK266" s="106"/>
      <c r="AL266" s="106"/>
      <c r="AM266" s="106"/>
      <c r="AN266" s="106"/>
      <c r="AO266" s="106"/>
      <c r="AP266" s="106"/>
      <c r="AQ266" s="106"/>
      <c r="AR266" s="106"/>
      <c r="AS266" s="106"/>
      <c r="AT266" s="106"/>
      <c r="AU266" s="106"/>
      <c r="AV266" s="106"/>
      <c r="AW266" s="106"/>
      <c r="AX266" s="106"/>
      <c r="AY266" s="106"/>
      <c r="AZ266" s="106"/>
      <c r="BA266" s="106"/>
      <c r="BB266" s="106"/>
      <c r="BC266" s="106"/>
      <c r="BD266" s="106"/>
      <c r="BE266" s="106"/>
      <c r="BF266" s="106"/>
      <c r="BG266" s="106"/>
    </row>
    <row r="267" spans="1:59" ht="15.75" thickBot="1">
      <c r="B267" s="230"/>
      <c r="C267" s="752" t="s">
        <v>344</v>
      </c>
      <c r="D267" s="774"/>
      <c r="E267" s="1993">
        <f t="shared" ref="E267:P267" si="68">(E265*100/E730)-45</f>
        <v>0.73733333333333917</v>
      </c>
      <c r="F267" s="1899">
        <f t="shared" si="68"/>
        <v>3.4069565217391329</v>
      </c>
      <c r="G267" s="1899">
        <f t="shared" si="68"/>
        <v>-2.048015665796342</v>
      </c>
      <c r="H267" s="1899">
        <f t="shared" si="68"/>
        <v>-0.22627573529411649</v>
      </c>
      <c r="I267" s="1899">
        <f t="shared" si="68"/>
        <v>-3.0268571428571462</v>
      </c>
      <c r="J267" s="1899">
        <f t="shared" si="68"/>
        <v>1.1428571428571388</v>
      </c>
      <c r="K267" s="1899">
        <f t="shared" si="68"/>
        <v>29.974999999999994</v>
      </c>
      <c r="L267" s="1899">
        <f t="shared" si="68"/>
        <v>5.9771888888888896</v>
      </c>
      <c r="M267" s="1899">
        <f t="shared" si="68"/>
        <v>-8.3356666666666612</v>
      </c>
      <c r="N267" s="1899">
        <f t="shared" si="68"/>
        <v>-7.2401000000000053</v>
      </c>
      <c r="O267" s="1899">
        <f t="shared" si="68"/>
        <v>-4.4825333333333361</v>
      </c>
      <c r="P267" s="1900">
        <f t="shared" si="68"/>
        <v>5.9577777777777783</v>
      </c>
      <c r="Q267" s="294"/>
      <c r="S267" s="121"/>
      <c r="T267" s="1385"/>
      <c r="U267" s="824"/>
      <c r="V267" s="825"/>
      <c r="W267" s="542"/>
      <c r="X267" s="543"/>
      <c r="Y267" s="543"/>
      <c r="Z267" s="121"/>
      <c r="AA267" s="106"/>
      <c r="AB267" s="223"/>
      <c r="AC267" s="116"/>
      <c r="AD267" s="116"/>
      <c r="AE267" s="174"/>
      <c r="AF267" s="106"/>
      <c r="AG267" s="106"/>
      <c r="AH267" s="106"/>
      <c r="AI267" s="106"/>
      <c r="AJ267" s="106"/>
      <c r="AK267" s="106"/>
      <c r="AL267" s="106"/>
      <c r="AM267" s="106"/>
      <c r="AN267" s="106"/>
      <c r="AO267" s="106"/>
      <c r="AP267" s="106"/>
      <c r="AQ267" s="106"/>
      <c r="AR267" s="106"/>
      <c r="AS267" s="106"/>
      <c r="AT267" s="106"/>
      <c r="AU267" s="106"/>
      <c r="AV267" s="106"/>
      <c r="AW267" s="106"/>
      <c r="AX267" s="106"/>
      <c r="AY267" s="106"/>
      <c r="AZ267" s="106"/>
      <c r="BA267" s="106"/>
      <c r="BB267" s="106"/>
      <c r="BC267" s="106"/>
      <c r="BD267" s="106"/>
      <c r="BE267" s="106"/>
      <c r="BF267" s="106"/>
      <c r="BG267" s="106"/>
    </row>
    <row r="268" spans="1:59" ht="15.75" thickBot="1">
      <c r="E268" s="1989"/>
      <c r="F268" s="1989"/>
      <c r="G268" s="1989"/>
      <c r="H268" s="1989"/>
      <c r="I268" s="1989"/>
      <c r="J268" s="1989"/>
      <c r="K268" s="1994"/>
      <c r="L268" s="1989"/>
      <c r="M268" s="1989"/>
      <c r="N268" s="1989"/>
      <c r="O268" s="1989"/>
      <c r="P268" s="1994"/>
      <c r="Q268" s="294"/>
      <c r="S268" s="121"/>
      <c r="T268" s="106"/>
      <c r="U268" s="121"/>
      <c r="V268" s="121"/>
      <c r="W268" s="121"/>
      <c r="X268" s="121"/>
      <c r="Y268" s="121"/>
      <c r="Z268" s="121"/>
      <c r="AA268" s="106"/>
      <c r="AB268" s="116"/>
      <c r="AC268" s="116"/>
      <c r="AD268" s="116"/>
      <c r="AE268" s="174"/>
      <c r="AF268" s="106"/>
      <c r="AG268" s="106"/>
      <c r="AH268" s="106"/>
      <c r="AI268" s="106"/>
      <c r="AJ268" s="106"/>
      <c r="AK268" s="106"/>
      <c r="AL268" s="106"/>
      <c r="AM268" s="106"/>
      <c r="AN268" s="106"/>
      <c r="AO268" s="106"/>
      <c r="AP268" s="106"/>
      <c r="AQ268" s="106"/>
      <c r="AR268" s="106"/>
      <c r="AS268" s="106"/>
      <c r="AT268" s="106"/>
      <c r="AU268" s="106"/>
      <c r="AV268" s="106"/>
      <c r="AW268" s="106"/>
      <c r="AX268" s="106"/>
      <c r="AY268" s="106"/>
      <c r="AZ268" s="106"/>
      <c r="BA268" s="106"/>
      <c r="BB268" s="106"/>
      <c r="BC268" s="106"/>
      <c r="BD268" s="106"/>
      <c r="BE268" s="106"/>
      <c r="BF268" s="106"/>
      <c r="BG268" s="106"/>
    </row>
    <row r="269" spans="1:59">
      <c r="B269" s="754" t="s">
        <v>263</v>
      </c>
      <c r="C269" s="43"/>
      <c r="D269" s="44"/>
      <c r="E269" s="1995">
        <f t="shared" ref="E269:P269" si="69">E237+E249+E257</f>
        <v>66.900000000000006</v>
      </c>
      <c r="F269" s="1961">
        <f t="shared" si="69"/>
        <v>67.048900000000003</v>
      </c>
      <c r="G269" s="1961">
        <f t="shared" si="69"/>
        <v>261.97320000000002</v>
      </c>
      <c r="H269" s="1961">
        <f t="shared" si="69"/>
        <v>1938.1994</v>
      </c>
      <c r="I269" s="1961">
        <f t="shared" si="69"/>
        <v>40.429200000000002</v>
      </c>
      <c r="J269" s="1961">
        <f t="shared" si="69"/>
        <v>1.0580000000000001</v>
      </c>
      <c r="K269" s="1961">
        <f t="shared" si="69"/>
        <v>1.4716</v>
      </c>
      <c r="L269" s="1918">
        <f t="shared" si="69"/>
        <v>1246.5466999999999</v>
      </c>
      <c r="M269" s="1996">
        <f t="shared" si="69"/>
        <v>530.59900000000005</v>
      </c>
      <c r="N269" s="1996">
        <f t="shared" si="69"/>
        <v>671.92579999999998</v>
      </c>
      <c r="O269" s="1918">
        <f t="shared" si="69"/>
        <v>174.72040000000001</v>
      </c>
      <c r="P269" s="1997">
        <f t="shared" si="69"/>
        <v>13.4604</v>
      </c>
      <c r="Q269" s="294"/>
      <c r="S269" s="121"/>
      <c r="T269" s="358"/>
      <c r="U269" s="100"/>
      <c r="V269" s="521"/>
      <c r="W269" s="521"/>
      <c r="X269" s="521"/>
      <c r="Y269" s="521"/>
      <c r="Z269" s="1422"/>
      <c r="AA269" s="106"/>
      <c r="AB269" s="116"/>
      <c r="AC269" s="116"/>
      <c r="AD269" s="116"/>
      <c r="AE269" s="174"/>
      <c r="AF269" s="106"/>
      <c r="AG269" s="106"/>
      <c r="AH269" s="106"/>
      <c r="AI269" s="106"/>
      <c r="AJ269" s="106"/>
      <c r="AK269" s="106"/>
      <c r="AL269" s="106"/>
      <c r="AM269" s="106"/>
      <c r="AN269" s="106"/>
      <c r="AO269" s="106"/>
      <c r="AP269" s="106"/>
      <c r="AQ269" s="106"/>
      <c r="AR269" s="106"/>
      <c r="AS269" s="106"/>
      <c r="AT269" s="106"/>
      <c r="AU269" s="106"/>
      <c r="AV269" s="106"/>
      <c r="AW269" s="106"/>
      <c r="AX269" s="106"/>
      <c r="AY269" s="106"/>
      <c r="AZ269" s="106"/>
      <c r="BA269" s="106"/>
      <c r="BB269" s="106"/>
      <c r="BC269" s="106"/>
      <c r="BD269" s="106"/>
      <c r="BE269" s="106"/>
      <c r="BF269" s="106"/>
      <c r="BG269" s="106"/>
    </row>
    <row r="270" spans="1:59">
      <c r="B270" s="399"/>
      <c r="C270" s="697" t="s">
        <v>11</v>
      </c>
      <c r="D270" s="1150">
        <f t="shared" ref="D270:P270" si="70">D752</f>
        <v>0.7</v>
      </c>
      <c r="E270" s="1992">
        <f t="shared" si="70"/>
        <v>63</v>
      </c>
      <c r="F270" s="1893">
        <f t="shared" si="70"/>
        <v>64.400000000000006</v>
      </c>
      <c r="G270" s="1893">
        <f t="shared" si="70"/>
        <v>268.10000000000002</v>
      </c>
      <c r="H270" s="1893">
        <f t="shared" si="70"/>
        <v>1904</v>
      </c>
      <c r="I270" s="1893">
        <f t="shared" si="70"/>
        <v>49</v>
      </c>
      <c r="J270" s="1893">
        <f t="shared" si="70"/>
        <v>0.98</v>
      </c>
      <c r="K270" s="1893">
        <f t="shared" si="70"/>
        <v>1.1200000000000001</v>
      </c>
      <c r="L270" s="1893">
        <f t="shared" si="70"/>
        <v>630</v>
      </c>
      <c r="M270" s="1894">
        <f t="shared" si="70"/>
        <v>840</v>
      </c>
      <c r="N270" s="1894">
        <f t="shared" si="70"/>
        <v>840</v>
      </c>
      <c r="O270" s="1894">
        <f t="shared" si="70"/>
        <v>210</v>
      </c>
      <c r="P270" s="1895">
        <f t="shared" si="70"/>
        <v>12.6</v>
      </c>
      <c r="Q270" s="294"/>
      <c r="S270" s="367"/>
      <c r="T270" s="361"/>
      <c r="U270" s="1264"/>
      <c r="V270" s="363"/>
      <c r="W270" s="363"/>
      <c r="X270" s="363"/>
      <c r="Y270" s="363"/>
      <c r="Z270" s="1268"/>
      <c r="AA270" s="106"/>
      <c r="AB270" s="116"/>
      <c r="AC270" s="116"/>
      <c r="AD270" s="116"/>
      <c r="AE270" s="174"/>
      <c r="AF270" s="106"/>
      <c r="AG270" s="106"/>
      <c r="AH270" s="106"/>
      <c r="AI270" s="106"/>
      <c r="AJ270" s="106"/>
      <c r="AK270" s="106"/>
      <c r="AL270" s="106"/>
      <c r="AM270" s="106"/>
      <c r="AN270" s="106"/>
      <c r="AO270" s="106"/>
      <c r="AP270" s="106"/>
      <c r="AQ270" s="106"/>
      <c r="AR270" s="106"/>
      <c r="AS270" s="106"/>
      <c r="AT270" s="106"/>
      <c r="AU270" s="106"/>
      <c r="AV270" s="106"/>
      <c r="AW270" s="106"/>
      <c r="AX270" s="106"/>
      <c r="AY270" s="106"/>
      <c r="AZ270" s="106"/>
      <c r="BA270" s="106"/>
      <c r="BB270" s="106"/>
      <c r="BC270" s="106"/>
      <c r="BD270" s="106"/>
      <c r="BE270" s="106"/>
      <c r="BF270" s="106"/>
      <c r="BG270" s="106"/>
    </row>
    <row r="271" spans="1:59" ht="15.75" thickBot="1">
      <c r="B271" s="230"/>
      <c r="C271" s="752" t="s">
        <v>344</v>
      </c>
      <c r="D271" s="774"/>
      <c r="E271" s="1993">
        <f t="shared" ref="E271:P271" si="71">(E269*100/E730)-70</f>
        <v>4.3333333333333428</v>
      </c>
      <c r="F271" s="1899">
        <f t="shared" si="71"/>
        <v>2.8792391304347831</v>
      </c>
      <c r="G271" s="1899">
        <f t="shared" si="71"/>
        <v>-1.5996866840730917</v>
      </c>
      <c r="H271" s="1899">
        <f t="shared" si="71"/>
        <v>1.2573308823529459</v>
      </c>
      <c r="I271" s="1899">
        <f t="shared" si="71"/>
        <v>-12.244</v>
      </c>
      <c r="J271" s="1899">
        <f t="shared" si="71"/>
        <v>5.5714285714285836</v>
      </c>
      <c r="K271" s="1899">
        <f t="shared" si="71"/>
        <v>21.974999999999994</v>
      </c>
      <c r="L271" s="1899">
        <f t="shared" si="71"/>
        <v>68.505188888888881</v>
      </c>
      <c r="M271" s="1899">
        <f t="shared" si="71"/>
        <v>-25.783416666666668</v>
      </c>
      <c r="N271" s="1899">
        <f t="shared" si="71"/>
        <v>-14.006183333333333</v>
      </c>
      <c r="O271" s="1899">
        <f t="shared" si="71"/>
        <v>-11.75986666666666</v>
      </c>
      <c r="P271" s="1900">
        <f t="shared" si="71"/>
        <v>4.7800000000000011</v>
      </c>
      <c r="Q271" s="294"/>
      <c r="S271" s="121"/>
      <c r="T271" s="211"/>
      <c r="U271" s="116"/>
      <c r="V271" s="499"/>
      <c r="W271" s="499"/>
      <c r="X271" s="499"/>
      <c r="Y271" s="499"/>
      <c r="Z271" s="121"/>
      <c r="AA271" s="106"/>
      <c r="AB271" s="116"/>
      <c r="AC271" s="223"/>
      <c r="AD271" s="116"/>
      <c r="AE271" s="174"/>
      <c r="AF271" s="106"/>
      <c r="AG271" s="106"/>
      <c r="AH271" s="106"/>
      <c r="AI271" s="106"/>
      <c r="AJ271" s="106"/>
      <c r="AK271" s="106"/>
      <c r="AL271" s="106"/>
      <c r="AM271" s="106"/>
      <c r="AN271" s="106"/>
      <c r="AO271" s="106"/>
      <c r="AP271" s="106"/>
      <c r="AQ271" s="106"/>
      <c r="AR271" s="106"/>
      <c r="AS271" s="106"/>
      <c r="AT271" s="106"/>
      <c r="AU271" s="106"/>
      <c r="AV271" s="106"/>
      <c r="AW271" s="106"/>
      <c r="AX271" s="106"/>
      <c r="AY271" s="106"/>
      <c r="AZ271" s="106"/>
      <c r="BA271" s="106"/>
      <c r="BB271" s="106"/>
      <c r="BC271" s="106"/>
      <c r="BD271" s="106"/>
      <c r="BE271" s="106"/>
      <c r="BF271" s="106"/>
      <c r="BG271" s="106"/>
    </row>
    <row r="272" spans="1:59">
      <c r="Q272" s="294"/>
      <c r="S272" s="121"/>
      <c r="T272" s="106"/>
      <c r="U272" s="106"/>
      <c r="V272" s="106"/>
      <c r="W272" s="106"/>
      <c r="X272" s="106"/>
      <c r="Y272" s="106"/>
      <c r="Z272" s="106"/>
      <c r="AA272" s="106"/>
      <c r="AB272" s="106"/>
      <c r="AC272" s="106"/>
      <c r="AD272" s="106"/>
      <c r="AE272" s="106"/>
      <c r="AF272" s="106"/>
      <c r="AG272" s="106"/>
      <c r="AH272" s="106"/>
      <c r="AI272" s="106"/>
      <c r="AJ272" s="106"/>
      <c r="AK272" s="106"/>
      <c r="AL272" s="106"/>
      <c r="AM272" s="106"/>
      <c r="AN272" s="106"/>
      <c r="AO272" s="106"/>
      <c r="AP272" s="106"/>
      <c r="AQ272" s="106"/>
      <c r="AR272" s="106"/>
      <c r="AS272" s="106"/>
      <c r="AT272" s="106"/>
      <c r="AU272" s="106"/>
      <c r="AV272" s="106"/>
      <c r="AW272" s="106"/>
      <c r="AX272" s="106"/>
      <c r="AY272" s="106"/>
      <c r="AZ272" s="106"/>
      <c r="BA272" s="106"/>
      <c r="BB272" s="106"/>
      <c r="BC272" s="106"/>
      <c r="BD272" s="106"/>
      <c r="BE272" s="106"/>
      <c r="BF272" s="106"/>
      <c r="BG272" s="106"/>
    </row>
    <row r="273" spans="2:59">
      <c r="Q273" s="294"/>
      <c r="S273" s="121"/>
      <c r="T273" s="358"/>
      <c r="U273" s="100"/>
      <c r="V273" s="521"/>
      <c r="W273" s="521"/>
      <c r="X273" s="521"/>
      <c r="Y273" s="521"/>
      <c r="Z273" s="1422"/>
      <c r="AA273" s="106"/>
      <c r="AB273" s="359"/>
      <c r="AC273" s="359"/>
      <c r="AD273" s="360"/>
      <c r="AE273" s="360"/>
      <c r="AF273" s="106"/>
      <c r="AG273" s="106"/>
      <c r="AH273" s="106"/>
      <c r="AI273" s="106"/>
      <c r="AJ273" s="106"/>
      <c r="AK273" s="106"/>
      <c r="AL273" s="106"/>
      <c r="AM273" s="106"/>
      <c r="AN273" s="106"/>
      <c r="AO273" s="106"/>
      <c r="AP273" s="106"/>
      <c r="AQ273" s="106"/>
      <c r="AR273" s="106"/>
      <c r="AS273" s="106"/>
      <c r="AT273" s="106"/>
      <c r="AU273" s="106"/>
      <c r="AV273" s="106"/>
      <c r="AW273" s="106"/>
      <c r="AX273" s="106"/>
      <c r="AY273" s="106"/>
      <c r="AZ273" s="106"/>
      <c r="BA273" s="106"/>
      <c r="BB273" s="106"/>
      <c r="BC273" s="106"/>
      <c r="BD273" s="106"/>
      <c r="BE273" s="106"/>
      <c r="BF273" s="106"/>
      <c r="BG273" s="106"/>
    </row>
    <row r="274" spans="2:59">
      <c r="S274" s="367"/>
      <c r="T274" s="361"/>
      <c r="U274" s="1264"/>
      <c r="V274" s="680"/>
      <c r="W274" s="680"/>
      <c r="X274" s="680"/>
      <c r="Y274" s="680"/>
      <c r="Z274" s="1268"/>
      <c r="AA274" s="106"/>
      <c r="AB274" s="357"/>
      <c r="AC274" s="362"/>
      <c r="AD274" s="362"/>
      <c r="AE274" s="363"/>
      <c r="AF274" s="106"/>
      <c r="AG274" s="106"/>
      <c r="AH274" s="106"/>
      <c r="AI274" s="106"/>
      <c r="AJ274" s="106"/>
      <c r="AK274" s="106"/>
      <c r="AL274" s="106"/>
      <c r="AM274" s="106"/>
      <c r="AN274" s="106"/>
      <c r="AO274" s="106"/>
      <c r="AP274" s="106"/>
      <c r="AQ274" s="106"/>
      <c r="AR274" s="106"/>
      <c r="AS274" s="106"/>
      <c r="AT274" s="106"/>
      <c r="AU274" s="106"/>
      <c r="AV274" s="106"/>
      <c r="AW274" s="106"/>
      <c r="AX274" s="106"/>
      <c r="AY274" s="106"/>
      <c r="AZ274" s="106"/>
      <c r="BA274" s="106"/>
      <c r="BB274" s="106"/>
      <c r="BC274" s="106"/>
      <c r="BD274" s="106"/>
      <c r="BE274" s="106"/>
      <c r="BF274" s="106"/>
      <c r="BG274" s="106"/>
    </row>
    <row r="275" spans="2:59">
      <c r="C275" s="699"/>
      <c r="D275" s="12" t="s">
        <v>175</v>
      </c>
      <c r="E275" s="296"/>
      <c r="S275" s="121"/>
      <c r="T275" s="211"/>
      <c r="U275" s="116"/>
      <c r="V275" s="499"/>
      <c r="W275" s="499"/>
      <c r="X275" s="499"/>
      <c r="Y275" s="499"/>
      <c r="Z275" s="121"/>
      <c r="AA275" s="106"/>
      <c r="AB275" s="121"/>
      <c r="AC275" s="121"/>
      <c r="AD275" s="121"/>
      <c r="AE275" s="106"/>
      <c r="AF275" s="106"/>
      <c r="AG275" s="106"/>
      <c r="AH275" s="106"/>
      <c r="AI275" s="106"/>
      <c r="AJ275" s="106"/>
      <c r="AK275" s="106"/>
      <c r="AL275" s="106"/>
      <c r="AM275" s="106"/>
      <c r="AN275" s="106"/>
      <c r="AO275" s="106"/>
      <c r="AP275" s="106"/>
      <c r="AQ275" s="106"/>
      <c r="AR275" s="106"/>
      <c r="AS275" s="106"/>
      <c r="AT275" s="106"/>
      <c r="AU275" s="106"/>
      <c r="AV275" s="106"/>
      <c r="AW275" s="106"/>
      <c r="AX275" s="106"/>
      <c r="AY275" s="106"/>
      <c r="AZ275" s="106"/>
      <c r="BA275" s="106"/>
      <c r="BB275" s="106"/>
      <c r="BC275" s="106"/>
      <c r="BD275" s="106"/>
      <c r="BE275" s="106"/>
      <c r="BF275" s="106"/>
      <c r="BG275" s="106"/>
    </row>
    <row r="276" spans="2:59">
      <c r="C276" s="13" t="s">
        <v>613</v>
      </c>
      <c r="D276" s="146"/>
      <c r="E276" s="2"/>
      <c r="F276"/>
      <c r="I276"/>
      <c r="J276"/>
      <c r="K276" s="26"/>
      <c r="L276" s="26"/>
      <c r="M276"/>
      <c r="N276"/>
      <c r="O276"/>
      <c r="P276"/>
      <c r="Q276" s="106"/>
      <c r="S276" s="121"/>
      <c r="T276" s="106"/>
      <c r="U276" s="121"/>
      <c r="V276" s="121"/>
      <c r="W276" s="121"/>
      <c r="X276" s="121"/>
      <c r="Y276" s="121"/>
      <c r="Z276" s="121"/>
      <c r="AA276" s="106"/>
      <c r="AB276" s="121"/>
      <c r="AC276" s="121"/>
      <c r="AD276" s="121"/>
      <c r="AE276" s="106"/>
      <c r="AF276" s="106"/>
      <c r="AG276" s="106"/>
      <c r="AH276" s="106"/>
      <c r="AI276" s="106"/>
      <c r="AJ276" s="106"/>
      <c r="AK276" s="106"/>
      <c r="AL276" s="106"/>
      <c r="AM276" s="106"/>
      <c r="AN276" s="106"/>
      <c r="AO276" s="106"/>
      <c r="AP276" s="106"/>
      <c r="AQ276" s="106"/>
      <c r="AR276" s="106"/>
      <c r="AS276" s="106"/>
      <c r="AT276" s="106"/>
      <c r="AU276" s="106"/>
      <c r="AV276" s="106"/>
      <c r="AW276" s="106"/>
      <c r="AX276" s="106"/>
      <c r="AY276" s="106"/>
      <c r="AZ276" s="106"/>
      <c r="BA276" s="106"/>
      <c r="BB276" s="106"/>
      <c r="BC276" s="106"/>
      <c r="BD276" s="106"/>
      <c r="BE276" s="106"/>
      <c r="BF276" s="106"/>
      <c r="BG276" s="106"/>
    </row>
    <row r="277" spans="2:59" ht="15.75">
      <c r="C277" s="25" t="s">
        <v>271</v>
      </c>
      <c r="I277" s="784" t="s">
        <v>285</v>
      </c>
      <c r="N277" s="5"/>
      <c r="S277" s="121"/>
      <c r="T277" s="358"/>
      <c r="U277" s="100"/>
      <c r="V277" s="360"/>
      <c r="W277" s="360"/>
      <c r="X277" s="360"/>
      <c r="Y277" s="360"/>
      <c r="Z277" s="1422"/>
      <c r="AA277" s="106"/>
      <c r="AB277" s="121"/>
      <c r="AC277" s="121"/>
      <c r="AD277" s="121"/>
      <c r="AE277" s="106"/>
      <c r="AF277" s="106"/>
      <c r="AG277" s="194"/>
      <c r="AH277" s="194"/>
      <c r="AI277" s="194"/>
      <c r="AJ277" s="181"/>
      <c r="AK277" s="504"/>
      <c r="AL277" s="194"/>
      <c r="AM277" s="181"/>
      <c r="AN277" s="181"/>
      <c r="AO277" s="194"/>
      <c r="AP277" s="505"/>
      <c r="AQ277" s="194"/>
      <c r="AR277" s="194"/>
      <c r="AS277" s="106"/>
      <c r="AT277" s="126"/>
      <c r="AU277" s="106"/>
      <c r="AV277" s="106"/>
      <c r="AW277" s="106"/>
      <c r="AX277" s="106"/>
      <c r="AY277" s="106"/>
      <c r="AZ277" s="106"/>
      <c r="BA277" s="106"/>
      <c r="BB277" s="106"/>
      <c r="BC277" s="106"/>
      <c r="BD277" s="106"/>
      <c r="BE277" s="106"/>
      <c r="BF277" s="106"/>
      <c r="BG277" s="106"/>
    </row>
    <row r="278" spans="2:59">
      <c r="C278" s="699" t="s">
        <v>404</v>
      </c>
      <c r="S278" s="367"/>
      <c r="T278" s="361"/>
      <c r="U278" s="1264"/>
      <c r="V278" s="680"/>
      <c r="W278" s="680"/>
      <c r="X278" s="680"/>
      <c r="Y278" s="680"/>
      <c r="Z278" s="1265"/>
      <c r="AA278" s="106"/>
      <c r="AB278" s="121"/>
      <c r="AC278" s="121"/>
      <c r="AD278" s="121"/>
      <c r="AE278" s="106"/>
      <c r="AF278" s="106"/>
      <c r="AG278" s="194"/>
      <c r="AH278" s="194"/>
      <c r="AI278" s="194"/>
      <c r="AJ278" s="194"/>
      <c r="AK278" s="194"/>
      <c r="AL278" s="194"/>
      <c r="AM278" s="194"/>
      <c r="AN278" s="194"/>
      <c r="AO278" s="194"/>
      <c r="AP278" s="194"/>
      <c r="AQ278" s="194"/>
      <c r="AR278" s="194"/>
      <c r="AS278" s="106"/>
      <c r="AT278" s="106"/>
      <c r="AU278" s="106"/>
      <c r="AV278" s="106"/>
      <c r="AW278" s="106"/>
      <c r="AX278" s="106"/>
      <c r="AY278" s="106"/>
      <c r="AZ278" s="106"/>
      <c r="BA278" s="106"/>
      <c r="BB278" s="106"/>
      <c r="BC278" s="106"/>
      <c r="BD278" s="106"/>
      <c r="BE278" s="106"/>
      <c r="BF278" s="106"/>
      <c r="BG278" s="106"/>
    </row>
    <row r="279" spans="2:59" ht="21.75" thickBot="1">
      <c r="B279" s="2" t="s">
        <v>538</v>
      </c>
      <c r="C279" s="26"/>
      <c r="D279"/>
      <c r="F279" s="32" t="s">
        <v>403</v>
      </c>
      <c r="I279" s="29" t="s">
        <v>0</v>
      </c>
      <c r="J279"/>
      <c r="K279" s="79" t="s">
        <v>944</v>
      </c>
      <c r="L279" s="26"/>
      <c r="M279" s="26"/>
      <c r="N279" s="33"/>
      <c r="P279" s="119"/>
      <c r="S279" s="121"/>
      <c r="T279" s="2177"/>
      <c r="U279" s="98"/>
      <c r="V279" s="116"/>
      <c r="W279" s="116"/>
      <c r="X279" s="116"/>
      <c r="Y279" s="175"/>
      <c r="Z279" s="541"/>
      <c r="AA279" s="106"/>
      <c r="AB279" s="116"/>
      <c r="AC279" s="116"/>
      <c r="AD279" s="121"/>
      <c r="AE279" s="106"/>
      <c r="AF279" s="106"/>
      <c r="AG279" s="106"/>
      <c r="AH279" s="106"/>
      <c r="AI279" s="106"/>
      <c r="AJ279" s="181"/>
      <c r="AK279" s="181"/>
      <c r="AL279" s="106"/>
      <c r="AM279" s="181"/>
      <c r="AN279" s="181"/>
      <c r="AO279" s="106"/>
      <c r="AP279" s="101"/>
      <c r="AQ279" s="106"/>
      <c r="AR279" s="106"/>
      <c r="AS279" s="106"/>
      <c r="AT279" s="106"/>
      <c r="AU279" s="106"/>
      <c r="AV279" s="106"/>
      <c r="AW279" s="106"/>
      <c r="AX279" s="106"/>
      <c r="AY279" s="106"/>
      <c r="AZ279" s="106"/>
      <c r="BA279" s="106"/>
      <c r="BB279" s="106"/>
      <c r="BC279" s="106"/>
      <c r="BD279" s="106"/>
      <c r="BE279" s="106"/>
      <c r="BF279" s="106"/>
      <c r="BG279" s="106"/>
    </row>
    <row r="280" spans="2:59" ht="16.5" thickBot="1">
      <c r="B280" s="807" t="s">
        <v>267</v>
      </c>
      <c r="C280" s="838" t="s">
        <v>407</v>
      </c>
      <c r="D280" s="805" t="s">
        <v>146</v>
      </c>
      <c r="E280" s="812" t="s">
        <v>147</v>
      </c>
      <c r="F280" s="337"/>
      <c r="G280" s="337"/>
      <c r="H280" s="40"/>
      <c r="I280" s="569" t="s">
        <v>248</v>
      </c>
      <c r="J280" s="40"/>
      <c r="K280" s="707"/>
      <c r="L280" s="463"/>
      <c r="M280" s="814" t="s">
        <v>280</v>
      </c>
      <c r="N280" s="40"/>
      <c r="O280" s="40"/>
      <c r="P280" s="71"/>
      <c r="Q280" s="750" t="s">
        <v>275</v>
      </c>
      <c r="S280" s="121"/>
      <c r="T280" s="356"/>
      <c r="U280" s="356"/>
      <c r="V280" s="356"/>
      <c r="W280" s="356"/>
      <c r="X280" s="356"/>
      <c r="Y280" s="356"/>
      <c r="Z280" s="356"/>
      <c r="AA280" s="356"/>
      <c r="AB280" s="2171"/>
      <c r="AC280" s="2172"/>
      <c r="AD280" s="121"/>
      <c r="AE280" s="106"/>
      <c r="AF280" s="106"/>
      <c r="AG280" s="508"/>
      <c r="AH280" s="509"/>
      <c r="AI280" s="510"/>
      <c r="AJ280" s="511"/>
      <c r="AK280" s="512"/>
      <c r="AL280" s="512"/>
      <c r="AM280" s="512"/>
      <c r="AN280" s="512"/>
      <c r="AO280" s="512"/>
      <c r="AP280" s="512"/>
      <c r="AQ280" s="508"/>
      <c r="AR280" s="508"/>
      <c r="AS280" s="513"/>
      <c r="AT280" s="106"/>
      <c r="AU280" s="106"/>
      <c r="AV280" s="106"/>
      <c r="AW280" s="106"/>
      <c r="AX280" s="106"/>
      <c r="AY280" s="106"/>
      <c r="AZ280" s="106"/>
      <c r="BA280" s="106"/>
      <c r="BB280" s="106"/>
      <c r="BC280" s="106"/>
      <c r="BD280" s="106"/>
      <c r="BE280" s="106"/>
      <c r="BF280" s="106"/>
      <c r="BG280" s="106"/>
    </row>
    <row r="281" spans="2:59" ht="15.75" thickBot="1">
      <c r="B281" s="808" t="s">
        <v>250</v>
      </c>
      <c r="C281" s="407"/>
      <c r="D281" s="809" t="s">
        <v>153</v>
      </c>
      <c r="E281" s="602"/>
      <c r="F281" s="811"/>
      <c r="G281" s="1321" t="s">
        <v>414</v>
      </c>
      <c r="H281" s="1259" t="s">
        <v>392</v>
      </c>
      <c r="I281" s="815"/>
      <c r="J281" s="815"/>
      <c r="K281" s="815"/>
      <c r="L281" s="817"/>
      <c r="M281" s="818" t="s">
        <v>279</v>
      </c>
      <c r="N281" s="815"/>
      <c r="O281" s="815"/>
      <c r="P281" s="817"/>
      <c r="Q281" s="789" t="s">
        <v>273</v>
      </c>
      <c r="S281" s="106"/>
      <c r="T281" s="116"/>
      <c r="U281" s="116"/>
      <c r="V281" s="116"/>
      <c r="W281" s="583"/>
      <c r="X281" s="174"/>
      <c r="Y281" s="174"/>
      <c r="Z281" s="174"/>
      <c r="AA281" s="149"/>
      <c r="AB281" s="2178"/>
      <c r="AC281" s="116"/>
      <c r="AD281" s="121"/>
      <c r="AE281" s="106"/>
      <c r="AF281" s="106"/>
      <c r="AG281" s="206"/>
      <c r="AH281" s="206"/>
      <c r="AI281" s="206"/>
      <c r="AJ281" s="514"/>
      <c r="AK281" s="206"/>
      <c r="AL281" s="206"/>
      <c r="AM281" s="206"/>
      <c r="AN281" s="206"/>
      <c r="AO281" s="206"/>
      <c r="AP281" s="206"/>
      <c r="AQ281" s="206"/>
      <c r="AR281" s="206"/>
      <c r="AS281" s="206"/>
      <c r="AT281" s="106"/>
      <c r="AU281" s="106"/>
      <c r="AV281" s="106"/>
      <c r="AW281" s="106"/>
      <c r="AX281" s="106"/>
      <c r="AY281" s="106"/>
      <c r="AZ281" s="106"/>
      <c r="BA281" s="106"/>
      <c r="BB281" s="106"/>
      <c r="BC281" s="106"/>
      <c r="BD281" s="106"/>
      <c r="BE281" s="106"/>
      <c r="BF281" s="106"/>
      <c r="BG281" s="106"/>
    </row>
    <row r="282" spans="2:59">
      <c r="B282" s="808" t="s">
        <v>258</v>
      </c>
      <c r="C282" s="407" t="s">
        <v>152</v>
      </c>
      <c r="D282" s="675"/>
      <c r="E282" s="809" t="s">
        <v>154</v>
      </c>
      <c r="F282" s="806" t="s">
        <v>55</v>
      </c>
      <c r="G282" s="1321" t="s">
        <v>415</v>
      </c>
      <c r="H282" s="1261" t="s">
        <v>157</v>
      </c>
      <c r="I282" s="602"/>
      <c r="J282" s="1271"/>
      <c r="K282" s="40"/>
      <c r="L282" s="1271"/>
      <c r="M282" s="1272" t="s">
        <v>259</v>
      </c>
      <c r="N282" s="1273" t="s">
        <v>260</v>
      </c>
      <c r="O282" s="1274" t="s">
        <v>261</v>
      </c>
      <c r="P282" s="1275" t="s">
        <v>262</v>
      </c>
      <c r="Q282" s="788" t="s">
        <v>241</v>
      </c>
      <c r="S282" s="121"/>
      <c r="T282" s="803"/>
      <c r="U282" s="1537"/>
      <c r="V282" s="1537"/>
      <c r="W282" s="1537"/>
      <c r="X282" s="1537"/>
      <c r="Y282" s="1537"/>
      <c r="Z282" s="1537"/>
      <c r="AA282" s="1537"/>
      <c r="AB282" s="2175"/>
      <c r="AC282" s="2176"/>
      <c r="AD282" s="106"/>
      <c r="AE282" s="106"/>
      <c r="AF282" s="106"/>
      <c r="AG282" s="116"/>
      <c r="AH282" s="116"/>
      <c r="AI282" s="335"/>
      <c r="AJ282" s="175"/>
      <c r="AK282" s="116"/>
      <c r="AL282" s="174"/>
      <c r="AM282" s="174"/>
      <c r="AN282" s="174"/>
      <c r="AO282" s="174"/>
      <c r="AP282" s="174"/>
      <c r="AQ282" s="174"/>
      <c r="AR282" s="174"/>
      <c r="AS282" s="174"/>
      <c r="AT282" s="106"/>
      <c r="AU282" s="106"/>
      <c r="AV282" s="106"/>
      <c r="AW282" s="106"/>
      <c r="AX282" s="106"/>
      <c r="AY282" s="106"/>
      <c r="AZ282" s="106"/>
      <c r="BA282" s="106"/>
      <c r="BB282" s="106"/>
      <c r="BC282" s="106"/>
      <c r="BD282" s="106"/>
      <c r="BE282" s="106"/>
      <c r="BF282" s="106"/>
      <c r="BG282" s="106"/>
    </row>
    <row r="283" spans="2:59" ht="15.75" thickBot="1">
      <c r="B283" s="62"/>
      <c r="C283" s="700"/>
      <c r="D283" s="438"/>
      <c r="E283" s="810" t="s">
        <v>6</v>
      </c>
      <c r="F283" s="415" t="s">
        <v>7</v>
      </c>
      <c r="G283" s="1222" t="s">
        <v>8</v>
      </c>
      <c r="H283" s="1260" t="s">
        <v>340</v>
      </c>
      <c r="I283" s="1276" t="s">
        <v>251</v>
      </c>
      <c r="J283" s="1277" t="s">
        <v>252</v>
      </c>
      <c r="K283" s="1277" t="s">
        <v>942</v>
      </c>
      <c r="L283" s="1277" t="s">
        <v>253</v>
      </c>
      <c r="M283" s="1279" t="s">
        <v>254</v>
      </c>
      <c r="N283" s="1277" t="s">
        <v>255</v>
      </c>
      <c r="O283" s="1278" t="s">
        <v>256</v>
      </c>
      <c r="P283" s="1280" t="s">
        <v>257</v>
      </c>
      <c r="Q283" s="700"/>
      <c r="R283" s="11"/>
      <c r="S283" s="106"/>
      <c r="T283" s="106"/>
      <c r="U283" s="106"/>
      <c r="V283" s="106"/>
      <c r="W283" s="106"/>
      <c r="X283" s="106"/>
      <c r="Y283" s="106"/>
      <c r="Z283" s="106"/>
      <c r="AA283" s="106"/>
      <c r="AB283" s="106"/>
      <c r="AC283" s="174"/>
      <c r="AD283" s="106"/>
      <c r="AE283" s="106"/>
      <c r="AF283" s="106"/>
      <c r="AG283" s="524"/>
      <c r="AH283" s="524"/>
      <c r="AI283" s="524"/>
      <c r="AJ283" s="533"/>
      <c r="AK283" s="524"/>
      <c r="AL283" s="524"/>
      <c r="AM283" s="524"/>
      <c r="AN283" s="524"/>
      <c r="AO283" s="525"/>
      <c r="AP283" s="525"/>
      <c r="AQ283" s="524"/>
      <c r="AR283" s="524"/>
      <c r="AS283" s="524"/>
      <c r="AT283" s="106"/>
      <c r="AU283" s="106"/>
      <c r="AV283" s="106"/>
      <c r="AW283" s="106"/>
      <c r="AX283" s="106"/>
      <c r="AY283" s="106"/>
      <c r="AZ283" s="106"/>
      <c r="BA283" s="106"/>
      <c r="BB283" s="106"/>
      <c r="BC283" s="106"/>
      <c r="BD283" s="106"/>
      <c r="BE283" s="106"/>
      <c r="BF283" s="106"/>
      <c r="BG283" s="106"/>
    </row>
    <row r="284" spans="2:59" ht="16.5" customHeight="1">
      <c r="B284" s="85"/>
      <c r="C284" s="1282" t="s">
        <v>132</v>
      </c>
      <c r="D284" s="1176"/>
      <c r="E284" s="739"/>
      <c r="F284" s="740"/>
      <c r="G284" s="740"/>
      <c r="H284" s="598"/>
      <c r="I284" s="728"/>
      <c r="J284" s="728"/>
      <c r="K284" s="1294"/>
      <c r="L284" s="728"/>
      <c r="M284" s="728"/>
      <c r="N284" s="728"/>
      <c r="O284" s="728"/>
      <c r="P284" s="692"/>
      <c r="Q284" s="790"/>
      <c r="R284" s="168"/>
      <c r="S284" s="126"/>
      <c r="T284" s="2177"/>
      <c r="U284" s="98"/>
      <c r="V284" s="335"/>
      <c r="W284" s="335"/>
      <c r="X284" s="116"/>
      <c r="Y284" s="175"/>
      <c r="Z284" s="541"/>
      <c r="AA284" s="106"/>
      <c r="AB284" s="121"/>
      <c r="AC284" s="121"/>
      <c r="AD284" s="529"/>
      <c r="AE284" s="119"/>
      <c r="AF284" s="106"/>
      <c r="AG284" s="106"/>
      <c r="AH284" s="106"/>
      <c r="AI284" s="106"/>
      <c r="AJ284" s="106"/>
      <c r="AK284" s="106"/>
      <c r="AL284" s="106"/>
      <c r="AM284" s="106"/>
      <c r="AN284" s="106"/>
      <c r="AO284" s="106"/>
      <c r="AP284" s="106"/>
      <c r="AQ284" s="106"/>
      <c r="AR284" s="106"/>
      <c r="AS284" s="106"/>
      <c r="AT284" s="106"/>
      <c r="AU284" s="106"/>
      <c r="AV284" s="106"/>
      <c r="AW284" s="106"/>
      <c r="AX284" s="106"/>
      <c r="AY284" s="106"/>
      <c r="AZ284" s="106"/>
      <c r="BA284" s="106"/>
      <c r="BB284" s="106"/>
      <c r="BC284" s="106"/>
      <c r="BD284" s="106"/>
      <c r="BE284" s="106"/>
      <c r="BF284" s="106"/>
      <c r="BG284" s="106"/>
    </row>
    <row r="285" spans="2:59" ht="14.25" customHeight="1">
      <c r="B285" s="1189" t="str">
        <f>'12-18л. МЕНЮ '!J301</f>
        <v>307/21</v>
      </c>
      <c r="C285" s="251" t="str">
        <f>'12-18л. МЕНЮ '!C301</f>
        <v>Котлета рыбная (минтай)</v>
      </c>
      <c r="D285" s="254">
        <f>'12-18л. МЕНЮ '!D301</f>
        <v>120</v>
      </c>
      <c r="E285" s="1928">
        <f>'12-18л. МЕНЮ '!E301</f>
        <v>15.428000000000001</v>
      </c>
      <c r="F285" s="1926">
        <f>'12-18л. МЕНЮ '!F301</f>
        <v>1.8857200000000001</v>
      </c>
      <c r="G285" s="1864">
        <f>'12-18л. МЕНЮ '!G301</f>
        <v>9.1199999999999992</v>
      </c>
      <c r="H285" s="1926">
        <f>'12-18л. МЕНЮ '!H301</f>
        <v>115.163</v>
      </c>
      <c r="I285" s="1186">
        <v>0</v>
      </c>
      <c r="J285" s="1186">
        <v>8.5000000000000006E-2</v>
      </c>
      <c r="K285" s="1186">
        <v>0</v>
      </c>
      <c r="L285" s="717">
        <v>22.285699999999999</v>
      </c>
      <c r="M285" s="1322">
        <v>53.428600000000003</v>
      </c>
      <c r="N285" s="1322">
        <v>160.857</v>
      </c>
      <c r="O285" s="1186">
        <v>30.857099999999999</v>
      </c>
      <c r="P285" s="1186">
        <v>0.72</v>
      </c>
      <c r="Q285" s="1690">
        <f>'12-18л. МЕНЮ '!I301</f>
        <v>75</v>
      </c>
      <c r="R285" s="570"/>
      <c r="S285" s="529"/>
      <c r="T285" s="356"/>
      <c r="U285" s="356"/>
      <c r="V285" s="356"/>
      <c r="W285" s="356"/>
      <c r="X285" s="356"/>
      <c r="Y285" s="356"/>
      <c r="Z285" s="356"/>
      <c r="AA285" s="356"/>
      <c r="AB285" s="2171"/>
      <c r="AC285" s="2172"/>
      <c r="AD285" s="158"/>
      <c r="AE285" s="115"/>
      <c r="AF285" s="106"/>
      <c r="AG285" s="106"/>
      <c r="AH285" s="106"/>
      <c r="AI285" s="106"/>
      <c r="AJ285" s="106"/>
      <c r="AK285" s="106"/>
      <c r="AL285" s="106"/>
      <c r="AM285" s="106"/>
      <c r="AN285" s="106"/>
      <c r="AO285" s="106"/>
      <c r="AP285" s="505"/>
      <c r="AQ285" s="106"/>
      <c r="AR285" s="505"/>
      <c r="AS285" s="106"/>
      <c r="AT285" s="106"/>
      <c r="AU285" s="106"/>
      <c r="AV285" s="106"/>
      <c r="AW285" s="106"/>
      <c r="AX285" s="106"/>
      <c r="AY285" s="106"/>
      <c r="AZ285" s="106"/>
      <c r="BA285" s="106"/>
      <c r="BB285" s="106"/>
      <c r="BC285" s="106"/>
      <c r="BD285" s="106"/>
      <c r="BE285" s="106"/>
      <c r="BF285" s="106"/>
      <c r="BG285" s="106"/>
    </row>
    <row r="286" spans="2:59" ht="15.75" customHeight="1">
      <c r="B286" s="1189" t="str">
        <f>'12-18л. МЕНЮ '!J302</f>
        <v>334/22</v>
      </c>
      <c r="C286" s="251" t="str">
        <f>'12-18л. МЕНЮ '!C302</f>
        <v>Рагу из овощей</v>
      </c>
      <c r="D286" s="254">
        <f>'12-18л. МЕНЮ '!D302</f>
        <v>180</v>
      </c>
      <c r="E286" s="1928">
        <f>'12-18л. МЕНЮ '!E302</f>
        <v>3.1238999999999999</v>
      </c>
      <c r="F286" s="1926">
        <f>'12-18л. МЕНЮ '!F302</f>
        <v>14.19</v>
      </c>
      <c r="G286" s="1864">
        <f>'12-18л. МЕНЮ '!G302</f>
        <v>16.7</v>
      </c>
      <c r="H286" s="1926">
        <f>'12-18л. МЕНЮ '!H302</f>
        <v>176.7022</v>
      </c>
      <c r="I286" s="329">
        <v>5.4640000000000004</v>
      </c>
      <c r="J286" s="329">
        <v>8.43E-2</v>
      </c>
      <c r="K286" s="329">
        <v>6.8000000000000005E-2</v>
      </c>
      <c r="L286" s="722">
        <v>207.8407</v>
      </c>
      <c r="M286" s="1186">
        <v>80.786299999999997</v>
      </c>
      <c r="N286" s="1186">
        <v>74.989999999999995</v>
      </c>
      <c r="O286" s="1186">
        <v>19.507000000000001</v>
      </c>
      <c r="P286" s="1186">
        <v>0.81899999999999995</v>
      </c>
      <c r="Q286" s="1690">
        <f>'12-18л. МЕНЮ '!I302</f>
        <v>36</v>
      </c>
      <c r="R286" s="571"/>
      <c r="S286" s="121"/>
      <c r="T286" s="335"/>
      <c r="U286" s="335"/>
      <c r="V286" s="335"/>
      <c r="W286" s="175"/>
      <c r="X286" s="149"/>
      <c r="Y286" s="149"/>
      <c r="Z286" s="335"/>
      <c r="AA286" s="149"/>
      <c r="AB286" s="2174"/>
      <c r="AC286" s="116"/>
      <c r="AD286" s="485"/>
      <c r="AE286" s="485"/>
      <c r="AF286" s="106"/>
      <c r="AG286" s="106"/>
      <c r="AH286" s="106"/>
      <c r="AI286" s="106"/>
      <c r="AJ286" s="535"/>
      <c r="AK286" s="106"/>
      <c r="AL286" s="106"/>
      <c r="AM286" s="106"/>
      <c r="AN286" s="106"/>
      <c r="AO286" s="106"/>
      <c r="AP286" s="106"/>
      <c r="AQ286" s="106"/>
      <c r="AR286" s="505"/>
      <c r="AS286" s="106"/>
      <c r="AT286" s="106"/>
      <c r="AU286" s="106"/>
      <c r="AV286" s="106"/>
      <c r="AW286" s="106"/>
      <c r="AX286" s="106"/>
      <c r="AY286" s="106"/>
      <c r="AZ286" s="106"/>
      <c r="BA286" s="106"/>
      <c r="BB286" s="106"/>
      <c r="BC286" s="106"/>
      <c r="BD286" s="106"/>
      <c r="BE286" s="106"/>
      <c r="BF286" s="106"/>
      <c r="BG286" s="106"/>
    </row>
    <row r="287" spans="2:59" ht="13.5" customHeight="1">
      <c r="B287" s="1189" t="str">
        <f>'12-18л. МЕНЮ '!J303</f>
        <v>501 /21</v>
      </c>
      <c r="C287" s="251" t="str">
        <f>'12-18л. МЕНЮ '!C303</f>
        <v>Сок фруктовый (персиковый)</v>
      </c>
      <c r="D287" s="254">
        <f>'12-18л. МЕНЮ '!D303</f>
        <v>200</v>
      </c>
      <c r="E287" s="1928">
        <f>'12-18л. МЕНЮ '!E303</f>
        <v>1</v>
      </c>
      <c r="F287" s="1926">
        <f>'12-18л. МЕНЮ '!F303</f>
        <v>0</v>
      </c>
      <c r="G287" s="1864">
        <f>'12-18л. МЕНЮ '!G303</f>
        <v>23.4</v>
      </c>
      <c r="H287" s="1926">
        <f>'12-18л. МЕНЮ '!H303</f>
        <v>97.6</v>
      </c>
      <c r="I287" s="329">
        <v>1.2</v>
      </c>
      <c r="J287" s="329">
        <v>4.0000000000000001E-3</v>
      </c>
      <c r="K287" s="329">
        <v>4.0000000000000001E-3</v>
      </c>
      <c r="L287" s="717">
        <v>0</v>
      </c>
      <c r="M287" s="1186">
        <v>30.4</v>
      </c>
      <c r="N287" s="1186">
        <v>36</v>
      </c>
      <c r="O287" s="1186">
        <v>1.8</v>
      </c>
      <c r="P287" s="2164">
        <v>0.8</v>
      </c>
      <c r="Q287" s="1690">
        <f>'12-18л. МЕНЮ '!I303</f>
        <v>98</v>
      </c>
      <c r="R287" s="572"/>
      <c r="S287" s="588"/>
      <c r="T287" s="803"/>
      <c r="U287" s="2180"/>
      <c r="V287" s="2180"/>
      <c r="W287" s="2180"/>
      <c r="X287" s="2180"/>
      <c r="Y287" s="2180"/>
      <c r="Z287" s="1537"/>
      <c r="AA287" s="1537"/>
      <c r="AB287" s="2175"/>
      <c r="AC287" s="2176"/>
      <c r="AD287" s="496"/>
      <c r="AE287" s="496"/>
      <c r="AF287" s="106"/>
      <c r="AG287" s="368"/>
      <c r="AH287" s="114"/>
      <c r="AI287" s="106"/>
      <c r="AJ287" s="106"/>
      <c r="AK287" s="106"/>
      <c r="AL287" s="106"/>
      <c r="AM287" s="106"/>
      <c r="AN287" s="106"/>
      <c r="AO287" s="106"/>
      <c r="AP287" s="106"/>
      <c r="AQ287" s="106"/>
      <c r="AR287" s="106"/>
      <c r="AS287" s="106"/>
      <c r="AT287" s="106"/>
      <c r="AU287" s="106"/>
      <c r="AV287" s="106"/>
      <c r="AW287" s="106"/>
      <c r="AX287" s="106"/>
      <c r="AY287" s="106"/>
      <c r="AZ287" s="106"/>
      <c r="BA287" s="106"/>
      <c r="BB287" s="106"/>
      <c r="BC287" s="106"/>
      <c r="BD287" s="106"/>
      <c r="BE287" s="106"/>
      <c r="BF287" s="106"/>
      <c r="BG287" s="106"/>
    </row>
    <row r="288" spans="2:59">
      <c r="B288" s="1436" t="str">
        <f>'12-18л. МЕНЮ '!J304</f>
        <v>Пром.пр.</v>
      </c>
      <c r="C288" s="251" t="str">
        <f>'12-18л. МЕНЮ '!C304</f>
        <v>Хлеб пшеничный</v>
      </c>
      <c r="D288" s="254">
        <f>'12-18л. МЕНЮ '!D304</f>
        <v>50</v>
      </c>
      <c r="E288" s="1928">
        <f>'12-18л. МЕНЮ '!E304</f>
        <v>1.0029999999999999</v>
      </c>
      <c r="F288" s="1926">
        <f>'12-18л. МЕНЮ '!F304</f>
        <v>0.65</v>
      </c>
      <c r="G288" s="1864">
        <f>'12-18л. МЕНЮ '!G304</f>
        <v>27.1</v>
      </c>
      <c r="H288" s="1926">
        <f>'12-18л. МЕНЮ '!H304</f>
        <v>118.262</v>
      </c>
      <c r="I288" s="1186">
        <v>0</v>
      </c>
      <c r="J288" s="1186">
        <v>5.5E-2</v>
      </c>
      <c r="K288" s="1186">
        <v>0.02</v>
      </c>
      <c r="L288" s="717">
        <v>0</v>
      </c>
      <c r="M288" s="2163">
        <v>10</v>
      </c>
      <c r="N288" s="1186">
        <v>3.25</v>
      </c>
      <c r="O288" s="1186">
        <v>0.7</v>
      </c>
      <c r="P288" s="1186">
        <v>5.5E-2</v>
      </c>
      <c r="Q288" s="1690">
        <f>'12-18л. МЕНЮ '!I304</f>
        <v>17</v>
      </c>
      <c r="R288" s="572"/>
      <c r="S288" s="279"/>
      <c r="T288" s="197"/>
      <c r="U288" s="205"/>
      <c r="V288" s="591"/>
      <c r="W288" s="591"/>
      <c r="X288" s="591"/>
      <c r="Y288" s="205"/>
      <c r="Z288" s="279"/>
      <c r="AA288" s="106"/>
      <c r="AB288" s="121"/>
      <c r="AC288" s="121"/>
      <c r="AD288" s="121"/>
      <c r="AE288" s="106"/>
      <c r="AF288" s="106"/>
      <c r="AG288" s="106"/>
      <c r="AH288" s="114"/>
      <c r="AI288" s="106"/>
      <c r="AJ288" s="106"/>
      <c r="AK288" s="106"/>
      <c r="AL288" s="106"/>
      <c r="AM288" s="106"/>
      <c r="AN288" s="106"/>
      <c r="AO288" s="106"/>
      <c r="AP288" s="106"/>
      <c r="AQ288" s="106"/>
      <c r="AR288" s="106"/>
      <c r="AS288" s="106"/>
      <c r="AT288" s="106"/>
      <c r="AU288" s="106"/>
      <c r="AV288" s="106"/>
      <c r="AW288" s="106"/>
      <c r="AX288" s="106"/>
      <c r="AY288" s="106"/>
      <c r="AZ288" s="106"/>
      <c r="BA288" s="106"/>
      <c r="BB288" s="106"/>
      <c r="BC288" s="106"/>
      <c r="BD288" s="106"/>
      <c r="BE288" s="106"/>
      <c r="BF288" s="106"/>
      <c r="BG288" s="106"/>
    </row>
    <row r="289" spans="2:59">
      <c r="B289" s="1436" t="str">
        <f>'12-18л. МЕНЮ '!J305</f>
        <v>Пром.пр.</v>
      </c>
      <c r="C289" s="251" t="str">
        <f>'12-18л. МЕНЮ '!C305</f>
        <v>Хлеб ржаной</v>
      </c>
      <c r="D289" s="254">
        <f>'12-18л. МЕНЮ '!D305</f>
        <v>30</v>
      </c>
      <c r="E289" s="1928">
        <f>'12-18л. МЕНЮ '!E305</f>
        <v>1.4</v>
      </c>
      <c r="F289" s="1926">
        <f>'12-18л. МЕНЮ '!F305</f>
        <v>0.495</v>
      </c>
      <c r="G289" s="1864">
        <f>'12-18л. МЕНЮ '!G305</f>
        <v>13.031000000000001</v>
      </c>
      <c r="H289" s="1926">
        <f>'12-18л. МЕНЮ '!H305</f>
        <v>62.174999999999997</v>
      </c>
      <c r="I289" s="1186">
        <v>0</v>
      </c>
      <c r="J289" s="1186">
        <v>7.4999999999999997E-2</v>
      </c>
      <c r="K289" s="1186">
        <v>7.4999999999999997E-2</v>
      </c>
      <c r="L289" s="717">
        <v>0</v>
      </c>
      <c r="M289" s="2163">
        <v>9.9</v>
      </c>
      <c r="N289" s="1186">
        <v>7.02</v>
      </c>
      <c r="O289" s="1186">
        <v>1.98</v>
      </c>
      <c r="P289" s="2164">
        <v>4.2000000000000003E-2</v>
      </c>
      <c r="Q289" s="1690">
        <f>'12-18л. МЕНЮ '!I305</f>
        <v>18</v>
      </c>
      <c r="R289" s="11"/>
      <c r="S289" s="279"/>
      <c r="T289" s="98"/>
      <c r="U289" s="116"/>
      <c r="V289" s="116"/>
      <c r="W289" s="116"/>
      <c r="X289" s="175"/>
      <c r="Y289" s="541"/>
      <c r="Z289" s="106"/>
      <c r="AA289" s="116"/>
      <c r="AB289" s="116"/>
      <c r="AC289" s="116"/>
      <c r="AD289" s="116"/>
      <c r="AE289" s="174"/>
      <c r="AF289" s="106"/>
      <c r="AG289" s="158"/>
      <c r="AH289" s="114"/>
      <c r="AI289" s="106"/>
      <c r="AJ289" s="106"/>
      <c r="AK289" s="106"/>
      <c r="AL289" s="106"/>
      <c r="AM289" s="106"/>
      <c r="AN289" s="106"/>
      <c r="AO289" s="106"/>
      <c r="AP289" s="106"/>
      <c r="AQ289" s="106"/>
      <c r="AR289" s="106"/>
      <c r="AS289" s="106"/>
      <c r="AT289" s="106"/>
      <c r="AU289" s="106"/>
      <c r="AV289" s="106"/>
      <c r="AW289" s="106"/>
      <c r="AX289" s="106"/>
      <c r="AY289" s="106"/>
      <c r="AZ289" s="106"/>
      <c r="BA289" s="106"/>
      <c r="BB289" s="106"/>
      <c r="BC289" s="106"/>
      <c r="BD289" s="106"/>
      <c r="BE289" s="106"/>
      <c r="BF289" s="106"/>
      <c r="BG289" s="106"/>
    </row>
    <row r="290" spans="2:59" ht="15.75" thickBot="1">
      <c r="B290" s="1737" t="str">
        <f>'12-18л. МЕНЮ '!J306</f>
        <v>82 / 21</v>
      </c>
      <c r="C290" s="185" t="str">
        <f>'12-18л. МЕНЮ '!C306</f>
        <v>Фрукты свежие (банан)</v>
      </c>
      <c r="D290" s="351">
        <f>'12-18л. МЕНЮ '!D306</f>
        <v>105</v>
      </c>
      <c r="E290" s="1928">
        <f>'12-18л. МЕНЮ '!E306</f>
        <v>1.575</v>
      </c>
      <c r="F290" s="1926">
        <f>'12-18л. МЕНЮ '!F306</f>
        <v>0.105</v>
      </c>
      <c r="G290" s="1864">
        <f>'12-18л. МЕНЮ '!G306</f>
        <v>12.39</v>
      </c>
      <c r="H290" s="1926">
        <f>'12-18л. МЕНЮ '!H306</f>
        <v>56.508000000000003</v>
      </c>
      <c r="I290" s="2164">
        <v>10.5</v>
      </c>
      <c r="J290" s="1186">
        <v>0.04</v>
      </c>
      <c r="K290" s="1186">
        <v>0.03</v>
      </c>
      <c r="L290" s="717">
        <v>0</v>
      </c>
      <c r="M290" s="2163">
        <v>39.9</v>
      </c>
      <c r="N290" s="1186">
        <v>18.899999999999999</v>
      </c>
      <c r="O290" s="1186">
        <v>19.87</v>
      </c>
      <c r="P290" s="2461">
        <v>0.63</v>
      </c>
      <c r="Q290" s="1690">
        <f>'12-18л. МЕНЮ '!I306</f>
        <v>100</v>
      </c>
      <c r="R290" s="11"/>
      <c r="S290" s="2666"/>
      <c r="T290" s="356"/>
      <c r="U290" s="356"/>
      <c r="V290" s="356"/>
      <c r="W290" s="356"/>
      <c r="X290" s="356"/>
      <c r="Y290" s="356"/>
      <c r="Z290" s="356"/>
      <c r="AA290" s="2171"/>
      <c r="AB290" s="2172"/>
      <c r="AC290" s="174"/>
      <c r="AD290" s="174"/>
      <c r="AE290" s="174"/>
      <c r="AF290" s="106"/>
      <c r="AG290" s="115"/>
      <c r="AH290" s="101"/>
      <c r="AI290" s="100"/>
      <c r="AJ290" s="106"/>
      <c r="AK290" s="106"/>
      <c r="AL290" s="106"/>
      <c r="AM290" s="106"/>
      <c r="AN290" s="106"/>
      <c r="AO290" s="106"/>
      <c r="AP290" s="106"/>
      <c r="AQ290" s="106"/>
      <c r="AR290" s="106"/>
      <c r="AS290" s="106"/>
      <c r="AT290" s="106"/>
      <c r="AU290" s="106"/>
      <c r="AV290" s="106"/>
      <c r="AW290" s="106"/>
      <c r="AX290" s="106"/>
      <c r="AY290" s="106"/>
      <c r="AZ290" s="106"/>
      <c r="BA290" s="106"/>
      <c r="BB290" s="106"/>
      <c r="BC290" s="106"/>
      <c r="BD290" s="106"/>
      <c r="BE290" s="106"/>
      <c r="BF290" s="106"/>
      <c r="BG290" s="106"/>
    </row>
    <row r="291" spans="2:59" ht="14.25" customHeight="1">
      <c r="B291" s="434" t="s">
        <v>173</v>
      </c>
      <c r="C291" s="11"/>
      <c r="D291" s="617">
        <f>'12-18л. МЕНЮ '!D307</f>
        <v>685</v>
      </c>
      <c r="E291" s="1929">
        <f>'12-18л. МЕНЮ '!E307</f>
        <v>23.529899999999998</v>
      </c>
      <c r="F291" s="1930">
        <f>'12-18л. МЕНЮ '!F307</f>
        <v>17.32572</v>
      </c>
      <c r="G291" s="1931">
        <f>'12-18л. МЕНЮ '!G307</f>
        <v>101.741</v>
      </c>
      <c r="H291" s="1932">
        <f>'12-18л. МЕНЮ '!H307</f>
        <v>626.41020000000003</v>
      </c>
      <c r="I291" s="1885">
        <f>SUM(I285:I290)</f>
        <v>17.164000000000001</v>
      </c>
      <c r="J291" s="1886">
        <f t="shared" ref="J291:P291" si="72">SUM(J285:J290)</f>
        <v>0.34329999999999999</v>
      </c>
      <c r="K291" s="1886">
        <f t="shared" si="72"/>
        <v>0.19700000000000001</v>
      </c>
      <c r="L291" s="1886">
        <f t="shared" si="72"/>
        <v>230.12639999999999</v>
      </c>
      <c r="M291" s="1888">
        <f t="shared" si="72"/>
        <v>224.41490000000002</v>
      </c>
      <c r="N291" s="1888">
        <f t="shared" si="72"/>
        <v>301.01699999999994</v>
      </c>
      <c r="O291" s="1888">
        <f t="shared" si="72"/>
        <v>74.714100000000002</v>
      </c>
      <c r="P291" s="1905">
        <f t="shared" si="72"/>
        <v>3.0659999999999998</v>
      </c>
      <c r="Q291" s="797"/>
      <c r="R291" s="11"/>
      <c r="S291" s="356"/>
      <c r="T291" s="98"/>
      <c r="U291" s="116"/>
      <c r="V291" s="335"/>
      <c r="W291" s="116"/>
      <c r="X291" s="175"/>
      <c r="Y291" s="541"/>
      <c r="Z291" s="157"/>
      <c r="AA291" s="2174"/>
      <c r="AB291" s="116"/>
      <c r="AC291" s="174"/>
      <c r="AD291" s="174"/>
      <c r="AE291" s="174"/>
      <c r="AF291" s="106"/>
      <c r="AG291" s="115"/>
      <c r="AH291" s="126"/>
      <c r="AI291" s="100"/>
      <c r="AJ291" s="106"/>
      <c r="AK291" s="106"/>
      <c r="AL291" s="106"/>
      <c r="AM291" s="106"/>
      <c r="AN291" s="106"/>
      <c r="AO291" s="106"/>
      <c r="AP291" s="106"/>
      <c r="AQ291" s="106"/>
      <c r="AR291" s="106"/>
      <c r="AS291" s="106"/>
      <c r="AT291" s="106"/>
      <c r="AU291" s="106"/>
      <c r="AV291" s="106"/>
      <c r="AW291" s="106"/>
      <c r="AX291" s="106"/>
      <c r="AY291" s="106"/>
      <c r="AZ291" s="106"/>
      <c r="BA291" s="106"/>
      <c r="BB291" s="106"/>
      <c r="BC291" s="106"/>
      <c r="BD291" s="106"/>
      <c r="BE291" s="106"/>
      <c r="BF291" s="106"/>
      <c r="BG291" s="106"/>
    </row>
    <row r="292" spans="2:59" ht="12.75" customHeight="1">
      <c r="B292" s="755"/>
      <c r="C292" s="756" t="s">
        <v>11</v>
      </c>
      <c r="D292" s="1150">
        <f>D732</f>
        <v>0.25</v>
      </c>
      <c r="E292" s="1933">
        <f>'12-18л. МЕНЮ '!E308</f>
        <v>22.5</v>
      </c>
      <c r="F292" s="1934">
        <f>'12-18л. МЕНЮ '!F308</f>
        <v>23</v>
      </c>
      <c r="G292" s="1935">
        <f>'12-18л. МЕНЮ '!G308</f>
        <v>95.75</v>
      </c>
      <c r="H292" s="1936">
        <f>'12-18л. МЕНЮ '!H308</f>
        <v>680</v>
      </c>
      <c r="I292" s="1893">
        <f t="shared" ref="I292:P292" si="73">I732</f>
        <v>17.5</v>
      </c>
      <c r="J292" s="1893">
        <f t="shared" si="73"/>
        <v>0.35</v>
      </c>
      <c r="K292" s="1893">
        <f t="shared" si="73"/>
        <v>0.4</v>
      </c>
      <c r="L292" s="1893">
        <f t="shared" si="73"/>
        <v>225</v>
      </c>
      <c r="M292" s="1894">
        <f t="shared" si="73"/>
        <v>300</v>
      </c>
      <c r="N292" s="1894">
        <f t="shared" si="73"/>
        <v>300</v>
      </c>
      <c r="O292" s="1893">
        <f t="shared" si="73"/>
        <v>75</v>
      </c>
      <c r="P292" s="1895">
        <f t="shared" si="73"/>
        <v>4.5</v>
      </c>
      <c r="Q292" s="797"/>
      <c r="R292" s="168"/>
      <c r="S292" s="98"/>
      <c r="T292" s="1537"/>
      <c r="U292" s="1537"/>
      <c r="V292" s="1537"/>
      <c r="W292" s="1537"/>
      <c r="X292" s="1537"/>
      <c r="Y292" s="1537"/>
      <c r="Z292" s="1537"/>
      <c r="AA292" s="2175"/>
      <c r="AB292" s="2176"/>
      <c r="AC292" s="116"/>
      <c r="AD292" s="116"/>
      <c r="AE292" s="174"/>
      <c r="AF292" s="106"/>
      <c r="AG292" s="122"/>
      <c r="AH292" s="106"/>
      <c r="AI292" s="106"/>
      <c r="AJ292" s="106"/>
      <c r="AK292" s="106"/>
      <c r="AL292" s="106"/>
      <c r="AM292" s="106"/>
      <c r="AN292" s="106"/>
      <c r="AO292" s="106"/>
      <c r="AP292" s="106"/>
      <c r="AQ292" s="106"/>
      <c r="AR292" s="106"/>
      <c r="AS292" s="106"/>
      <c r="AT292" s="106"/>
      <c r="AU292" s="106"/>
      <c r="AV292" s="106"/>
      <c r="AW292" s="106"/>
      <c r="AX292" s="106"/>
      <c r="AY292" s="106"/>
      <c r="AZ292" s="106"/>
      <c r="BA292" s="106"/>
      <c r="BB292" s="106"/>
      <c r="BC292" s="106"/>
      <c r="BD292" s="106"/>
      <c r="BE292" s="106"/>
      <c r="BF292" s="106"/>
      <c r="BG292" s="106"/>
    </row>
    <row r="293" spans="2:59" ht="17.25" customHeight="1" thickBot="1">
      <c r="B293" s="230"/>
      <c r="C293" s="752" t="s">
        <v>344</v>
      </c>
      <c r="D293" s="774"/>
      <c r="E293" s="1896">
        <f>'12-18л. МЕНЮ '!E309</f>
        <v>1.1443333333333321</v>
      </c>
      <c r="F293" s="1937">
        <f>'12-18л. МЕНЮ '!F309</f>
        <v>-6.1676956521739115</v>
      </c>
      <c r="G293" s="1897">
        <f>'12-18л. МЕНЮ '!G309</f>
        <v>1.5642297650130566</v>
      </c>
      <c r="H293" s="1938">
        <f>'12-18л. МЕНЮ '!H309</f>
        <v>-1.9702132352941177</v>
      </c>
      <c r="I293" s="1899">
        <f t="shared" ref="I293:P293" si="74">(I291*100/I730)-25</f>
        <v>-0.48000000000000043</v>
      </c>
      <c r="J293" s="1899">
        <f t="shared" si="74"/>
        <v>-0.47857142857142776</v>
      </c>
      <c r="K293" s="1899">
        <f t="shared" si="74"/>
        <v>-12.687500000000002</v>
      </c>
      <c r="L293" s="1899">
        <f t="shared" si="74"/>
        <v>0.56959999999999766</v>
      </c>
      <c r="M293" s="1899">
        <f t="shared" si="74"/>
        <v>-6.2987583333333319</v>
      </c>
      <c r="N293" s="1899">
        <f t="shared" si="74"/>
        <v>8.4749999999996106E-2</v>
      </c>
      <c r="O293" s="1899">
        <f t="shared" si="74"/>
        <v>-9.5300000000001717E-2</v>
      </c>
      <c r="P293" s="1900">
        <f t="shared" si="74"/>
        <v>-7.9666666666666686</v>
      </c>
      <c r="Q293" s="797"/>
      <c r="R293" s="570"/>
      <c r="S293" s="803"/>
      <c r="T293" s="98"/>
      <c r="U293" s="335"/>
      <c r="V293" s="335"/>
      <c r="W293" s="335"/>
      <c r="X293" s="175"/>
      <c r="Y293" s="541"/>
      <c r="Z293" s="106"/>
      <c r="AA293" s="1784"/>
      <c r="AB293" s="105"/>
      <c r="AC293" s="174"/>
      <c r="AD293" s="174"/>
      <c r="AE293" s="174"/>
      <c r="AF293" s="106"/>
      <c r="AG293" s="106"/>
      <c r="AH293" s="172"/>
      <c r="AI293" s="106"/>
      <c r="AJ293" s="106"/>
      <c r="AK293" s="106"/>
      <c r="AL293" s="106"/>
      <c r="AM293" s="106"/>
      <c r="AN293" s="106"/>
      <c r="AO293" s="106"/>
      <c r="AP293" s="106"/>
      <c r="AQ293" s="106"/>
      <c r="AR293" s="106"/>
      <c r="AS293" s="106"/>
      <c r="AT293" s="106"/>
      <c r="AU293" s="106"/>
      <c r="AV293" s="106"/>
      <c r="AW293" s="106"/>
      <c r="AX293" s="106"/>
      <c r="AY293" s="106"/>
      <c r="AZ293" s="106"/>
      <c r="BA293" s="106"/>
      <c r="BB293" s="106"/>
      <c r="BC293" s="106"/>
      <c r="BD293" s="106"/>
      <c r="BE293" s="106"/>
      <c r="BF293" s="106"/>
      <c r="BG293" s="106"/>
    </row>
    <row r="294" spans="2:59" ht="15.75" customHeight="1">
      <c r="B294" s="85"/>
      <c r="C294" s="568" t="s">
        <v>110</v>
      </c>
      <c r="D294" s="59"/>
      <c r="E294" s="1923"/>
      <c r="F294" s="1924"/>
      <c r="G294" s="1924"/>
      <c r="H294" s="1924"/>
      <c r="I294" s="1965"/>
      <c r="J294" s="1965"/>
      <c r="K294" s="1965"/>
      <c r="L294" s="1965"/>
      <c r="M294" s="1965"/>
      <c r="N294" s="1965"/>
      <c r="O294" s="1965"/>
      <c r="P294" s="1924"/>
      <c r="Q294" s="794"/>
      <c r="R294" s="571"/>
      <c r="S294" s="485"/>
      <c r="T294" s="98"/>
      <c r="U294" s="335"/>
      <c r="V294" s="335"/>
      <c r="W294" s="116"/>
      <c r="X294" s="175"/>
      <c r="Y294" s="541"/>
      <c r="Z294" s="106"/>
      <c r="AA294" s="121"/>
      <c r="AB294" s="121"/>
      <c r="AC294" s="116"/>
      <c r="AD294" s="116"/>
      <c r="AE294" s="174"/>
      <c r="AF294" s="106"/>
      <c r="AG294" s="106"/>
      <c r="AH294" s="106"/>
      <c r="AI294" s="106"/>
      <c r="AJ294" s="106"/>
      <c r="AK294" s="106"/>
      <c r="AL294" s="106"/>
      <c r="AM294" s="106"/>
      <c r="AN294" s="106"/>
      <c r="AO294" s="106"/>
      <c r="AP294" s="106"/>
      <c r="AQ294" s="106"/>
      <c r="AR294" s="106"/>
      <c r="AS294" s="106"/>
      <c r="AT294" s="106"/>
      <c r="AU294" s="106"/>
      <c r="AV294" s="106"/>
      <c r="AW294" s="106"/>
      <c r="AX294" s="106"/>
      <c r="AY294" s="106"/>
      <c r="AZ294" s="106"/>
      <c r="BA294" s="106"/>
      <c r="BB294" s="106"/>
      <c r="BC294" s="106"/>
      <c r="BD294" s="106"/>
      <c r="BE294" s="106"/>
      <c r="BF294" s="106"/>
      <c r="BG294" s="106"/>
    </row>
    <row r="295" spans="2:59" ht="15" customHeight="1">
      <c r="B295" s="1424" t="str">
        <f>'12-18л. МЕНЮ '!J311</f>
        <v>22 / 21</v>
      </c>
      <c r="C295" s="251" t="str">
        <f>'12-18л. МЕНЮ '!C311</f>
        <v xml:space="preserve">Морковь с яблоком </v>
      </c>
      <c r="D295" s="254">
        <f>'12-18л. МЕНЮ '!D311</f>
        <v>100</v>
      </c>
      <c r="E295" s="1928">
        <f>'12-18л. МЕНЮ '!E311</f>
        <v>1</v>
      </c>
      <c r="F295" s="1926">
        <f>'12-18л. МЕНЮ '!F311</f>
        <v>6.1</v>
      </c>
      <c r="G295" s="1864">
        <f>'12-18л. МЕНЮ '!G311</f>
        <v>7.5</v>
      </c>
      <c r="H295" s="1926">
        <f>'12-18л. МЕНЮ '!H311</f>
        <v>89</v>
      </c>
      <c r="I295" s="768">
        <v>2.74</v>
      </c>
      <c r="J295" s="768">
        <v>0.05</v>
      </c>
      <c r="K295" s="768">
        <v>3.5000000000000003E-2</v>
      </c>
      <c r="L295" s="761">
        <v>0</v>
      </c>
      <c r="M295" s="768">
        <v>23</v>
      </c>
      <c r="N295" s="768">
        <v>38</v>
      </c>
      <c r="O295" s="768">
        <v>27</v>
      </c>
      <c r="P295" s="2521">
        <v>1.1499999999999999</v>
      </c>
      <c r="Q295" s="1762">
        <f>'12-18л. МЕНЮ '!I311</f>
        <v>6</v>
      </c>
      <c r="R295" s="572"/>
      <c r="S295" s="275"/>
      <c r="T295" s="356"/>
      <c r="U295" s="356"/>
      <c r="V295" s="356"/>
      <c r="W295" s="356"/>
      <c r="X295" s="356"/>
      <c r="Y295" s="356"/>
      <c r="Z295" s="356"/>
      <c r="AA295" s="2171"/>
      <c r="AB295" s="2172"/>
      <c r="AC295" s="116"/>
      <c r="AD295" s="116"/>
      <c r="AE295" s="174"/>
      <c r="AF295" s="106"/>
      <c r="AG295" s="106"/>
      <c r="AH295" s="106"/>
      <c r="AI295" s="106"/>
      <c r="AJ295" s="106"/>
      <c r="AK295" s="106"/>
      <c r="AL295" s="106"/>
      <c r="AM295" s="106"/>
      <c r="AN295" s="106"/>
      <c r="AO295" s="106"/>
      <c r="AP295" s="106"/>
      <c r="AQ295" s="106"/>
      <c r="AR295" s="106"/>
      <c r="AS295" s="106"/>
      <c r="AT295" s="106"/>
      <c r="AU295" s="106"/>
      <c r="AV295" s="106"/>
      <c r="AW295" s="106"/>
      <c r="AX295" s="106"/>
      <c r="AY295" s="106"/>
      <c r="AZ295" s="106"/>
      <c r="BA295" s="106"/>
      <c r="BB295" s="106"/>
      <c r="BC295" s="106"/>
      <c r="BD295" s="106"/>
      <c r="BE295" s="106"/>
      <c r="BF295" s="106"/>
      <c r="BG295" s="106"/>
    </row>
    <row r="296" spans="2:59" ht="15" customHeight="1">
      <c r="B296" s="1424" t="str">
        <f>'12-18л. МЕНЮ '!J312</f>
        <v>117/17</v>
      </c>
      <c r="C296" s="251" t="str">
        <f>'12-18л. МЕНЮ '!C312</f>
        <v>Суп с крупой и мясными фрикадельками</v>
      </c>
      <c r="D296" s="254">
        <f>'12-18л. МЕНЮ '!D312</f>
        <v>250</v>
      </c>
      <c r="E296" s="1928">
        <f>'12-18л. МЕНЮ '!E312</f>
        <v>8.7865000000000002</v>
      </c>
      <c r="F296" s="1926">
        <f>'12-18л. МЕНЮ '!F312</f>
        <v>7.4781000000000004</v>
      </c>
      <c r="G296" s="1864">
        <f>'12-18л. МЕНЮ '!G312</f>
        <v>8.0579999999999998</v>
      </c>
      <c r="H296" s="1926">
        <f>'12-18л. МЕНЮ '!H312</f>
        <v>136.48500000000001</v>
      </c>
      <c r="I296" s="1791">
        <v>0.77700000000000002</v>
      </c>
      <c r="J296" s="1789">
        <v>6.4000000000000001E-2</v>
      </c>
      <c r="K296" s="1787">
        <v>0.09</v>
      </c>
      <c r="L296" s="761">
        <v>127</v>
      </c>
      <c r="M296" s="1178">
        <v>30.106999999999999</v>
      </c>
      <c r="N296" s="2249">
        <v>119.14100000000001</v>
      </c>
      <c r="O296" s="1178">
        <v>23.885000000000002</v>
      </c>
      <c r="P296" s="2521">
        <v>1.3340000000000001</v>
      </c>
      <c r="Q296" s="1762">
        <f>'12-18л. МЕНЮ '!I312</f>
        <v>29</v>
      </c>
      <c r="R296" s="570"/>
      <c r="S296" s="356"/>
      <c r="T296" s="98"/>
      <c r="U296" s="116"/>
      <c r="V296" s="335"/>
      <c r="W296" s="116"/>
      <c r="X296" s="175"/>
      <c r="Y296" s="541"/>
      <c r="Z296" s="157"/>
      <c r="AA296" s="2174"/>
      <c r="AB296" s="116"/>
      <c r="AC296" s="216"/>
      <c r="AD296" s="105"/>
      <c r="AE296" s="96"/>
      <c r="AF296" s="106"/>
      <c r="AG296" s="106"/>
      <c r="AH296" s="106"/>
      <c r="AI296" s="106"/>
      <c r="AJ296" s="106"/>
      <c r="AK296" s="106"/>
      <c r="AL296" s="106"/>
      <c r="AM296" s="106"/>
      <c r="AN296" s="106"/>
      <c r="AO296" s="106"/>
      <c r="AP296" s="106"/>
      <c r="AQ296" s="106"/>
      <c r="AR296" s="106"/>
      <c r="AS296" s="106"/>
      <c r="AT296" s="106"/>
      <c r="AU296" s="106"/>
      <c r="AV296" s="106"/>
      <c r="AW296" s="106"/>
      <c r="AX296" s="106"/>
      <c r="AY296" s="106"/>
      <c r="AZ296" s="106"/>
      <c r="BA296" s="106"/>
      <c r="BB296" s="106"/>
      <c r="BC296" s="106"/>
      <c r="BD296" s="106"/>
      <c r="BE296" s="106"/>
      <c r="BF296" s="106"/>
      <c r="BG296" s="106"/>
    </row>
    <row r="297" spans="2:59" ht="15.75">
      <c r="B297" s="1424" t="str">
        <f>'12-18л. МЕНЮ '!J313</f>
        <v>437/22</v>
      </c>
      <c r="C297" s="251" t="str">
        <f>'12-18л. МЕНЮ '!C313</f>
        <v xml:space="preserve">Сырники из творога </v>
      </c>
      <c r="D297" s="254">
        <f>'12-18л. МЕНЮ '!D313</f>
        <v>230</v>
      </c>
      <c r="E297" s="1928">
        <f>'12-18л. МЕНЮ '!E313</f>
        <v>19.832599999999999</v>
      </c>
      <c r="F297" s="1926">
        <f>'12-18л. МЕНЮ '!F313</f>
        <v>12.608000000000001</v>
      </c>
      <c r="G297" s="1864">
        <f>'12-18л. МЕНЮ '!G313</f>
        <v>35.01</v>
      </c>
      <c r="H297" s="1926">
        <f>'12-18л. МЕНЮ '!H313</f>
        <v>335.86599999999999</v>
      </c>
      <c r="I297" s="3621">
        <v>0.32</v>
      </c>
      <c r="J297" s="3621">
        <v>4.6199999999999998E-2</v>
      </c>
      <c r="K297" s="2677">
        <v>0.48499999999999999</v>
      </c>
      <c r="L297" s="3666">
        <v>62.411999999999999</v>
      </c>
      <c r="M297" s="3667">
        <v>283.5</v>
      </c>
      <c r="N297" s="3668">
        <v>360.5</v>
      </c>
      <c r="O297" s="2256">
        <v>44.54</v>
      </c>
      <c r="P297" s="2679">
        <v>1.1000000000000001</v>
      </c>
      <c r="Q297" s="1762">
        <f>'12-18л. МЕНЮ '!I313</f>
        <v>51</v>
      </c>
      <c r="R297" s="571"/>
      <c r="S297" s="98"/>
      <c r="T297" s="1537"/>
      <c r="U297" s="1537"/>
      <c r="V297" s="1537"/>
      <c r="W297" s="1537"/>
      <c r="X297" s="1537"/>
      <c r="Y297" s="1537"/>
      <c r="Z297" s="1537"/>
      <c r="AA297" s="2175"/>
      <c r="AB297" s="2176"/>
      <c r="AC297" s="106"/>
      <c r="AD297" s="106"/>
      <c r="AE297" s="106"/>
      <c r="AF297" s="106"/>
      <c r="AG297" s="118"/>
      <c r="AH297" s="101"/>
      <c r="AI297" s="105"/>
      <c r="AJ297" s="106"/>
      <c r="AK297" s="106"/>
      <c r="AL297" s="106"/>
      <c r="AM297" s="106"/>
      <c r="AN297" s="106"/>
      <c r="AO297" s="106"/>
      <c r="AP297" s="106"/>
      <c r="AQ297" s="106"/>
      <c r="AR297" s="106"/>
      <c r="AS297" s="106"/>
      <c r="AT297" s="106"/>
      <c r="AU297" s="106"/>
      <c r="AV297" s="106"/>
      <c r="AW297" s="106"/>
      <c r="AX297" s="106"/>
      <c r="AY297" s="106"/>
      <c r="AZ297" s="106"/>
      <c r="BA297" s="106"/>
      <c r="BB297" s="106"/>
      <c r="BC297" s="106"/>
      <c r="BD297" s="106"/>
      <c r="BE297" s="106"/>
      <c r="BF297" s="106"/>
      <c r="BG297" s="106"/>
    </row>
    <row r="298" spans="2:59" ht="15.75" customHeight="1">
      <c r="B298" s="1314" t="str">
        <f>'12-18л. МЕНЮ '!J314</f>
        <v>687/22</v>
      </c>
      <c r="C298" s="323" t="str">
        <f>'12-18л. МЕНЮ '!C314</f>
        <v>и / соус  абрикосовый</v>
      </c>
      <c r="D298" s="352">
        <f>'12-18л. МЕНЮ '!D314</f>
        <v>35</v>
      </c>
      <c r="E298" s="1966">
        <f>'12-18л. МЕНЮ '!E314</f>
        <v>0.91</v>
      </c>
      <c r="F298" s="1967">
        <f>'12-18л. МЕНЮ '!F314</f>
        <v>0</v>
      </c>
      <c r="G298" s="1867">
        <f>'12-18л. МЕНЮ '!G314</f>
        <v>15.41</v>
      </c>
      <c r="H298" s="1967">
        <f>'12-18л. МЕНЮ '!H314</f>
        <v>66.05</v>
      </c>
      <c r="I298" s="1758">
        <v>0.32729999999999998</v>
      </c>
      <c r="J298" s="1758">
        <v>1.4999999999999999E-2</v>
      </c>
      <c r="K298" s="1759">
        <v>3.6400000000000002E-2</v>
      </c>
      <c r="L298" s="1437">
        <v>70</v>
      </c>
      <c r="M298" s="2546">
        <v>27.396699999999999</v>
      </c>
      <c r="N298" s="1804">
        <v>25.454499999999999</v>
      </c>
      <c r="O298" s="1740">
        <v>18.181799999999999</v>
      </c>
      <c r="P298" s="2161">
        <v>0.58169999999999999</v>
      </c>
      <c r="Q298" s="1760">
        <f>'12-18л. МЕНЮ '!I314</f>
        <v>51</v>
      </c>
      <c r="R298" s="572"/>
      <c r="S298" s="803"/>
      <c r="T298" s="106"/>
      <c r="U298" s="106"/>
      <c r="V298" s="106"/>
      <c r="W298" s="106"/>
      <c r="X298" s="106"/>
      <c r="Y298" s="106"/>
      <c r="Z298" s="106"/>
      <c r="AA298" s="106"/>
      <c r="AB298" s="106"/>
      <c r="AC298" s="106"/>
      <c r="AD298" s="106"/>
      <c r="AE298" s="106"/>
      <c r="AF298" s="174"/>
      <c r="AG298" s="174"/>
      <c r="AH298" s="101"/>
      <c r="AI298" s="105"/>
      <c r="AJ298" s="106"/>
      <c r="AK298" s="106"/>
      <c r="AL298" s="106"/>
      <c r="AM298" s="106"/>
      <c r="AN298" s="106"/>
      <c r="AO298" s="106"/>
      <c r="AP298" s="106"/>
      <c r="AQ298" s="106"/>
      <c r="AR298" s="106"/>
      <c r="AS298" s="106"/>
      <c r="AT298" s="106"/>
      <c r="AU298" s="106"/>
      <c r="AV298" s="106"/>
      <c r="AW298" s="106"/>
      <c r="AX298" s="106"/>
      <c r="AY298" s="106"/>
      <c r="AZ298" s="106"/>
      <c r="BA298" s="106"/>
      <c r="BB298" s="106"/>
      <c r="BC298" s="106"/>
      <c r="BD298" s="106"/>
      <c r="BE298" s="106"/>
      <c r="BF298" s="106"/>
      <c r="BG298" s="106"/>
    </row>
    <row r="299" spans="2:59" ht="13.5" customHeight="1">
      <c r="B299" s="1308" t="str">
        <f>'12-18л. МЕНЮ '!J315</f>
        <v>502 / 21</v>
      </c>
      <c r="C299" s="323" t="str">
        <f>'12-18л. МЕНЮ '!C315</f>
        <v>Какао с молоком и витаминами</v>
      </c>
      <c r="D299" s="352">
        <f>'12-18л. МЕНЮ '!D315</f>
        <v>200</v>
      </c>
      <c r="E299" s="1966">
        <f>'12-18л. МЕНЮ '!E315</f>
        <v>6.3090000000000002</v>
      </c>
      <c r="F299" s="1867">
        <f>'12-18л. МЕНЮ '!F315</f>
        <v>5.05</v>
      </c>
      <c r="G299" s="1867">
        <f>'12-18л. МЕНЮ '!G315</f>
        <v>25.65</v>
      </c>
      <c r="H299" s="1969">
        <f>'12-18л. МЕНЮ '!H315</f>
        <v>172.04</v>
      </c>
      <c r="I299" s="1741">
        <v>1.046</v>
      </c>
      <c r="J299" s="1741">
        <v>6.2E-2</v>
      </c>
      <c r="K299" s="1741">
        <v>0.25</v>
      </c>
      <c r="L299" s="1437">
        <v>26.536999999999999</v>
      </c>
      <c r="M299" s="2729">
        <v>215.73</v>
      </c>
      <c r="N299" s="1804">
        <v>180.44300000000001</v>
      </c>
      <c r="O299" s="1741">
        <v>39.734999999999999</v>
      </c>
      <c r="P299" s="2504">
        <v>1.0329999999999999</v>
      </c>
      <c r="Q299" s="1760">
        <f>'12-18л. МЕНЮ '!I315</f>
        <v>91</v>
      </c>
      <c r="R299" s="11"/>
      <c r="S299" s="106"/>
      <c r="T299" s="106"/>
      <c r="U299" s="106"/>
      <c r="V299" s="106"/>
      <c r="W299" s="106"/>
      <c r="X299" s="106"/>
      <c r="Y299" s="106"/>
      <c r="Z299" s="106"/>
      <c r="AA299" s="106"/>
      <c r="AB299" s="106"/>
      <c r="AC299" s="106"/>
      <c r="AD299" s="106"/>
      <c r="AE299" s="106"/>
      <c r="AF299" s="106"/>
      <c r="AG299" s="120"/>
      <c r="AH299" s="101"/>
      <c r="AI299" s="100"/>
      <c r="AJ299" s="106"/>
      <c r="AK299" s="106"/>
      <c r="AL299" s="106"/>
      <c r="AM299" s="106"/>
      <c r="AN299" s="106"/>
      <c r="AO299" s="106"/>
      <c r="AP299" s="106"/>
      <c r="AQ299" s="106"/>
      <c r="AR299" s="106"/>
      <c r="AS299" s="106"/>
      <c r="AT299" s="106"/>
      <c r="AU299" s="106"/>
      <c r="AV299" s="106"/>
      <c r="AW299" s="106"/>
      <c r="AX299" s="106"/>
      <c r="AY299" s="106"/>
      <c r="AZ299" s="106"/>
      <c r="BA299" s="106"/>
      <c r="BB299" s="106"/>
      <c r="BC299" s="106"/>
      <c r="BD299" s="106"/>
      <c r="BE299" s="106"/>
      <c r="BF299" s="106"/>
      <c r="BG299" s="106"/>
    </row>
    <row r="300" spans="2:59" ht="12.75" customHeight="1">
      <c r="B300" s="1424" t="str">
        <f>'12-18л. МЕНЮ '!J316</f>
        <v>Пром.пр.</v>
      </c>
      <c r="C300" s="233" t="str">
        <f>'12-18л. МЕНЮ '!C316</f>
        <v>Хлеб пшеничный</v>
      </c>
      <c r="D300" s="252">
        <f>'12-18л. МЕНЮ '!D316</f>
        <v>30</v>
      </c>
      <c r="E300" s="1960">
        <f>'12-18л. МЕНЮ '!E316</f>
        <v>0.6018</v>
      </c>
      <c r="F300" s="1866">
        <f>'12-18л. МЕНЮ '!F316</f>
        <v>0.39</v>
      </c>
      <c r="G300" s="1866">
        <f>'12-18л. МЕНЮ '!G316</f>
        <v>16.260000000000002</v>
      </c>
      <c r="H300" s="1872">
        <f>'12-18л. МЕНЮ '!H316</f>
        <v>70.9572</v>
      </c>
      <c r="I300" s="1186">
        <v>0</v>
      </c>
      <c r="J300" s="1186">
        <v>3.3000000000000002E-2</v>
      </c>
      <c r="K300" s="1186">
        <v>1.2E-2</v>
      </c>
      <c r="L300" s="717">
        <v>0</v>
      </c>
      <c r="M300" s="1186">
        <v>6</v>
      </c>
      <c r="N300" s="1186">
        <v>1.95</v>
      </c>
      <c r="O300" s="1186">
        <v>0.45200000000000001</v>
      </c>
      <c r="P300" s="2461">
        <v>3.3000000000000002E-2</v>
      </c>
      <c r="Q300" s="1691">
        <f>'12-18л. МЕНЮ '!I316</f>
        <v>17</v>
      </c>
      <c r="R300" s="11"/>
      <c r="S300" s="106"/>
      <c r="T300" s="106"/>
      <c r="U300" s="106"/>
      <c r="V300" s="106"/>
      <c r="W300" s="106"/>
      <c r="X300" s="106"/>
      <c r="Y300" s="106"/>
      <c r="Z300" s="106"/>
      <c r="AA300" s="106"/>
      <c r="AB300" s="106"/>
      <c r="AC300" s="106"/>
      <c r="AD300" s="106"/>
      <c r="AE300" s="106"/>
      <c r="AF300" s="106"/>
      <c r="AG300" s="120"/>
      <c r="AH300" s="101"/>
      <c r="AI300" s="100"/>
      <c r="AJ300" s="106"/>
      <c r="AK300" s="106"/>
      <c r="AL300" s="106"/>
      <c r="AM300" s="106"/>
      <c r="AN300" s="106"/>
      <c r="AO300" s="106"/>
      <c r="AP300" s="106"/>
      <c r="AQ300" s="106"/>
      <c r="AR300" s="106"/>
      <c r="AS300" s="106"/>
      <c r="AT300" s="106"/>
      <c r="AU300" s="106"/>
      <c r="AV300" s="106"/>
      <c r="AW300" s="106"/>
      <c r="AX300" s="106"/>
      <c r="AY300" s="106"/>
      <c r="AZ300" s="106"/>
      <c r="BA300" s="106"/>
      <c r="BB300" s="106"/>
      <c r="BC300" s="106"/>
      <c r="BD300" s="106"/>
      <c r="BE300" s="106"/>
      <c r="BF300" s="106"/>
      <c r="BG300" s="106"/>
    </row>
    <row r="301" spans="2:59" ht="13.5" customHeight="1" thickBot="1">
      <c r="B301" s="1756" t="str">
        <f>'12-18л. МЕНЮ '!J317</f>
        <v>Пром.пр.</v>
      </c>
      <c r="C301" s="185" t="str">
        <f>'12-18л. МЕНЮ '!C317</f>
        <v>Хлеб ржаной</v>
      </c>
      <c r="D301" s="351">
        <f>'12-18л. МЕНЮ '!D317</f>
        <v>20</v>
      </c>
      <c r="E301" s="1928">
        <f>'12-18л. МЕНЮ '!E317</f>
        <v>0.93300000000000005</v>
      </c>
      <c r="F301" s="1864">
        <f>'12-18л. МЕНЮ '!F317</f>
        <v>0.33</v>
      </c>
      <c r="G301" s="1864">
        <f>'12-18л. МЕНЮ '!G317</f>
        <v>8.6869999999999994</v>
      </c>
      <c r="H301" s="1880">
        <f>'12-18л. МЕНЮ '!H317</f>
        <v>41.45</v>
      </c>
      <c r="I301" s="2982">
        <v>0</v>
      </c>
      <c r="J301" s="2982">
        <v>0.05</v>
      </c>
      <c r="K301" s="2982">
        <v>4.5999999999999999E-2</v>
      </c>
      <c r="L301" s="2983">
        <v>0</v>
      </c>
      <c r="M301" s="2984">
        <v>6.6</v>
      </c>
      <c r="N301" s="2985">
        <v>4.68</v>
      </c>
      <c r="O301" s="2982">
        <v>1.32</v>
      </c>
      <c r="P301" s="2986">
        <v>2.8000000000000001E-2</v>
      </c>
      <c r="Q301" s="1691">
        <f>'12-18л. МЕНЮ '!I317</f>
        <v>18</v>
      </c>
      <c r="R301" s="492"/>
      <c r="S301" s="106"/>
      <c r="T301" s="106"/>
      <c r="U301" s="106"/>
      <c r="V301" s="106"/>
      <c r="W301" s="106"/>
      <c r="X301" s="106"/>
      <c r="Y301" s="106"/>
      <c r="Z301" s="106"/>
      <c r="AA301" s="106"/>
      <c r="AB301" s="106"/>
      <c r="AC301" s="106"/>
      <c r="AD301" s="106"/>
      <c r="AE301" s="106"/>
      <c r="AF301" s="106"/>
      <c r="AG301" s="106"/>
      <c r="AH301" s="101"/>
      <c r="AI301" s="100"/>
      <c r="AJ301" s="106"/>
      <c r="AK301" s="106"/>
      <c r="AL301" s="106"/>
      <c r="AM301" s="106"/>
      <c r="AN301" s="106"/>
      <c r="AO301" s="106"/>
      <c r="AP301" s="106"/>
      <c r="AQ301" s="106"/>
      <c r="AR301" s="106"/>
      <c r="AS301" s="106"/>
      <c r="AT301" s="106"/>
      <c r="AU301" s="106"/>
      <c r="AV301" s="106"/>
      <c r="AW301" s="106"/>
      <c r="AX301" s="106"/>
      <c r="AY301" s="106"/>
      <c r="AZ301" s="106"/>
      <c r="BA301" s="106"/>
      <c r="BB301" s="106"/>
      <c r="BC301" s="106"/>
      <c r="BD301" s="106"/>
      <c r="BE301" s="106"/>
      <c r="BF301" s="106"/>
      <c r="BG301" s="106"/>
    </row>
    <row r="302" spans="2:59" ht="14.25" customHeight="1">
      <c r="B302" s="434" t="s">
        <v>162</v>
      </c>
      <c r="C302" s="732"/>
      <c r="D302" s="1706">
        <f>'12-18л. МЕНЮ '!D318</f>
        <v>865</v>
      </c>
      <c r="E302" s="1970">
        <f>'12-18л. МЕНЮ '!E318</f>
        <v>38.372899999999994</v>
      </c>
      <c r="F302" s="1971">
        <f>'12-18л. МЕНЮ '!F318</f>
        <v>31.956099999999999</v>
      </c>
      <c r="G302" s="1971">
        <f>'12-18л. МЕНЮ '!G318</f>
        <v>116.57499999999999</v>
      </c>
      <c r="H302" s="1972">
        <f>'12-18л. МЕНЮ '!H318</f>
        <v>911.84819999999991</v>
      </c>
      <c r="I302" s="1886">
        <f t="shared" ref="I302:P302" si="75">SUM(I295:I301)</f>
        <v>5.2103000000000002</v>
      </c>
      <c r="J302" s="1886">
        <f t="shared" si="75"/>
        <v>0.32019999999999998</v>
      </c>
      <c r="K302" s="1886">
        <f t="shared" si="75"/>
        <v>0.95440000000000003</v>
      </c>
      <c r="L302" s="1886">
        <f t="shared" si="75"/>
        <v>285.94900000000001</v>
      </c>
      <c r="M302" s="1888">
        <f t="shared" si="75"/>
        <v>592.33370000000002</v>
      </c>
      <c r="N302" s="1888">
        <f t="shared" si="75"/>
        <v>730.16850000000011</v>
      </c>
      <c r="O302" s="1888">
        <f t="shared" si="75"/>
        <v>155.1138</v>
      </c>
      <c r="P302" s="1973">
        <f t="shared" si="75"/>
        <v>5.2597000000000005</v>
      </c>
      <c r="Q302" s="790"/>
      <c r="R302" s="11"/>
      <c r="S302" s="106"/>
      <c r="T302" s="106"/>
      <c r="U302" s="106"/>
      <c r="V302" s="106"/>
      <c r="W302" s="106"/>
      <c r="X302" s="106"/>
      <c r="Y302" s="106"/>
      <c r="Z302" s="106"/>
      <c r="AA302" s="106"/>
      <c r="AB302" s="106"/>
      <c r="AC302" s="106"/>
      <c r="AD302" s="106"/>
      <c r="AE302" s="106"/>
      <c r="AF302" s="106"/>
      <c r="AG302" s="366"/>
      <c r="AH302" s="114"/>
      <c r="AI302" s="106"/>
      <c r="AJ302" s="106"/>
      <c r="AK302" s="106"/>
      <c r="AL302" s="106"/>
      <c r="AM302" s="106"/>
      <c r="AN302" s="106"/>
      <c r="AO302" s="106"/>
      <c r="AP302" s="106"/>
      <c r="AQ302" s="106"/>
      <c r="AR302" s="106"/>
      <c r="AS302" s="106"/>
      <c r="AT302" s="106"/>
      <c r="AU302" s="106"/>
      <c r="AV302" s="106"/>
      <c r="AW302" s="106"/>
      <c r="AX302" s="106"/>
      <c r="AY302" s="106"/>
      <c r="AZ302" s="106"/>
      <c r="BA302" s="106"/>
      <c r="BB302" s="106"/>
      <c r="BC302" s="106"/>
      <c r="BD302" s="106"/>
      <c r="BE302" s="106"/>
      <c r="BF302" s="106"/>
      <c r="BG302" s="106"/>
    </row>
    <row r="303" spans="2:59" ht="16.5" customHeight="1">
      <c r="B303" s="755"/>
      <c r="C303" s="756" t="s">
        <v>11</v>
      </c>
      <c r="D303" s="1150">
        <f>D736</f>
        <v>0.35</v>
      </c>
      <c r="E303" s="1974">
        <f>'12-18л. МЕНЮ '!E319</f>
        <v>31.5</v>
      </c>
      <c r="F303" s="1962">
        <f>'12-18л. МЕНЮ '!F319</f>
        <v>32.200000000000003</v>
      </c>
      <c r="G303" s="1962">
        <f>'12-18л. МЕНЮ '!G319</f>
        <v>134.05000000000001</v>
      </c>
      <c r="H303" s="1892">
        <f>'12-18л. МЕНЮ '!H319</f>
        <v>952</v>
      </c>
      <c r="I303" s="1893">
        <f t="shared" ref="I303:P303" si="76">I736</f>
        <v>24.5</v>
      </c>
      <c r="J303" s="1893">
        <f t="shared" si="76"/>
        <v>0.49</v>
      </c>
      <c r="K303" s="1893">
        <f t="shared" si="76"/>
        <v>0.56000000000000005</v>
      </c>
      <c r="L303" s="1893">
        <f t="shared" si="76"/>
        <v>315</v>
      </c>
      <c r="M303" s="1894">
        <f t="shared" si="76"/>
        <v>420</v>
      </c>
      <c r="N303" s="1894">
        <f t="shared" si="76"/>
        <v>420</v>
      </c>
      <c r="O303" s="1894">
        <f t="shared" si="76"/>
        <v>105</v>
      </c>
      <c r="P303" s="1975">
        <f t="shared" si="76"/>
        <v>6.3</v>
      </c>
      <c r="Q303" s="790"/>
      <c r="R303" s="168"/>
      <c r="S303" s="106"/>
      <c r="T303" s="106"/>
      <c r="U303" s="106"/>
      <c r="V303" s="106"/>
      <c r="W303" s="106"/>
      <c r="X303" s="106"/>
      <c r="Y303" s="106"/>
      <c r="Z303" s="106"/>
      <c r="AA303" s="106"/>
      <c r="AB303" s="106"/>
      <c r="AC303" s="106"/>
      <c r="AD303" s="106"/>
      <c r="AE303" s="106"/>
      <c r="AF303" s="106"/>
      <c r="AG303" s="106"/>
      <c r="AH303" s="114"/>
      <c r="AI303" s="106"/>
      <c r="AJ303" s="106"/>
      <c r="AK303" s="106"/>
      <c r="AL303" s="106"/>
      <c r="AM303" s="106"/>
      <c r="AN303" s="106"/>
      <c r="AO303" s="106"/>
      <c r="AP303" s="106"/>
      <c r="AQ303" s="106"/>
      <c r="AR303" s="106"/>
      <c r="AS303" s="106"/>
      <c r="AT303" s="106"/>
      <c r="AU303" s="106"/>
      <c r="AV303" s="106"/>
      <c r="AW303" s="106"/>
      <c r="AX303" s="106"/>
      <c r="AY303" s="106"/>
      <c r="AZ303" s="106"/>
      <c r="BA303" s="106"/>
      <c r="BB303" s="106"/>
      <c r="BC303" s="106"/>
      <c r="BD303" s="106"/>
      <c r="BE303" s="106"/>
      <c r="BF303" s="106"/>
      <c r="BG303" s="106"/>
    </row>
    <row r="304" spans="2:59" ht="12.75" customHeight="1" thickBot="1">
      <c r="B304" s="230"/>
      <c r="C304" s="752" t="s">
        <v>344</v>
      </c>
      <c r="D304" s="774"/>
      <c r="E304" s="1976">
        <f>'12-18л. МЕНЮ '!E320</f>
        <v>7.6365555555555531</v>
      </c>
      <c r="F304" s="1963">
        <f>'12-18л. МЕНЮ '!F320</f>
        <v>-0.26510869565217376</v>
      </c>
      <c r="G304" s="1963">
        <f>'12-18л. МЕНЮ '!G320</f>
        <v>-4.5626631853785931</v>
      </c>
      <c r="H304" s="1898">
        <f>'12-18л. МЕНЮ '!H320</f>
        <v>-1.4761691176470606</v>
      </c>
      <c r="I304" s="1899">
        <f t="shared" ref="I304:P304" si="77">(I302*100/I730)-35</f>
        <v>-27.556714285714285</v>
      </c>
      <c r="J304" s="1899">
        <f t="shared" si="77"/>
        <v>-12.12857142857143</v>
      </c>
      <c r="K304" s="1899">
        <f t="shared" si="77"/>
        <v>24.65</v>
      </c>
      <c r="L304" s="1899">
        <f t="shared" si="77"/>
        <v>-3.2278888888888879</v>
      </c>
      <c r="M304" s="1899">
        <f t="shared" si="77"/>
        <v>14.361141666666668</v>
      </c>
      <c r="N304" s="1899">
        <f t="shared" si="77"/>
        <v>25.847375000000007</v>
      </c>
      <c r="O304" s="1899">
        <f t="shared" si="77"/>
        <v>16.704599999999999</v>
      </c>
      <c r="P304" s="1977">
        <f t="shared" si="77"/>
        <v>-5.7794444444444437</v>
      </c>
      <c r="Q304" s="795"/>
      <c r="R304" s="570"/>
      <c r="S304" s="106"/>
      <c r="T304" s="106"/>
      <c r="U304" s="106"/>
      <c r="V304" s="106"/>
      <c r="W304" s="106"/>
      <c r="X304" s="106"/>
      <c r="Y304" s="106"/>
      <c r="Z304" s="106"/>
      <c r="AA304" s="106"/>
      <c r="AB304" s="106"/>
      <c r="AC304" s="106"/>
      <c r="AD304" s="106"/>
      <c r="AE304" s="106"/>
      <c r="AF304" s="106"/>
      <c r="AG304" s="125"/>
      <c r="AH304" s="172"/>
      <c r="AI304" s="106"/>
      <c r="AJ304" s="106"/>
      <c r="AK304" s="106"/>
      <c r="AL304" s="106"/>
      <c r="AM304" s="106"/>
      <c r="AN304" s="106"/>
      <c r="AO304" s="106"/>
      <c r="AP304" s="106"/>
      <c r="AQ304" s="106"/>
      <c r="AR304" s="106"/>
      <c r="AS304" s="106"/>
      <c r="AT304" s="106"/>
      <c r="AU304" s="106"/>
      <c r="AV304" s="106"/>
      <c r="AW304" s="106"/>
      <c r="AX304" s="106"/>
      <c r="AY304" s="106"/>
      <c r="AZ304" s="106"/>
      <c r="BA304" s="106"/>
      <c r="BB304" s="106"/>
      <c r="BC304" s="106"/>
      <c r="BD304" s="106"/>
      <c r="BE304" s="106"/>
      <c r="BF304" s="106"/>
      <c r="BG304" s="106"/>
    </row>
    <row r="305" spans="2:59" ht="15.75">
      <c r="B305" s="701"/>
      <c r="C305" s="568" t="s">
        <v>200</v>
      </c>
      <c r="D305" s="59"/>
      <c r="E305" s="1906"/>
      <c r="F305" s="1907"/>
      <c r="G305" s="1907"/>
      <c r="H305" s="1907"/>
      <c r="I305" s="1908"/>
      <c r="J305" s="1908"/>
      <c r="K305" s="1939"/>
      <c r="L305" s="1908"/>
      <c r="M305" s="1908"/>
      <c r="N305" s="1908"/>
      <c r="O305" s="1908"/>
      <c r="P305" s="1909"/>
      <c r="Q305" s="794"/>
      <c r="R305" s="571"/>
      <c r="S305" s="106"/>
      <c r="T305" s="98"/>
      <c r="U305" s="335"/>
      <c r="V305" s="335"/>
      <c r="W305" s="829"/>
      <c r="X305" s="829"/>
      <c r="Y305" s="829"/>
      <c r="Z305" s="829"/>
      <c r="AA305" s="121"/>
      <c r="AB305" s="121"/>
      <c r="AC305" s="106"/>
      <c r="AD305" s="106"/>
      <c r="AE305" s="106"/>
      <c r="AF305" s="106"/>
      <c r="AG305" s="117"/>
      <c r="AH305" s="101"/>
      <c r="AI305" s="113"/>
      <c r="AJ305" s="106"/>
      <c r="AK305" s="106"/>
      <c r="AL305" s="106"/>
      <c r="AM305" s="106"/>
      <c r="AN305" s="106"/>
      <c r="AO305" s="106"/>
      <c r="AP305" s="106"/>
      <c r="AQ305" s="106"/>
      <c r="AR305" s="106"/>
      <c r="AS305" s="106"/>
      <c r="AT305" s="106"/>
      <c r="AU305" s="106"/>
      <c r="AV305" s="106"/>
      <c r="AW305" s="106"/>
      <c r="AX305" s="106"/>
      <c r="AY305" s="106"/>
      <c r="AZ305" s="106"/>
      <c r="BA305" s="106"/>
      <c r="BB305" s="106"/>
      <c r="BC305" s="106"/>
      <c r="BD305" s="106"/>
      <c r="BE305" s="106"/>
      <c r="BF305" s="106"/>
      <c r="BG305" s="106"/>
    </row>
    <row r="306" spans="2:59">
      <c r="B306" s="1436" t="str">
        <f>'12-18л. МЕНЮ '!J322</f>
        <v>459 / 21</v>
      </c>
      <c r="C306" s="265" t="str">
        <f>'12-18л. МЕНЮ '!C322</f>
        <v>Чай с  лимоном</v>
      </c>
      <c r="D306" s="254">
        <f>'12-18л. МЕНЮ '!D322</f>
        <v>200</v>
      </c>
      <c r="E306" s="1960">
        <f>'12-18л. МЕНЮ '!E322</f>
        <v>0.50700000000000001</v>
      </c>
      <c r="F306" s="1866">
        <f>'12-18л. МЕНЮ '!F322</f>
        <v>0</v>
      </c>
      <c r="G306" s="1866">
        <f>'12-18л. МЕНЮ '!G322</f>
        <v>6.8140000000000001</v>
      </c>
      <c r="H306" s="1880">
        <f>'12-18л. МЕНЮ '!H322</f>
        <v>29.379000000000001</v>
      </c>
      <c r="I306" s="329">
        <v>1.28</v>
      </c>
      <c r="J306" s="329">
        <v>0</v>
      </c>
      <c r="K306" s="329">
        <v>0.02</v>
      </c>
      <c r="L306" s="717">
        <v>0.68600000000000005</v>
      </c>
      <c r="M306" s="2163">
        <v>11.579000000000001</v>
      </c>
      <c r="N306" s="1186">
        <v>15.792999999999999</v>
      </c>
      <c r="O306" s="1186">
        <v>8.35</v>
      </c>
      <c r="P306" s="2164">
        <v>1.4830000000000001</v>
      </c>
      <c r="Q306" s="459">
        <f>'12-18л. МЕНЮ '!I322</f>
        <v>82</v>
      </c>
      <c r="R306" s="572"/>
      <c r="S306" s="275"/>
      <c r="T306" s="356"/>
      <c r="U306" s="356"/>
      <c r="V306" s="356"/>
      <c r="W306" s="356"/>
      <c r="X306" s="356"/>
      <c r="Y306" s="356"/>
      <c r="Z306" s="356"/>
      <c r="AA306" s="2171"/>
      <c r="AB306" s="2172"/>
      <c r="AC306" s="106"/>
      <c r="AD306" s="106"/>
      <c r="AE306" s="106"/>
      <c r="AF306" s="106"/>
      <c r="AG306" s="115"/>
      <c r="AH306" s="172"/>
      <c r="AI306" s="106"/>
      <c r="AJ306" s="106"/>
      <c r="AK306" s="106"/>
      <c r="AL306" s="106"/>
      <c r="AM306" s="106"/>
      <c r="AN306" s="106"/>
      <c r="AO306" s="106"/>
      <c r="AP306" s="106"/>
      <c r="AQ306" s="106"/>
      <c r="AR306" s="106"/>
      <c r="AS306" s="106"/>
      <c r="AT306" s="106"/>
      <c r="AU306" s="106"/>
      <c r="AV306" s="106"/>
      <c r="AW306" s="106"/>
      <c r="AX306" s="106"/>
      <c r="AY306" s="106"/>
      <c r="AZ306" s="106"/>
      <c r="BA306" s="106"/>
      <c r="BB306" s="106"/>
      <c r="BC306" s="106"/>
      <c r="BD306" s="106"/>
      <c r="BE306" s="106"/>
      <c r="BF306" s="106"/>
      <c r="BG306" s="106"/>
    </row>
    <row r="307" spans="2:59" ht="13.5" customHeight="1">
      <c r="B307" s="1436" t="str">
        <f>'12-18л. МЕНЮ '!J323</f>
        <v>301 / 21</v>
      </c>
      <c r="C307" s="265" t="str">
        <f>'12-18л. МЕНЮ '!C323</f>
        <v>Рыба, запечённая с яйцом</v>
      </c>
      <c r="D307" s="254">
        <f>'12-18л. МЕНЮ '!D323</f>
        <v>140</v>
      </c>
      <c r="E307" s="1960">
        <f>'12-18л. МЕНЮ '!E323</f>
        <v>0.98</v>
      </c>
      <c r="F307" s="1866">
        <f>'12-18л. МЕНЮ '!F323</f>
        <v>4.0599999999999996</v>
      </c>
      <c r="G307" s="1866">
        <f>'12-18л. МЕНЮ '!G323</f>
        <v>11.9</v>
      </c>
      <c r="H307" s="1880">
        <f>'12-18л. МЕНЮ '!H323</f>
        <v>142.80000000000001</v>
      </c>
      <c r="I307" s="1864">
        <v>1.26</v>
      </c>
      <c r="J307" s="1864">
        <v>9.8000000000000004E-2</v>
      </c>
      <c r="K307" s="1926">
        <v>8.1000000000000003E-2</v>
      </c>
      <c r="L307" s="1864">
        <v>46.06</v>
      </c>
      <c r="M307" s="1951">
        <v>45.92</v>
      </c>
      <c r="N307" s="1950">
        <v>194.18</v>
      </c>
      <c r="O307" s="1951">
        <v>27.02</v>
      </c>
      <c r="P307" s="1879">
        <v>1.218</v>
      </c>
      <c r="Q307" s="459">
        <f>'12-18л. МЕНЮ '!I323</f>
        <v>74</v>
      </c>
      <c r="R307" s="11"/>
      <c r="S307" s="356"/>
      <c r="T307" s="98"/>
      <c r="U307" s="116"/>
      <c r="V307" s="335"/>
      <c r="W307" s="116"/>
      <c r="X307" s="175"/>
      <c r="Y307" s="541"/>
      <c r="Z307" s="157"/>
      <c r="AA307" s="2174"/>
      <c r="AB307" s="116"/>
      <c r="AC307" s="106"/>
      <c r="AD307" s="106"/>
      <c r="AE307" s="106"/>
      <c r="AF307" s="106"/>
      <c r="AG307" s="115"/>
      <c r="AH307" s="101"/>
      <c r="AI307" s="98"/>
      <c r="AJ307" s="106"/>
      <c r="AK307" s="106"/>
      <c r="AL307" s="106"/>
      <c r="AM307" s="106"/>
      <c r="AN307" s="106"/>
      <c r="AO307" s="106"/>
      <c r="AP307" s="106"/>
      <c r="AQ307" s="106"/>
      <c r="AR307" s="106"/>
      <c r="AS307" s="106"/>
      <c r="AT307" s="106"/>
      <c r="AU307" s="106"/>
      <c r="AV307" s="106"/>
      <c r="AW307" s="106"/>
      <c r="AX307" s="106"/>
      <c r="AY307" s="106"/>
      <c r="AZ307" s="106"/>
      <c r="BA307" s="106"/>
      <c r="BB307" s="106"/>
      <c r="BC307" s="106"/>
      <c r="BD307" s="106"/>
      <c r="BE307" s="106"/>
      <c r="BF307" s="106"/>
      <c r="BG307" s="106"/>
    </row>
    <row r="308" spans="2:59" ht="13.5" customHeight="1" thickBot="1">
      <c r="B308" s="1737" t="str">
        <f>'12-18л. МЕНЮ '!J324</f>
        <v>Пром.пр.</v>
      </c>
      <c r="C308" s="1290" t="str">
        <f>'12-18л. МЕНЮ '!C324</f>
        <v>Хлеб пшеничный</v>
      </c>
      <c r="D308" s="351">
        <f>'12-18л. МЕНЮ '!D324</f>
        <v>35</v>
      </c>
      <c r="E308" s="1928">
        <f>'12-18л. МЕНЮ '!E324</f>
        <v>0.70209999999999995</v>
      </c>
      <c r="F308" s="1864">
        <f>'12-18л. МЕНЮ '!F324</f>
        <v>0.45500000000000002</v>
      </c>
      <c r="G308" s="1864">
        <f>'12-18л. МЕНЮ '!G324</f>
        <v>17.010999999999999</v>
      </c>
      <c r="H308" s="1880">
        <f>'12-18л. МЕНЮ '!H324</f>
        <v>75.291399999999996</v>
      </c>
      <c r="I308" s="1732">
        <v>0</v>
      </c>
      <c r="J308" s="450">
        <v>3.9E-2</v>
      </c>
      <c r="K308" s="450">
        <v>1.4E-2</v>
      </c>
      <c r="L308" s="798">
        <v>0</v>
      </c>
      <c r="M308" s="2522">
        <v>7</v>
      </c>
      <c r="N308" s="765">
        <v>2.2749999999999999</v>
      </c>
      <c r="O308" s="450">
        <v>0.49</v>
      </c>
      <c r="P308" s="793">
        <v>3.9E-2</v>
      </c>
      <c r="Q308" s="1714">
        <f>'12-18л. МЕНЮ '!I324</f>
        <v>17</v>
      </c>
      <c r="R308" s="11"/>
      <c r="S308" s="98"/>
      <c r="T308" s="1537"/>
      <c r="U308" s="1537"/>
      <c r="V308" s="1537"/>
      <c r="W308" s="1537"/>
      <c r="X308" s="1537"/>
      <c r="Y308" s="1537"/>
      <c r="Z308" s="1537"/>
      <c r="AA308" s="2175"/>
      <c r="AB308" s="2176"/>
      <c r="AC308" s="106"/>
      <c r="AD308" s="106"/>
      <c r="AE308" s="106"/>
      <c r="AF308" s="106"/>
      <c r="AG308" s="106"/>
      <c r="AH308" s="101"/>
      <c r="AI308" s="98"/>
      <c r="AJ308" s="106"/>
      <c r="AK308" s="106"/>
      <c r="AL308" s="106"/>
      <c r="AM308" s="106"/>
      <c r="AN308" s="106"/>
      <c r="AO308" s="106"/>
      <c r="AP308" s="106"/>
      <c r="AQ308" s="106"/>
      <c r="AR308" s="106"/>
      <c r="AS308" s="106"/>
      <c r="AT308" s="106"/>
      <c r="AU308" s="106"/>
      <c r="AV308" s="106"/>
      <c r="AW308" s="106"/>
      <c r="AX308" s="106"/>
      <c r="AY308" s="106"/>
      <c r="AZ308" s="106"/>
      <c r="BA308" s="106"/>
      <c r="BB308" s="106"/>
      <c r="BC308" s="106"/>
      <c r="BD308" s="106"/>
      <c r="BE308" s="106"/>
      <c r="BF308" s="106"/>
      <c r="BG308" s="106"/>
    </row>
    <row r="309" spans="2:59" ht="14.25" customHeight="1">
      <c r="B309" s="434" t="s">
        <v>207</v>
      </c>
      <c r="C309" s="585"/>
      <c r="D309" s="1707">
        <f>'12-18л. МЕНЮ '!D325</f>
        <v>375</v>
      </c>
      <c r="E309" s="1882">
        <f>'12-18л. МЕНЮ '!E325</f>
        <v>2.1890999999999998</v>
      </c>
      <c r="F309" s="1883">
        <f>'12-18л. МЕНЮ '!F325</f>
        <v>4.5149999999999997</v>
      </c>
      <c r="G309" s="1883">
        <f>'12-18л. МЕНЮ '!G325</f>
        <v>35.724999999999994</v>
      </c>
      <c r="H309" s="1910">
        <f>'12-18л. МЕНЮ '!H325</f>
        <v>247.47039999999998</v>
      </c>
      <c r="I309" s="1911">
        <f>SUM(I306:I308)</f>
        <v>2.54</v>
      </c>
      <c r="J309" s="1885">
        <f t="shared" ref="J309:P309" si="78">SUM(J306:J308)</f>
        <v>0.13700000000000001</v>
      </c>
      <c r="K309" s="1911">
        <f t="shared" si="78"/>
        <v>0.115</v>
      </c>
      <c r="L309" s="1885">
        <f t="shared" si="78"/>
        <v>46.746000000000002</v>
      </c>
      <c r="M309" s="1980">
        <f t="shared" si="78"/>
        <v>64.498999999999995</v>
      </c>
      <c r="N309" s="1980">
        <f t="shared" si="78"/>
        <v>212.24800000000002</v>
      </c>
      <c r="O309" s="1980">
        <f t="shared" si="78"/>
        <v>35.86</v>
      </c>
      <c r="P309" s="1981">
        <f t="shared" si="78"/>
        <v>2.74</v>
      </c>
      <c r="Q309" s="294"/>
      <c r="S309" s="803"/>
      <c r="T309" s="106"/>
      <c r="U309" s="106"/>
      <c r="V309" s="106"/>
      <c r="W309" s="106"/>
      <c r="X309" s="106"/>
      <c r="Y309" s="106"/>
      <c r="Z309" s="106"/>
      <c r="AA309" s="106"/>
      <c r="AB309" s="106"/>
      <c r="AC309" s="106"/>
      <c r="AD309" s="106"/>
      <c r="AE309" s="106"/>
      <c r="AF309" s="106"/>
      <c r="AG309" s="125"/>
      <c r="AH309" s="219"/>
      <c r="AI309" s="334"/>
      <c r="AJ309" s="106"/>
      <c r="AK309" s="106"/>
      <c r="AL309" s="106"/>
      <c r="AM309" s="106"/>
      <c r="AN309" s="106"/>
      <c r="AO309" s="106"/>
      <c r="AP309" s="106"/>
      <c r="AQ309" s="106"/>
      <c r="AR309" s="106"/>
      <c r="AS309" s="106"/>
      <c r="AT309" s="106"/>
      <c r="AU309" s="106"/>
      <c r="AV309" s="106"/>
      <c r="AW309" s="106"/>
      <c r="AX309" s="106"/>
      <c r="AY309" s="106"/>
      <c r="AZ309" s="106"/>
      <c r="BA309" s="106"/>
      <c r="BB309" s="106"/>
      <c r="BC309" s="106"/>
      <c r="BD309" s="106"/>
      <c r="BE309" s="106"/>
      <c r="BF309" s="106"/>
      <c r="BG309" s="106"/>
    </row>
    <row r="310" spans="2:59" ht="15.75" customHeight="1">
      <c r="B310" s="755"/>
      <c r="C310" s="756" t="s">
        <v>11</v>
      </c>
      <c r="D310" s="1150">
        <f>D740</f>
        <v>0.1</v>
      </c>
      <c r="E310" s="1890">
        <f>'12-18л. МЕНЮ '!E326</f>
        <v>9</v>
      </c>
      <c r="F310" s="1891">
        <f>'12-18л. МЕНЮ '!F326</f>
        <v>9.1999999999999993</v>
      </c>
      <c r="G310" s="1891">
        <f>'12-18л. МЕНЮ '!G326</f>
        <v>38.299999999999997</v>
      </c>
      <c r="H310" s="1914">
        <f>'12-18л. МЕНЮ '!H326</f>
        <v>272</v>
      </c>
      <c r="I310" s="1893">
        <f t="shared" ref="I310:P310" si="79">I740</f>
        <v>7</v>
      </c>
      <c r="J310" s="1893">
        <f t="shared" si="79"/>
        <v>0.14000000000000001</v>
      </c>
      <c r="K310" s="1893">
        <f t="shared" si="79"/>
        <v>0.16</v>
      </c>
      <c r="L310" s="1893">
        <f t="shared" si="79"/>
        <v>90</v>
      </c>
      <c r="M310" s="1894">
        <f t="shared" si="79"/>
        <v>120</v>
      </c>
      <c r="N310" s="1894">
        <f t="shared" si="79"/>
        <v>120</v>
      </c>
      <c r="O310" s="1893">
        <f t="shared" si="79"/>
        <v>30</v>
      </c>
      <c r="P310" s="1895">
        <f t="shared" si="79"/>
        <v>1.8</v>
      </c>
      <c r="Q310" s="294"/>
      <c r="S310" s="106"/>
      <c r="T310" s="485"/>
      <c r="U310" s="98"/>
      <c r="V310" s="335"/>
      <c r="W310" s="335"/>
      <c r="X310" s="335"/>
      <c r="Y310" s="175"/>
      <c r="Z310" s="541"/>
      <c r="AA310" s="106"/>
      <c r="AB310" s="174"/>
      <c r="AC310" s="174"/>
      <c r="AD310" s="174"/>
      <c r="AE310" s="174"/>
      <c r="AF310" s="106"/>
      <c r="AG310" s="115"/>
      <c r="AH310" s="101"/>
      <c r="AI310" s="98"/>
      <c r="AJ310" s="106"/>
      <c r="AK310" s="106"/>
      <c r="AL310" s="106"/>
      <c r="AM310" s="106"/>
      <c r="AN310" s="106"/>
      <c r="AO310" s="106"/>
      <c r="AP310" s="106"/>
      <c r="AQ310" s="106"/>
      <c r="AR310" s="106"/>
      <c r="AS310" s="106"/>
      <c r="AT310" s="106"/>
      <c r="AU310" s="106"/>
      <c r="AV310" s="106"/>
      <c r="AW310" s="106"/>
      <c r="AX310" s="106"/>
      <c r="AY310" s="106"/>
      <c r="AZ310" s="106"/>
      <c r="BA310" s="106"/>
      <c r="BB310" s="106"/>
      <c r="BC310" s="106"/>
      <c r="BD310" s="106"/>
      <c r="BE310" s="106"/>
      <c r="BF310" s="106"/>
      <c r="BG310" s="106"/>
    </row>
    <row r="311" spans="2:59" ht="14.25" customHeight="1" thickBot="1">
      <c r="B311" s="230"/>
      <c r="C311" s="752" t="s">
        <v>344</v>
      </c>
      <c r="D311" s="774"/>
      <c r="E311" s="1896">
        <f>'12-18л. МЕНЮ '!E327</f>
        <v>-7.5676666666666677</v>
      </c>
      <c r="F311" s="1897">
        <f>'12-18л. МЕНЮ '!F327</f>
        <v>-5.0923913043478271</v>
      </c>
      <c r="G311" s="1897">
        <f>'12-18л. МЕНЮ '!G327</f>
        <v>-0.67232375979112469</v>
      </c>
      <c r="H311" s="1915">
        <f>'12-18л. МЕНЮ '!H327</f>
        <v>-0.90182352941176624</v>
      </c>
      <c r="I311" s="1899">
        <f t="shared" ref="I311:P311" si="80">(I309*100/I730)-10</f>
        <v>-6.3714285714285719</v>
      </c>
      <c r="J311" s="1899">
        <f t="shared" si="80"/>
        <v>-0.21428571428571352</v>
      </c>
      <c r="K311" s="1899">
        <f t="shared" si="80"/>
        <v>-2.8125</v>
      </c>
      <c r="L311" s="1899">
        <f t="shared" si="80"/>
        <v>-4.8059999999999992</v>
      </c>
      <c r="M311" s="1899">
        <f t="shared" si="80"/>
        <v>-4.6250833333333334</v>
      </c>
      <c r="N311" s="1899">
        <f t="shared" si="80"/>
        <v>7.6873333333333349</v>
      </c>
      <c r="O311" s="1899">
        <f t="shared" si="80"/>
        <v>1.9533333333333331</v>
      </c>
      <c r="P311" s="1900">
        <f t="shared" si="80"/>
        <v>5.2222222222222214</v>
      </c>
      <c r="Q311" s="294"/>
      <c r="S311" s="106"/>
      <c r="T311" s="172"/>
      <c r="U311" s="106"/>
      <c r="V311" s="121"/>
      <c r="W311" s="121"/>
      <c r="X311" s="121"/>
      <c r="Y311" s="121"/>
      <c r="Z311" s="121"/>
      <c r="AA311" s="106"/>
      <c r="AB311" s="121"/>
      <c r="AC311" s="121"/>
      <c r="AD311" s="121"/>
      <c r="AE311" s="106"/>
      <c r="AF311" s="106"/>
      <c r="AG311" s="115"/>
      <c r="AH311" s="101"/>
      <c r="AI311" s="98"/>
      <c r="AJ311" s="106"/>
      <c r="AK311" s="106"/>
      <c r="AL311" s="106"/>
      <c r="AM311" s="106"/>
      <c r="AN311" s="106"/>
      <c r="AO311" s="106"/>
      <c r="AP311" s="106"/>
      <c r="AQ311" s="106"/>
      <c r="AR311" s="106"/>
      <c r="AS311" s="106"/>
      <c r="AT311" s="106"/>
      <c r="AU311" s="106"/>
      <c r="AV311" s="106"/>
      <c r="AW311" s="106"/>
      <c r="AX311" s="106"/>
      <c r="AY311" s="106"/>
      <c r="AZ311" s="106"/>
      <c r="BA311" s="106"/>
      <c r="BB311" s="106"/>
      <c r="BC311" s="106"/>
      <c r="BD311" s="106"/>
      <c r="BE311" s="106"/>
      <c r="BF311" s="106"/>
      <c r="BG311" s="106"/>
    </row>
    <row r="312" spans="2:59" ht="12.75" customHeight="1">
      <c r="S312" s="106"/>
      <c r="T312" s="101"/>
      <c r="U312" s="98"/>
      <c r="V312" s="116"/>
      <c r="W312" s="116"/>
      <c r="X312" s="116"/>
      <c r="Y312" s="175"/>
      <c r="Z312" s="541"/>
      <c r="AA312" s="106"/>
      <c r="AB312" s="497"/>
      <c r="AC312" s="498"/>
      <c r="AD312" s="498"/>
      <c r="AE312" s="174"/>
      <c r="AF312" s="106"/>
      <c r="AG312" s="125"/>
      <c r="AH312" s="172"/>
      <c r="AI312" s="106"/>
      <c r="AJ312" s="106"/>
      <c r="AK312" s="106"/>
      <c r="AL312" s="106"/>
      <c r="AM312" s="106"/>
      <c r="AN312" s="106"/>
      <c r="AO312" s="106"/>
      <c r="AP312" s="106"/>
      <c r="AQ312" s="106"/>
      <c r="AR312" s="106"/>
      <c r="AS312" s="106"/>
      <c r="AT312" s="106"/>
      <c r="AU312" s="106"/>
      <c r="AV312" s="106"/>
      <c r="AW312" s="106"/>
      <c r="AX312" s="106"/>
      <c r="AY312" s="106"/>
      <c r="AZ312" s="106"/>
      <c r="BA312" s="106"/>
      <c r="BB312" s="106"/>
      <c r="BC312" s="106"/>
      <c r="BD312" s="106"/>
      <c r="BE312" s="106"/>
      <c r="BF312" s="106"/>
      <c r="BG312" s="106"/>
    </row>
    <row r="313" spans="2:59" ht="15.75" customHeight="1" thickBot="1">
      <c r="S313" s="106"/>
      <c r="T313" s="106"/>
      <c r="U313" s="98"/>
      <c r="V313" s="116"/>
      <c r="W313" s="116"/>
      <c r="X313" s="499"/>
      <c r="Y313" s="175"/>
      <c r="Z313" s="541"/>
      <c r="AA313" s="106"/>
      <c r="AB313" s="223"/>
      <c r="AC313" s="116"/>
      <c r="AD313" s="116"/>
      <c r="AE313" s="174"/>
      <c r="AF313" s="106"/>
      <c r="AG313" s="125"/>
      <c r="AH313" s="101"/>
      <c r="AI313" s="334"/>
      <c r="AJ313" s="106"/>
      <c r="AK313" s="106"/>
      <c r="AL313" s="106"/>
      <c r="AM313" s="106"/>
      <c r="AN313" s="106"/>
      <c r="AO313" s="106"/>
      <c r="AP313" s="106"/>
      <c r="AQ313" s="106"/>
      <c r="AR313" s="106"/>
      <c r="AS313" s="106"/>
      <c r="AT313" s="106"/>
      <c r="AU313" s="106"/>
      <c r="AV313" s="106"/>
      <c r="AW313" s="106"/>
      <c r="AX313" s="106"/>
      <c r="AY313" s="106"/>
      <c r="AZ313" s="106"/>
      <c r="BA313" s="106"/>
      <c r="BB313" s="106"/>
      <c r="BC313" s="106"/>
      <c r="BD313" s="106"/>
      <c r="BE313" s="106"/>
      <c r="BF313" s="106"/>
      <c r="BG313" s="106"/>
    </row>
    <row r="314" spans="2:59" ht="14.25" customHeight="1">
      <c r="B314" s="670"/>
      <c r="C314" s="43" t="s">
        <v>239</v>
      </c>
      <c r="D314" s="44"/>
      <c r="E314" s="144">
        <f t="shared" ref="E314:P314" si="81">E291+E302</f>
        <v>61.902799999999992</v>
      </c>
      <c r="F314" s="235">
        <f t="shared" si="81"/>
        <v>49.281819999999996</v>
      </c>
      <c r="G314" s="235">
        <f t="shared" si="81"/>
        <v>218.31599999999997</v>
      </c>
      <c r="H314" s="235">
        <f t="shared" si="81"/>
        <v>1538.2583999999999</v>
      </c>
      <c r="I314" s="235">
        <f t="shared" si="81"/>
        <v>22.374300000000002</v>
      </c>
      <c r="J314" s="235">
        <f t="shared" si="81"/>
        <v>0.66349999999999998</v>
      </c>
      <c r="K314" s="235">
        <f t="shared" si="81"/>
        <v>1.1514</v>
      </c>
      <c r="L314" s="235">
        <f t="shared" si="81"/>
        <v>516.07539999999995</v>
      </c>
      <c r="M314" s="719">
        <f t="shared" si="81"/>
        <v>816.74860000000001</v>
      </c>
      <c r="N314" s="1281">
        <f t="shared" si="81"/>
        <v>1031.1855</v>
      </c>
      <c r="O314" s="720">
        <f t="shared" si="81"/>
        <v>229.8279</v>
      </c>
      <c r="P314" s="671">
        <f t="shared" si="81"/>
        <v>8.3257000000000012</v>
      </c>
      <c r="Q314" s="294"/>
      <c r="S314" s="106"/>
      <c r="T314" s="106"/>
      <c r="U314" s="98"/>
      <c r="V314" s="116"/>
      <c r="W314" s="116"/>
      <c r="X314" s="116"/>
      <c r="Y314" s="175"/>
      <c r="Z314" s="541"/>
      <c r="AA314" s="106"/>
      <c r="AB314" s="223"/>
      <c r="AC314" s="116"/>
      <c r="AD314" s="116"/>
      <c r="AE314" s="124"/>
      <c r="AF314" s="106"/>
      <c r="AG314" s="115"/>
      <c r="AH314" s="113"/>
      <c r="AI314" s="96"/>
      <c r="AJ314" s="106"/>
      <c r="AK314" s="106"/>
      <c r="AL314" s="106"/>
      <c r="AM314" s="106"/>
      <c r="AN314" s="106"/>
      <c r="AO314" s="106"/>
      <c r="AP314" s="106"/>
      <c r="AQ314" s="106"/>
      <c r="AR314" s="106"/>
      <c r="AS314" s="106"/>
      <c r="AT314" s="106"/>
      <c r="AU314" s="106"/>
      <c r="AV314" s="106"/>
      <c r="AW314" s="106"/>
      <c r="AX314" s="106"/>
      <c r="AY314" s="106"/>
      <c r="AZ314" s="106"/>
      <c r="BA314" s="106"/>
      <c r="BB314" s="106"/>
      <c r="BC314" s="106"/>
      <c r="BD314" s="106"/>
      <c r="BE314" s="106"/>
      <c r="BF314" s="106"/>
      <c r="BG314" s="106"/>
    </row>
    <row r="315" spans="2:59">
      <c r="B315" s="399"/>
      <c r="C315" s="697" t="s">
        <v>11</v>
      </c>
      <c r="D315" s="1150">
        <f t="shared" ref="D315:P315" si="82">D744</f>
        <v>0.6</v>
      </c>
      <c r="E315" s="1526">
        <f t="shared" si="82"/>
        <v>54</v>
      </c>
      <c r="F315" s="1490">
        <f t="shared" si="82"/>
        <v>55.2</v>
      </c>
      <c r="G315" s="1490">
        <f t="shared" si="82"/>
        <v>229.8</v>
      </c>
      <c r="H315" s="1490">
        <f t="shared" si="82"/>
        <v>1632</v>
      </c>
      <c r="I315" s="1490">
        <f t="shared" si="82"/>
        <v>42</v>
      </c>
      <c r="J315" s="1490">
        <f t="shared" si="82"/>
        <v>0.84</v>
      </c>
      <c r="K315" s="1490">
        <f t="shared" si="82"/>
        <v>0.96</v>
      </c>
      <c r="L315" s="1490">
        <f t="shared" si="82"/>
        <v>540</v>
      </c>
      <c r="M315" s="1295">
        <f t="shared" si="82"/>
        <v>720</v>
      </c>
      <c r="N315" s="1295">
        <f t="shared" si="82"/>
        <v>720</v>
      </c>
      <c r="O315" s="1295">
        <f t="shared" si="82"/>
        <v>180</v>
      </c>
      <c r="P315" s="1527">
        <f t="shared" si="82"/>
        <v>10.8</v>
      </c>
      <c r="Q315" s="294"/>
      <c r="S315" s="106"/>
      <c r="T315" s="106"/>
      <c r="U315" s="98"/>
      <c r="V315" s="835"/>
      <c r="W315" s="835"/>
      <c r="X315" s="836"/>
      <c r="Y315" s="1298"/>
      <c r="Z315" s="211"/>
      <c r="AA315" s="106"/>
      <c r="AB315" s="116"/>
      <c r="AC315" s="116"/>
      <c r="AD315" s="116"/>
      <c r="AE315" s="174"/>
      <c r="AF315" s="106"/>
      <c r="AG315" s="106"/>
      <c r="AH315" s="106"/>
      <c r="AI315" s="106"/>
      <c r="AJ315" s="106"/>
      <c r="AK315" s="106"/>
      <c r="AL315" s="106"/>
      <c r="AM315" s="106"/>
      <c r="AN315" s="106"/>
      <c r="AO315" s="106"/>
      <c r="AP315" s="106"/>
      <c r="AQ315" s="106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6"/>
      <c r="BC315" s="106"/>
      <c r="BD315" s="106"/>
      <c r="BE315" s="106"/>
      <c r="BF315" s="106"/>
      <c r="BG315" s="106"/>
    </row>
    <row r="316" spans="2:59" ht="15.75" thickBot="1">
      <c r="B316" s="230"/>
      <c r="C316" s="752" t="s">
        <v>344</v>
      </c>
      <c r="D316" s="774"/>
      <c r="E316" s="764">
        <f t="shared" ref="E316:P316" si="83">(E314*100/E730)-60</f>
        <v>8.7808888888888816</v>
      </c>
      <c r="F316" s="765">
        <f t="shared" si="83"/>
        <v>-6.4328043478260923</v>
      </c>
      <c r="G316" s="765">
        <f t="shared" si="83"/>
        <v>-2.9984334203655365</v>
      </c>
      <c r="H316" s="765">
        <f t="shared" si="83"/>
        <v>-3.4463823529411783</v>
      </c>
      <c r="I316" s="765">
        <f t="shared" si="83"/>
        <v>-28.036714285714282</v>
      </c>
      <c r="J316" s="765">
        <f t="shared" si="83"/>
        <v>-12.607142857142861</v>
      </c>
      <c r="K316" s="765">
        <f t="shared" si="83"/>
        <v>11.962499999999991</v>
      </c>
      <c r="L316" s="765">
        <f t="shared" si="83"/>
        <v>-2.6582888888888974</v>
      </c>
      <c r="M316" s="765">
        <f t="shared" si="83"/>
        <v>8.0623833333333295</v>
      </c>
      <c r="N316" s="765">
        <f t="shared" si="83"/>
        <v>25.932124999999999</v>
      </c>
      <c r="O316" s="765">
        <f t="shared" si="83"/>
        <v>16.609300000000005</v>
      </c>
      <c r="P316" s="767">
        <f t="shared" si="83"/>
        <v>-13.746111111111105</v>
      </c>
      <c r="Q316" s="294"/>
      <c r="S316" s="106"/>
      <c r="T316" s="361"/>
      <c r="U316" s="1264"/>
      <c r="V316" s="680"/>
      <c r="W316" s="680"/>
      <c r="X316" s="680"/>
      <c r="Y316" s="680"/>
      <c r="Z316" s="1258"/>
      <c r="AA316" s="106"/>
      <c r="AB316" s="116"/>
      <c r="AC316" s="116"/>
      <c r="AD316" s="116"/>
      <c r="AE316" s="174"/>
      <c r="AF316" s="106"/>
      <c r="AG316" s="115"/>
      <c r="AH316" s="101"/>
      <c r="AI316" s="98"/>
      <c r="AJ316" s="106"/>
      <c r="AK316" s="106"/>
      <c r="AL316" s="106"/>
      <c r="AM316" s="106"/>
      <c r="AN316" s="106"/>
      <c r="AO316" s="106"/>
      <c r="AP316" s="106"/>
      <c r="AQ316" s="106"/>
      <c r="AR316" s="106"/>
      <c r="AS316" s="106"/>
      <c r="AT316" s="106"/>
      <c r="AU316" s="106"/>
      <c r="AV316" s="106"/>
      <c r="AW316" s="106"/>
      <c r="AX316" s="106"/>
      <c r="AY316" s="106"/>
      <c r="AZ316" s="106"/>
      <c r="BA316" s="106"/>
      <c r="BB316" s="106"/>
      <c r="BC316" s="106"/>
      <c r="BD316" s="106"/>
      <c r="BE316" s="106"/>
      <c r="BF316" s="106"/>
      <c r="BG316" s="106"/>
    </row>
    <row r="317" spans="2:59" ht="15.75" thickBot="1">
      <c r="Q317" s="294"/>
      <c r="S317" s="121"/>
      <c r="T317" s="211"/>
      <c r="U317" s="116"/>
      <c r="V317" s="499"/>
      <c r="W317" s="499"/>
      <c r="X317" s="499"/>
      <c r="Y317" s="499"/>
      <c r="Z317" s="121"/>
      <c r="AA317" s="106"/>
      <c r="AB317" s="216"/>
      <c r="AC317" s="203"/>
      <c r="AD317" s="203"/>
      <c r="AE317" s="96"/>
      <c r="AF317" s="106"/>
      <c r="AG317" s="115"/>
      <c r="AH317" s="101"/>
      <c r="AI317" s="98"/>
      <c r="AJ317" s="106"/>
      <c r="AK317" s="106"/>
      <c r="AL317" s="106"/>
      <c r="AM317" s="106"/>
      <c r="AN317" s="106"/>
      <c r="AO317" s="106"/>
      <c r="AP317" s="106"/>
      <c r="AQ317" s="106"/>
      <c r="AR317" s="106"/>
      <c r="AS317" s="106"/>
      <c r="AT317" s="106"/>
      <c r="AU317" s="106"/>
      <c r="AV317" s="106"/>
      <c r="AW317" s="106"/>
      <c r="AX317" s="106"/>
      <c r="AY317" s="106"/>
      <c r="AZ317" s="106"/>
      <c r="BA317" s="106"/>
      <c r="BB317" s="106"/>
      <c r="BC317" s="106"/>
      <c r="BD317" s="106"/>
      <c r="BE317" s="106"/>
      <c r="BF317" s="106"/>
      <c r="BG317" s="106"/>
    </row>
    <row r="318" spans="2:59" ht="16.5" customHeight="1">
      <c r="B318" s="670"/>
      <c r="C318" s="43" t="s">
        <v>238</v>
      </c>
      <c r="D318" s="44"/>
      <c r="E318" s="144">
        <f t="shared" ref="E318:P318" si="84">E302+E309</f>
        <v>40.561999999999998</v>
      </c>
      <c r="F318" s="235">
        <f t="shared" si="84"/>
        <v>36.4711</v>
      </c>
      <c r="G318" s="235">
        <f t="shared" si="84"/>
        <v>152.29999999999998</v>
      </c>
      <c r="H318" s="235">
        <f t="shared" si="84"/>
        <v>1159.3185999999998</v>
      </c>
      <c r="I318" s="235">
        <f t="shared" si="84"/>
        <v>7.7503000000000002</v>
      </c>
      <c r="J318" s="235">
        <f t="shared" si="84"/>
        <v>0.4572</v>
      </c>
      <c r="K318" s="235">
        <f t="shared" si="84"/>
        <v>1.0694000000000001</v>
      </c>
      <c r="L318" s="235">
        <f t="shared" si="84"/>
        <v>332.69499999999999</v>
      </c>
      <c r="M318" s="757">
        <f t="shared" si="84"/>
        <v>656.83270000000005</v>
      </c>
      <c r="N318" s="757">
        <f t="shared" si="84"/>
        <v>942.41650000000016</v>
      </c>
      <c r="O318" s="720">
        <f t="shared" si="84"/>
        <v>190.97379999999998</v>
      </c>
      <c r="P318" s="671">
        <f t="shared" si="84"/>
        <v>7.9997000000000007</v>
      </c>
      <c r="Q318" s="294"/>
      <c r="S318" s="121"/>
      <c r="T318" s="106"/>
      <c r="U318" s="106"/>
      <c r="V318" s="106"/>
      <c r="W318" s="106"/>
      <c r="X318" s="106"/>
      <c r="Y318" s="106"/>
      <c r="Z318" s="106"/>
      <c r="AA318" s="106"/>
      <c r="AB318" s="121"/>
      <c r="AC318" s="121"/>
      <c r="AD318" s="121"/>
      <c r="AE318" s="106"/>
      <c r="AF318" s="106"/>
      <c r="AG318" s="115"/>
      <c r="AH318" s="101"/>
      <c r="AI318" s="98"/>
      <c r="AJ318" s="106"/>
      <c r="AK318" s="106"/>
      <c r="AL318" s="106"/>
      <c r="AM318" s="106"/>
      <c r="AN318" s="106"/>
      <c r="AO318" s="106"/>
      <c r="AP318" s="106"/>
      <c r="AQ318" s="106"/>
      <c r="AR318" s="106"/>
      <c r="AS318" s="106"/>
      <c r="AT318" s="106"/>
      <c r="AU318" s="106"/>
      <c r="AV318" s="106"/>
      <c r="AW318" s="106"/>
      <c r="AX318" s="106"/>
      <c r="AY318" s="106"/>
      <c r="AZ318" s="106"/>
      <c r="BA318" s="106"/>
      <c r="BB318" s="106"/>
      <c r="BC318" s="106"/>
      <c r="BD318" s="106"/>
      <c r="BE318" s="106"/>
      <c r="BF318" s="106"/>
      <c r="BG318" s="106"/>
    </row>
    <row r="319" spans="2:59" ht="16.5" customHeight="1">
      <c r="B319" s="399"/>
      <c r="C319" s="697" t="s">
        <v>11</v>
      </c>
      <c r="D319" s="1150">
        <f t="shared" ref="D319:P319" si="85">D748</f>
        <v>0.45</v>
      </c>
      <c r="E319" s="1526">
        <f t="shared" si="85"/>
        <v>40.5</v>
      </c>
      <c r="F319" s="1490">
        <f t="shared" si="85"/>
        <v>41.4</v>
      </c>
      <c r="G319" s="1490">
        <f t="shared" si="85"/>
        <v>172.35</v>
      </c>
      <c r="H319" s="1490">
        <f t="shared" si="85"/>
        <v>1224</v>
      </c>
      <c r="I319" s="1490">
        <f t="shared" si="85"/>
        <v>31.5</v>
      </c>
      <c r="J319" s="1490">
        <f t="shared" si="85"/>
        <v>0.63</v>
      </c>
      <c r="K319" s="1490">
        <f t="shared" si="85"/>
        <v>0.72</v>
      </c>
      <c r="L319" s="1490">
        <f t="shared" si="85"/>
        <v>405</v>
      </c>
      <c r="M319" s="1295">
        <f t="shared" si="85"/>
        <v>540</v>
      </c>
      <c r="N319" s="1295">
        <f t="shared" si="85"/>
        <v>540</v>
      </c>
      <c r="O319" s="1295">
        <f t="shared" si="85"/>
        <v>135</v>
      </c>
      <c r="P319" s="1527">
        <f t="shared" si="85"/>
        <v>8.1</v>
      </c>
      <c r="Q319" s="294"/>
      <c r="S319" s="121"/>
      <c r="T319" s="106"/>
      <c r="U319" s="106"/>
      <c r="V319" s="106"/>
      <c r="W319" s="106"/>
      <c r="X319" s="106"/>
      <c r="Y319" s="106"/>
      <c r="Z319" s="106"/>
      <c r="AA319" s="106"/>
      <c r="AB319" s="149"/>
      <c r="AC319" s="174"/>
      <c r="AD319" s="174"/>
      <c r="AE319" s="174"/>
      <c r="AF319" s="106"/>
      <c r="AG319" s="119"/>
      <c r="AH319" s="101"/>
      <c r="AI319" s="98"/>
      <c r="AJ319" s="106"/>
      <c r="AK319" s="106"/>
      <c r="AL319" s="106"/>
      <c r="AM319" s="106"/>
      <c r="AN319" s="106"/>
      <c r="AO319" s="106"/>
      <c r="AP319" s="106"/>
      <c r="AQ319" s="106"/>
      <c r="AR319" s="106"/>
      <c r="AS319" s="106"/>
      <c r="AT319" s="106"/>
      <c r="AU319" s="106"/>
      <c r="AV319" s="106"/>
      <c r="AW319" s="106"/>
      <c r="AX319" s="106"/>
      <c r="AY319" s="106"/>
      <c r="AZ319" s="106"/>
      <c r="BA319" s="106"/>
      <c r="BB319" s="106"/>
      <c r="BC319" s="106"/>
      <c r="BD319" s="106"/>
      <c r="BE319" s="106"/>
      <c r="BF319" s="106"/>
      <c r="BG319" s="106"/>
    </row>
    <row r="320" spans="2:59" ht="15.75" customHeight="1" thickBot="1">
      <c r="B320" s="230"/>
      <c r="C320" s="752" t="s">
        <v>344</v>
      </c>
      <c r="D320" s="774"/>
      <c r="E320" s="764">
        <f t="shared" ref="E320:P320" si="86">(E318*100/E730)-45</f>
        <v>6.8888888888885447E-2</v>
      </c>
      <c r="F320" s="765">
        <f t="shared" si="86"/>
        <v>-5.3575000000000017</v>
      </c>
      <c r="G320" s="765">
        <f t="shared" si="86"/>
        <v>-5.234986945169716</v>
      </c>
      <c r="H320" s="765">
        <f t="shared" si="86"/>
        <v>-2.3779926470588322</v>
      </c>
      <c r="I320" s="765">
        <f t="shared" si="86"/>
        <v>-33.928142857142859</v>
      </c>
      <c r="J320" s="765">
        <f t="shared" si="86"/>
        <v>-12.342857142857142</v>
      </c>
      <c r="K320" s="765">
        <f t="shared" si="86"/>
        <v>21.837500000000006</v>
      </c>
      <c r="L320" s="765">
        <f t="shared" si="86"/>
        <v>-8.0338888888888889</v>
      </c>
      <c r="M320" s="765">
        <f t="shared" si="86"/>
        <v>9.7360583333333395</v>
      </c>
      <c r="N320" s="765">
        <f t="shared" si="86"/>
        <v>33.534708333333342</v>
      </c>
      <c r="O320" s="765">
        <f t="shared" si="86"/>
        <v>18.657933333333325</v>
      </c>
      <c r="P320" s="767">
        <f t="shared" si="86"/>
        <v>-0.55722222222222229</v>
      </c>
      <c r="Q320" s="294"/>
      <c r="S320" s="532"/>
      <c r="T320" s="106"/>
      <c r="U320" s="106"/>
      <c r="V320" s="106"/>
      <c r="W320" s="106"/>
      <c r="X320" s="106"/>
      <c r="Y320" s="106"/>
      <c r="Z320" s="106"/>
      <c r="AA320" s="106"/>
      <c r="AB320" s="174"/>
      <c r="AC320" s="174"/>
      <c r="AD320" s="174"/>
      <c r="AE320" s="174"/>
      <c r="AF320" s="106"/>
      <c r="AG320" s="106"/>
      <c r="AH320" s="106"/>
      <c r="AI320" s="106"/>
      <c r="AJ320" s="106"/>
      <c r="AK320" s="106"/>
      <c r="AL320" s="106"/>
      <c r="AM320" s="106"/>
      <c r="AN320" s="106"/>
      <c r="AO320" s="106"/>
      <c r="AP320" s="106"/>
      <c r="AQ320" s="106"/>
      <c r="AR320" s="106"/>
      <c r="AS320" s="106"/>
      <c r="AT320" s="106"/>
      <c r="AU320" s="106"/>
      <c r="AV320" s="106"/>
      <c r="AW320" s="106"/>
      <c r="AX320" s="106"/>
      <c r="AY320" s="106"/>
      <c r="AZ320" s="106"/>
      <c r="BA320" s="106"/>
      <c r="BB320" s="106"/>
      <c r="BC320" s="106"/>
      <c r="BD320" s="106"/>
      <c r="BE320" s="106"/>
      <c r="BF320" s="106"/>
      <c r="BG320" s="106"/>
    </row>
    <row r="321" spans="2:59" ht="14.25" customHeight="1" thickBot="1">
      <c r="Q321" s="294"/>
      <c r="S321" s="174"/>
      <c r="T321" s="106"/>
      <c r="U321" s="106"/>
      <c r="V321" s="106"/>
      <c r="W321" s="106"/>
      <c r="X321" s="106"/>
      <c r="Y321" s="106"/>
      <c r="Z321" s="106"/>
      <c r="AA321" s="106"/>
      <c r="AB321" s="116"/>
      <c r="AC321" s="116"/>
      <c r="AD321" s="116"/>
      <c r="AE321" s="174"/>
      <c r="AF321" s="106"/>
      <c r="AG321" s="106"/>
      <c r="AH321" s="106"/>
      <c r="AI321" s="106"/>
      <c r="AJ321" s="106"/>
      <c r="AK321" s="106"/>
      <c r="AL321" s="106"/>
      <c r="AM321" s="106"/>
      <c r="AN321" s="106"/>
      <c r="AO321" s="106"/>
      <c r="AP321" s="106"/>
      <c r="AQ321" s="106"/>
      <c r="AR321" s="106"/>
      <c r="AS321" s="106"/>
      <c r="AT321" s="106"/>
      <c r="AU321" s="106"/>
      <c r="AV321" s="106"/>
      <c r="AW321" s="106"/>
      <c r="AX321" s="106"/>
      <c r="AY321" s="106"/>
      <c r="AZ321" s="106"/>
      <c r="BA321" s="106"/>
      <c r="BB321" s="106"/>
      <c r="BC321" s="106"/>
      <c r="BD321" s="106"/>
      <c r="BE321" s="106"/>
      <c r="BF321" s="106"/>
      <c r="BG321" s="106"/>
    </row>
    <row r="322" spans="2:59">
      <c r="B322" s="754" t="s">
        <v>263</v>
      </c>
      <c r="C322" s="43"/>
      <c r="D322" s="44"/>
      <c r="E322" s="734">
        <f t="shared" ref="E322:P322" si="87">E291+E302+E309</f>
        <v>64.091899999999995</v>
      </c>
      <c r="F322" s="735">
        <f t="shared" si="87"/>
        <v>53.796819999999997</v>
      </c>
      <c r="G322" s="735">
        <f t="shared" si="87"/>
        <v>254.04099999999997</v>
      </c>
      <c r="H322" s="735">
        <f t="shared" si="87"/>
        <v>1785.7287999999999</v>
      </c>
      <c r="I322" s="735">
        <f t="shared" si="87"/>
        <v>24.914300000000001</v>
      </c>
      <c r="J322" s="735">
        <f t="shared" si="87"/>
        <v>0.80049999999999999</v>
      </c>
      <c r="K322" s="735">
        <f t="shared" si="87"/>
        <v>1.2664</v>
      </c>
      <c r="L322" s="735">
        <f t="shared" si="87"/>
        <v>562.82139999999993</v>
      </c>
      <c r="M322" s="1297">
        <f t="shared" si="87"/>
        <v>881.24760000000003</v>
      </c>
      <c r="N322" s="1387">
        <f t="shared" si="87"/>
        <v>1243.4335000000001</v>
      </c>
      <c r="O322" s="1311">
        <f t="shared" si="87"/>
        <v>265.68790000000001</v>
      </c>
      <c r="P322" s="771">
        <f t="shared" si="87"/>
        <v>11.065700000000001</v>
      </c>
      <c r="Q322" s="294"/>
      <c r="S322" s="116"/>
      <c r="T322" s="106"/>
      <c r="U322" s="106"/>
      <c r="V322" s="106"/>
      <c r="W322" s="106"/>
      <c r="X322" s="106"/>
      <c r="Y322" s="106"/>
      <c r="Z322" s="106"/>
      <c r="AA322" s="106"/>
      <c r="AB322" s="335"/>
      <c r="AC322" s="335"/>
      <c r="AD322" s="335"/>
      <c r="AE322" s="174"/>
      <c r="AF322" s="106"/>
      <c r="AG322" s="106"/>
      <c r="AH322" s="106"/>
      <c r="AI322" s="106"/>
      <c r="AJ322" s="106"/>
      <c r="AK322" s="106"/>
      <c r="AL322" s="106"/>
      <c r="AM322" s="106"/>
      <c r="AN322" s="106"/>
      <c r="AO322" s="106"/>
      <c r="AP322" s="106"/>
      <c r="AQ322" s="106"/>
      <c r="AR322" s="106"/>
      <c r="AS322" s="106"/>
      <c r="AT322" s="106"/>
      <c r="AU322" s="106"/>
      <c r="AV322" s="106"/>
      <c r="AW322" s="106"/>
      <c r="AX322" s="106"/>
      <c r="AY322" s="106"/>
      <c r="AZ322" s="106"/>
      <c r="BA322" s="106"/>
      <c r="BB322" s="106"/>
      <c r="BC322" s="106"/>
      <c r="BD322" s="106"/>
      <c r="BE322" s="106"/>
      <c r="BF322" s="106"/>
      <c r="BG322" s="106"/>
    </row>
    <row r="323" spans="2:59" ht="13.5" customHeight="1">
      <c r="B323" s="755"/>
      <c r="C323" s="756" t="s">
        <v>11</v>
      </c>
      <c r="D323" s="1150">
        <f t="shared" ref="D323:P323" si="88">D752</f>
        <v>0.7</v>
      </c>
      <c r="E323" s="1526">
        <f t="shared" si="88"/>
        <v>63</v>
      </c>
      <c r="F323" s="1490">
        <f t="shared" si="88"/>
        <v>64.400000000000006</v>
      </c>
      <c r="G323" s="1490">
        <f t="shared" si="88"/>
        <v>268.10000000000002</v>
      </c>
      <c r="H323" s="1490">
        <f t="shared" si="88"/>
        <v>1904</v>
      </c>
      <c r="I323" s="1490">
        <f t="shared" si="88"/>
        <v>49</v>
      </c>
      <c r="J323" s="1490">
        <f t="shared" si="88"/>
        <v>0.98</v>
      </c>
      <c r="K323" s="1490">
        <f t="shared" si="88"/>
        <v>1.1200000000000001</v>
      </c>
      <c r="L323" s="1490">
        <f t="shared" si="88"/>
        <v>630</v>
      </c>
      <c r="M323" s="1295">
        <f t="shared" si="88"/>
        <v>840</v>
      </c>
      <c r="N323" s="1295">
        <f t="shared" si="88"/>
        <v>840</v>
      </c>
      <c r="O323" s="1295">
        <f t="shared" si="88"/>
        <v>210</v>
      </c>
      <c r="P323" s="1527">
        <f t="shared" si="88"/>
        <v>12.6</v>
      </c>
      <c r="Q323" s="294"/>
      <c r="S323" s="335"/>
      <c r="T323" s="106"/>
      <c r="U323" s="106"/>
      <c r="V323" s="106"/>
      <c r="W323" s="106"/>
      <c r="X323" s="106"/>
      <c r="Y323" s="106"/>
      <c r="Z323" s="106"/>
      <c r="AA323" s="106"/>
      <c r="AB323" s="116"/>
      <c r="AC323" s="116"/>
      <c r="AD323" s="116"/>
      <c r="AE323" s="174"/>
      <c r="AF323" s="106"/>
      <c r="AG323" s="194"/>
      <c r="AH323" s="194"/>
      <c r="AI323" s="194"/>
      <c r="AJ323" s="181"/>
      <c r="AK323" s="504"/>
      <c r="AL323" s="194"/>
      <c r="AM323" s="181"/>
      <c r="AN323" s="181"/>
      <c r="AO323" s="194"/>
      <c r="AP323" s="505"/>
      <c r="AQ323" s="194"/>
      <c r="AR323" s="194"/>
      <c r="AS323" s="106"/>
      <c r="AT323" s="106"/>
      <c r="AU323" s="106"/>
      <c r="AV323" s="106"/>
      <c r="AW323" s="106"/>
      <c r="AX323" s="106"/>
      <c r="AY323" s="106"/>
      <c r="AZ323" s="106"/>
      <c r="BA323" s="106"/>
      <c r="BB323" s="106"/>
      <c r="BC323" s="106"/>
      <c r="BD323" s="106"/>
      <c r="BE323" s="106"/>
      <c r="BF323" s="106"/>
      <c r="BG323" s="106"/>
    </row>
    <row r="324" spans="2:59" ht="13.5" customHeight="1" thickBot="1">
      <c r="B324" s="230"/>
      <c r="C324" s="752" t="s">
        <v>344</v>
      </c>
      <c r="D324" s="774"/>
      <c r="E324" s="764">
        <f t="shared" ref="E324:P324" si="89">(E322*100/E730)-70</f>
        <v>1.213222222222214</v>
      </c>
      <c r="F324" s="765">
        <f t="shared" si="89"/>
        <v>-11.525195652173913</v>
      </c>
      <c r="G324" s="765">
        <f t="shared" si="89"/>
        <v>-3.6707571801566559</v>
      </c>
      <c r="H324" s="765">
        <f t="shared" si="89"/>
        <v>-4.348205882352957</v>
      </c>
      <c r="I324" s="765">
        <f t="shared" si="89"/>
        <v>-34.408142857142856</v>
      </c>
      <c r="J324" s="765">
        <f t="shared" si="89"/>
        <v>-12.821428571428569</v>
      </c>
      <c r="K324" s="765">
        <f t="shared" si="89"/>
        <v>9.1499999999999915</v>
      </c>
      <c r="L324" s="765">
        <f t="shared" si="89"/>
        <v>-7.4642888888888947</v>
      </c>
      <c r="M324" s="765">
        <f t="shared" si="89"/>
        <v>3.4373000000000076</v>
      </c>
      <c r="N324" s="765">
        <f t="shared" si="89"/>
        <v>33.619458333333341</v>
      </c>
      <c r="O324" s="765">
        <f t="shared" si="89"/>
        <v>18.562633333333338</v>
      </c>
      <c r="P324" s="767">
        <f t="shared" si="89"/>
        <v>-8.5238888888888766</v>
      </c>
      <c r="Q324" s="294"/>
      <c r="S324" s="116"/>
      <c r="T324" s="106"/>
      <c r="U324" s="106"/>
      <c r="V324" s="106"/>
      <c r="W324" s="106"/>
      <c r="X324" s="106"/>
      <c r="Y324" s="106"/>
      <c r="Z324" s="106"/>
      <c r="AA324" s="106"/>
      <c r="AB324" s="116"/>
      <c r="AC324" s="116"/>
      <c r="AD324" s="116"/>
      <c r="AE324" s="174"/>
      <c r="AF324" s="106"/>
      <c r="AG324" s="194"/>
      <c r="AH324" s="194"/>
      <c r="AI324" s="194"/>
      <c r="AJ324" s="194"/>
      <c r="AK324" s="194"/>
      <c r="AL324" s="194"/>
      <c r="AM324" s="194"/>
      <c r="AN324" s="194"/>
      <c r="AO324" s="194"/>
      <c r="AP324" s="194"/>
      <c r="AQ324" s="194"/>
      <c r="AR324" s="194"/>
      <c r="AS324" s="106"/>
      <c r="AT324" s="106"/>
      <c r="AU324" s="106"/>
      <c r="AV324" s="106"/>
      <c r="AW324" s="106"/>
      <c r="AX324" s="106"/>
      <c r="AY324" s="106"/>
      <c r="AZ324" s="106"/>
      <c r="BA324" s="106"/>
      <c r="BB324" s="106"/>
      <c r="BC324" s="106"/>
      <c r="BD324" s="106"/>
      <c r="BE324" s="106"/>
      <c r="BF324" s="106"/>
      <c r="BG324" s="106"/>
    </row>
    <row r="325" spans="2:59" ht="15" customHeight="1">
      <c r="Q325" s="294"/>
      <c r="S325" s="116"/>
      <c r="T325" s="106"/>
      <c r="U325" s="106"/>
      <c r="V325" s="106"/>
      <c r="W325" s="106"/>
      <c r="X325" s="106"/>
      <c r="Y325" s="106"/>
      <c r="Z325" s="106"/>
      <c r="AA325" s="106"/>
      <c r="AB325" s="116"/>
      <c r="AC325" s="223"/>
      <c r="AD325" s="116"/>
      <c r="AE325" s="174"/>
      <c r="AF325" s="106"/>
      <c r="AG325" s="106"/>
      <c r="AH325" s="106"/>
      <c r="AI325" s="106"/>
      <c r="AJ325" s="181"/>
      <c r="AK325" s="181"/>
      <c r="AL325" s="106"/>
      <c r="AM325" s="181"/>
      <c r="AN325" s="181"/>
      <c r="AO325" s="106"/>
      <c r="AP325" s="101"/>
      <c r="AQ325" s="106"/>
      <c r="AR325" s="106"/>
      <c r="AS325" s="106"/>
      <c r="AT325" s="106"/>
      <c r="AU325" s="106"/>
      <c r="AV325" s="106"/>
      <c r="AW325" s="106"/>
      <c r="AX325" s="106"/>
      <c r="AY325" s="106"/>
      <c r="AZ325" s="106"/>
      <c r="BA325" s="106"/>
      <c r="BB325" s="106"/>
      <c r="BC325" s="106"/>
      <c r="BD325" s="106"/>
      <c r="BE325" s="106"/>
      <c r="BF325" s="106"/>
      <c r="BG325" s="106"/>
    </row>
    <row r="326" spans="2:59" ht="14.25" customHeight="1">
      <c r="S326" s="384"/>
      <c r="T326" s="106"/>
      <c r="U326" s="106"/>
      <c r="V326" s="106"/>
      <c r="W326" s="106"/>
      <c r="X326" s="106"/>
      <c r="Y326" s="106"/>
      <c r="Z326" s="106"/>
      <c r="AA326" s="106"/>
      <c r="AB326" s="216"/>
      <c r="AC326" s="105"/>
      <c r="AD326" s="105"/>
      <c r="AE326" s="96"/>
      <c r="AF326" s="106"/>
      <c r="AG326" s="508"/>
      <c r="AH326" s="509"/>
      <c r="AI326" s="510"/>
      <c r="AJ326" s="511"/>
      <c r="AK326" s="512"/>
      <c r="AL326" s="512"/>
      <c r="AM326" s="512"/>
      <c r="AN326" s="512"/>
      <c r="AO326" s="512"/>
      <c r="AP326" s="512"/>
      <c r="AQ326" s="508"/>
      <c r="AR326" s="508"/>
      <c r="AS326" s="513"/>
      <c r="AT326" s="106"/>
      <c r="AU326" s="106"/>
      <c r="AV326" s="106"/>
      <c r="AW326" s="106"/>
      <c r="AX326" s="106"/>
      <c r="AY326" s="106"/>
      <c r="AZ326" s="106"/>
      <c r="BA326" s="106"/>
      <c r="BB326" s="106"/>
      <c r="BC326" s="106"/>
      <c r="BD326" s="106"/>
      <c r="BE326" s="106"/>
      <c r="BF326" s="106"/>
      <c r="BG326" s="106"/>
    </row>
    <row r="327" spans="2:59">
      <c r="S327" s="534"/>
      <c r="T327" s="106"/>
      <c r="U327" s="106"/>
      <c r="V327" s="106"/>
      <c r="W327" s="106"/>
      <c r="X327" s="106"/>
      <c r="Y327" s="106"/>
      <c r="Z327" s="106"/>
      <c r="AA327" s="106"/>
      <c r="AB327" s="359"/>
      <c r="AC327" s="359"/>
      <c r="AD327" s="360"/>
      <c r="AE327" s="360"/>
      <c r="AF327" s="106"/>
      <c r="AG327" s="206"/>
      <c r="AH327" s="206"/>
      <c r="AI327" s="206"/>
      <c r="AJ327" s="514"/>
      <c r="AK327" s="206"/>
      <c r="AL327" s="206"/>
      <c r="AM327" s="206"/>
      <c r="AN327" s="206"/>
      <c r="AO327" s="206"/>
      <c r="AP327" s="206"/>
      <c r="AQ327" s="206"/>
      <c r="AR327" s="206"/>
      <c r="AS327" s="206"/>
      <c r="AT327" s="106"/>
      <c r="AU327" s="106"/>
      <c r="AV327" s="106"/>
      <c r="AW327" s="106"/>
      <c r="AX327" s="106"/>
      <c r="AY327" s="106"/>
      <c r="AZ327" s="106"/>
      <c r="BA327" s="106"/>
      <c r="BB327" s="106"/>
      <c r="BC327" s="106"/>
      <c r="BD327" s="106"/>
      <c r="BE327" s="106"/>
      <c r="BF327" s="106"/>
      <c r="BG327" s="106"/>
    </row>
    <row r="328" spans="2:59">
      <c r="S328" s="357"/>
      <c r="T328" s="106"/>
      <c r="U328" s="106"/>
      <c r="V328" s="106"/>
      <c r="W328" s="106"/>
      <c r="X328" s="106"/>
      <c r="Y328" s="106"/>
      <c r="Z328" s="106"/>
      <c r="AA328" s="106"/>
      <c r="AB328" s="357"/>
      <c r="AC328" s="362"/>
      <c r="AD328" s="362"/>
      <c r="AE328" s="363"/>
      <c r="AF328" s="106"/>
      <c r="AG328" s="116"/>
      <c r="AH328" s="116"/>
      <c r="AI328" s="116"/>
      <c r="AJ328" s="175"/>
      <c r="AK328" s="333"/>
      <c r="AL328" s="333"/>
      <c r="AM328" s="333"/>
      <c r="AN328" s="333"/>
      <c r="AO328" s="116"/>
      <c r="AP328" s="223"/>
      <c r="AQ328" s="116"/>
      <c r="AR328" s="116"/>
      <c r="AS328" s="174"/>
      <c r="AT328" s="106"/>
      <c r="AU328" s="106"/>
      <c r="AV328" s="106"/>
      <c r="AW328" s="106"/>
      <c r="AX328" s="106"/>
      <c r="AY328" s="106"/>
      <c r="AZ328" s="106"/>
      <c r="BA328" s="106"/>
      <c r="BB328" s="106"/>
      <c r="BC328" s="106"/>
      <c r="BD328" s="106"/>
      <c r="BE328" s="106"/>
      <c r="BF328" s="106"/>
      <c r="BG328" s="106"/>
    </row>
    <row r="329" spans="2:59">
      <c r="Q329" s="294"/>
      <c r="S329" s="121"/>
      <c r="T329" s="106"/>
      <c r="U329" s="106"/>
      <c r="V329" s="106"/>
      <c r="W329" s="106"/>
      <c r="X329" s="106"/>
      <c r="Y329" s="106"/>
      <c r="Z329" s="106"/>
      <c r="AA329" s="106"/>
      <c r="AB329" s="121"/>
      <c r="AC329" s="121"/>
      <c r="AD329" s="121"/>
      <c r="AE329" s="106"/>
      <c r="AF329" s="106"/>
      <c r="AG329" s="524"/>
      <c r="AH329" s="524"/>
      <c r="AI329" s="524"/>
      <c r="AJ329" s="533"/>
      <c r="AK329" s="524"/>
      <c r="AL329" s="524"/>
      <c r="AM329" s="524"/>
      <c r="AN329" s="524"/>
      <c r="AO329" s="525"/>
      <c r="AP329" s="525"/>
      <c r="AQ329" s="524"/>
      <c r="AR329" s="524"/>
      <c r="AS329" s="524"/>
      <c r="AT329" s="106"/>
      <c r="AU329" s="106"/>
      <c r="AV329" s="106"/>
      <c r="AW329" s="106"/>
      <c r="AX329" s="106"/>
      <c r="AY329" s="106"/>
      <c r="AZ329" s="106"/>
      <c r="BA329" s="106"/>
      <c r="BB329" s="106"/>
      <c r="BC329" s="106"/>
      <c r="BD329" s="106"/>
      <c r="BE329" s="106"/>
      <c r="BF329" s="106"/>
      <c r="BG329" s="106"/>
    </row>
    <row r="330" spans="2:59" ht="14.25" customHeight="1">
      <c r="K330" s="67"/>
      <c r="P330"/>
      <c r="Q330" s="294"/>
      <c r="S330" s="121"/>
      <c r="T330" s="106"/>
      <c r="U330" s="106"/>
      <c r="V330" s="106"/>
      <c r="W330" s="106"/>
      <c r="X330" s="106"/>
      <c r="Y330" s="106"/>
      <c r="Z330" s="106"/>
      <c r="AA330" s="106"/>
      <c r="AB330" s="121"/>
      <c r="AC330" s="121"/>
      <c r="AD330" s="121"/>
      <c r="AE330" s="106"/>
      <c r="AF330" s="106"/>
      <c r="AG330" s="106"/>
      <c r="AH330" s="106"/>
      <c r="AI330" s="106"/>
      <c r="AJ330" s="106"/>
      <c r="AK330" s="106"/>
      <c r="AL330" s="106"/>
      <c r="AM330" s="106"/>
      <c r="AN330" s="106"/>
      <c r="AO330" s="106"/>
      <c r="AP330" s="106"/>
      <c r="AQ330" s="106"/>
      <c r="AR330" s="106"/>
      <c r="AS330" s="106"/>
      <c r="AT330" s="106"/>
      <c r="AU330" s="106"/>
      <c r="AV330" s="106"/>
      <c r="AW330" s="106"/>
      <c r="AX330" s="106"/>
      <c r="AY330" s="106"/>
      <c r="AZ330" s="106"/>
      <c r="BA330" s="106"/>
      <c r="BB330" s="106"/>
      <c r="BC330" s="106"/>
      <c r="BD330" s="106"/>
      <c r="BE330" s="106"/>
      <c r="BF330" s="106"/>
      <c r="BG330" s="106"/>
    </row>
    <row r="331" spans="2:59" ht="13.5" customHeight="1">
      <c r="C331" s="699"/>
      <c r="D331" s="12" t="s">
        <v>175</v>
      </c>
      <c r="E331" s="296"/>
      <c r="Q331" s="1"/>
      <c r="S331" s="2208"/>
      <c r="Y331" s="106"/>
      <c r="Z331" s="106"/>
      <c r="AA331" s="106"/>
      <c r="AB331" s="367"/>
      <c r="AC331" s="126"/>
      <c r="AD331" s="126"/>
      <c r="AE331" s="106"/>
      <c r="AF331" s="106"/>
      <c r="AG331" s="106"/>
      <c r="AH331" s="106"/>
      <c r="AI331" s="106"/>
      <c r="AJ331" s="106"/>
      <c r="AK331" s="106"/>
      <c r="AL331" s="106"/>
      <c r="AM331" s="106"/>
      <c r="AN331" s="106"/>
      <c r="AO331" s="106"/>
      <c r="AP331" s="106"/>
      <c r="AQ331" s="106"/>
      <c r="AR331" s="106"/>
      <c r="AS331" s="106"/>
      <c r="AT331" s="106"/>
      <c r="AU331" s="106"/>
      <c r="AV331" s="106"/>
      <c r="AW331" s="106"/>
      <c r="AX331" s="106"/>
      <c r="AY331" s="106"/>
      <c r="AZ331" s="106"/>
      <c r="BA331" s="106"/>
      <c r="BB331" s="106"/>
      <c r="BC331" s="106"/>
      <c r="BD331" s="106"/>
      <c r="BE331" s="106"/>
      <c r="BF331" s="106"/>
      <c r="BG331" s="106"/>
    </row>
    <row r="332" spans="2:59" ht="13.5" customHeight="1">
      <c r="C332" s="13" t="s">
        <v>613</v>
      </c>
      <c r="D332" s="146"/>
      <c r="E332" s="2"/>
      <c r="F332"/>
      <c r="I332"/>
      <c r="J332"/>
      <c r="K332" s="26"/>
      <c r="L332" s="26"/>
      <c r="M332"/>
      <c r="N332"/>
      <c r="O332"/>
      <c r="P332"/>
      <c r="Q332" s="106"/>
      <c r="S332" s="543"/>
      <c r="Y332" s="106"/>
      <c r="Z332" s="106"/>
      <c r="AA332" s="106"/>
      <c r="AB332" s="543"/>
      <c r="AC332" s="106"/>
      <c r="AD332" s="106"/>
      <c r="AE332" s="106"/>
      <c r="AF332" s="106"/>
      <c r="AG332" s="106"/>
      <c r="AH332" s="106"/>
      <c r="AI332" s="106"/>
      <c r="AJ332" s="106"/>
      <c r="AK332" s="106"/>
      <c r="AL332" s="106"/>
      <c r="AM332" s="106"/>
      <c r="AN332" s="106"/>
      <c r="AO332" s="106"/>
      <c r="AP332" s="106"/>
      <c r="AQ332" s="106"/>
      <c r="AR332" s="106"/>
      <c r="AS332" s="106"/>
      <c r="AT332" s="106"/>
      <c r="AU332" s="106"/>
      <c r="AV332" s="106"/>
      <c r="AW332" s="106"/>
      <c r="AX332" s="106"/>
      <c r="AY332" s="106"/>
      <c r="AZ332" s="106"/>
      <c r="BA332" s="106"/>
      <c r="BB332" s="106"/>
      <c r="BC332" s="106"/>
      <c r="BD332" s="106"/>
      <c r="BE332" s="106"/>
      <c r="BF332" s="106"/>
      <c r="BG332" s="106"/>
    </row>
    <row r="333" spans="2:59" ht="12.75" customHeight="1">
      <c r="C333" s="25" t="s">
        <v>271</v>
      </c>
      <c r="I333" s="784" t="s">
        <v>285</v>
      </c>
      <c r="N333" s="5"/>
      <c r="S333" s="544"/>
      <c r="Y333" s="106"/>
      <c r="Z333" s="106"/>
      <c r="AA333" s="106"/>
      <c r="AB333" s="544"/>
      <c r="AC333" s="106"/>
      <c r="AD333" s="106"/>
      <c r="AE333" s="106"/>
      <c r="AF333" s="106"/>
      <c r="AG333" s="106"/>
      <c r="AH333" s="106"/>
      <c r="AI333" s="106"/>
      <c r="AJ333" s="106"/>
      <c r="AK333" s="106"/>
      <c r="AL333" s="106"/>
      <c r="AM333" s="106"/>
      <c r="AN333" s="106"/>
      <c r="AO333" s="106"/>
      <c r="AP333" s="106"/>
      <c r="AQ333" s="106"/>
      <c r="AR333" s="106"/>
      <c r="AS333" s="106"/>
      <c r="AT333" s="106"/>
      <c r="AU333" s="106"/>
      <c r="AV333" s="106"/>
      <c r="AW333" s="106"/>
      <c r="AX333" s="106"/>
      <c r="AY333" s="106"/>
      <c r="AZ333" s="106"/>
      <c r="BA333" s="106"/>
      <c r="BB333" s="106"/>
      <c r="BC333" s="106"/>
      <c r="BD333" s="106"/>
      <c r="BE333" s="106"/>
      <c r="BF333" s="106"/>
      <c r="BG333" s="106"/>
    </row>
    <row r="334" spans="2:59" ht="12.75" customHeight="1">
      <c r="C334" s="699" t="s">
        <v>404</v>
      </c>
      <c r="S334" s="2253"/>
      <c r="Y334" s="106"/>
      <c r="Z334" s="106"/>
      <c r="AA334" s="106"/>
      <c r="AB334" s="357"/>
      <c r="AC334" s="106"/>
      <c r="AD334" s="106"/>
      <c r="AE334" s="106"/>
      <c r="AF334" s="106"/>
      <c r="AG334" s="106"/>
      <c r="AH334" s="106"/>
      <c r="AI334" s="106"/>
      <c r="AJ334" s="106"/>
      <c r="AK334" s="106"/>
      <c r="AL334" s="106"/>
      <c r="AM334" s="106"/>
      <c r="AN334" s="106"/>
      <c r="AO334" s="106"/>
      <c r="AP334" s="106"/>
      <c r="AQ334" s="106"/>
      <c r="AR334" s="106"/>
      <c r="AS334" s="106"/>
      <c r="AT334" s="106"/>
      <c r="AU334" s="106"/>
      <c r="AV334" s="106"/>
      <c r="AW334" s="106"/>
      <c r="AX334" s="106"/>
      <c r="AY334" s="106"/>
      <c r="AZ334" s="106"/>
      <c r="BA334" s="106"/>
      <c r="BB334" s="106"/>
      <c r="BC334" s="106"/>
      <c r="BD334" s="106"/>
      <c r="BE334" s="106"/>
      <c r="BF334" s="106"/>
      <c r="BG334" s="106"/>
    </row>
    <row r="335" spans="2:59" ht="16.5" customHeight="1">
      <c r="B335" s="2" t="s">
        <v>538</v>
      </c>
      <c r="C335" s="26"/>
      <c r="D335"/>
      <c r="F335" s="32" t="s">
        <v>586</v>
      </c>
      <c r="I335" s="29" t="s">
        <v>0</v>
      </c>
      <c r="J335"/>
      <c r="K335" s="79" t="s">
        <v>944</v>
      </c>
      <c r="L335" s="26"/>
      <c r="M335" s="26"/>
      <c r="N335" s="33"/>
      <c r="P335" s="119"/>
      <c r="AA335" s="106"/>
      <c r="AB335" s="541"/>
      <c r="AC335" s="106"/>
      <c r="AD335" s="106"/>
      <c r="AE335" s="106"/>
      <c r="AF335" s="106"/>
      <c r="AG335" s="106"/>
      <c r="AH335" s="106"/>
      <c r="AI335" s="106"/>
      <c r="AJ335" s="106"/>
      <c r="AK335" s="106"/>
      <c r="AL335" s="106"/>
      <c r="AM335" s="106"/>
      <c r="AN335" s="106"/>
      <c r="AO335" s="106"/>
      <c r="AP335" s="106"/>
      <c r="AQ335" s="106"/>
      <c r="AR335" s="106"/>
      <c r="AS335" s="106"/>
      <c r="AT335" s="106"/>
      <c r="AU335" s="106"/>
      <c r="AV335" s="106"/>
      <c r="AW335" s="106"/>
      <c r="AX335" s="106"/>
      <c r="AY335" s="106"/>
      <c r="AZ335" s="106"/>
      <c r="BA335" s="106"/>
      <c r="BB335" s="106"/>
      <c r="BC335" s="106"/>
      <c r="BD335" s="106"/>
      <c r="BE335" s="106"/>
      <c r="BF335" s="106"/>
      <c r="BG335" s="106"/>
    </row>
    <row r="336" spans="2:59" ht="19.5" customHeight="1" thickBot="1">
      <c r="I336" s="751"/>
      <c r="J336" s="751"/>
      <c r="K336" s="751"/>
      <c r="L336" s="751"/>
      <c r="M336" s="751"/>
      <c r="N336" s="751"/>
      <c r="O336" s="751"/>
      <c r="P336" s="751"/>
      <c r="AA336" s="106"/>
      <c r="AB336" s="542"/>
      <c r="AC336" s="106"/>
      <c r="AD336" s="106"/>
      <c r="AE336" s="106"/>
      <c r="AF336" s="106"/>
      <c r="AG336" s="106"/>
      <c r="AH336" s="106"/>
      <c r="AI336" s="106"/>
      <c r="AJ336" s="106"/>
      <c r="AK336" s="106"/>
      <c r="AL336" s="106"/>
      <c r="AM336" s="106"/>
      <c r="AN336" s="106"/>
      <c r="AO336" s="106"/>
      <c r="AP336" s="106"/>
      <c r="AQ336" s="106"/>
      <c r="AR336" s="106"/>
      <c r="AS336" s="106"/>
      <c r="AT336" s="106"/>
      <c r="AU336" s="106"/>
      <c r="AV336" s="106"/>
      <c r="AW336" s="106"/>
      <c r="AX336" s="106"/>
      <c r="AY336" s="106"/>
      <c r="AZ336" s="106"/>
      <c r="BA336" s="106"/>
      <c r="BB336" s="106"/>
      <c r="BC336" s="106"/>
      <c r="BD336" s="106"/>
      <c r="BE336" s="106"/>
      <c r="BF336" s="106"/>
      <c r="BG336" s="106"/>
    </row>
    <row r="337" spans="2:59" ht="15.75" thickBot="1">
      <c r="B337" s="807" t="s">
        <v>267</v>
      </c>
      <c r="C337" s="838" t="s">
        <v>408</v>
      </c>
      <c r="D337" s="805" t="s">
        <v>146</v>
      </c>
      <c r="E337" s="812" t="s">
        <v>147</v>
      </c>
      <c r="F337" s="337"/>
      <c r="G337" s="337"/>
      <c r="H337" s="40"/>
      <c r="I337" s="569" t="s">
        <v>248</v>
      </c>
      <c r="J337" s="40"/>
      <c r="K337" s="707"/>
      <c r="L337" s="463"/>
      <c r="M337" s="814" t="s">
        <v>280</v>
      </c>
      <c r="N337" s="40"/>
      <c r="O337" s="40"/>
      <c r="P337" s="71"/>
      <c r="Q337" s="750" t="s">
        <v>275</v>
      </c>
      <c r="AA337" s="106"/>
      <c r="AB337" s="121"/>
      <c r="AC337" s="106"/>
      <c r="AD337" s="106"/>
      <c r="AE337" s="106"/>
      <c r="AF337" s="106"/>
      <c r="AG337" s="106"/>
      <c r="AH337" s="106"/>
      <c r="AI337" s="106"/>
      <c r="AJ337" s="106"/>
      <c r="AK337" s="106"/>
      <c r="AL337" s="106"/>
      <c r="AM337" s="106"/>
      <c r="AN337" s="106"/>
      <c r="AO337" s="106"/>
      <c r="AP337" s="106"/>
      <c r="AQ337" s="106"/>
      <c r="AR337" s="106"/>
      <c r="AS337" s="106"/>
      <c r="AT337" s="106"/>
      <c r="AU337" s="106"/>
      <c r="AV337" s="106"/>
      <c r="AW337" s="106"/>
      <c r="AX337" s="106"/>
      <c r="AY337" s="106"/>
      <c r="AZ337" s="106"/>
      <c r="BA337" s="106"/>
      <c r="BB337" s="106"/>
      <c r="BC337" s="106"/>
      <c r="BD337" s="106"/>
      <c r="BE337" s="106"/>
      <c r="BF337" s="106"/>
      <c r="BG337" s="106"/>
    </row>
    <row r="338" spans="2:59" ht="15.75" thickBot="1">
      <c r="B338" s="808" t="s">
        <v>250</v>
      </c>
      <c r="C338" s="407"/>
      <c r="D338" s="809" t="s">
        <v>153</v>
      </c>
      <c r="E338" s="602"/>
      <c r="F338" s="811"/>
      <c r="G338" s="1321" t="s">
        <v>414</v>
      </c>
      <c r="H338" s="1259" t="s">
        <v>392</v>
      </c>
      <c r="I338" s="815"/>
      <c r="J338" s="815"/>
      <c r="K338" s="815"/>
      <c r="L338" s="817"/>
      <c r="M338" s="818" t="s">
        <v>279</v>
      </c>
      <c r="N338" s="815"/>
      <c r="O338" s="815"/>
      <c r="P338" s="817"/>
      <c r="Q338" s="789" t="s">
        <v>273</v>
      </c>
      <c r="X338" s="106"/>
      <c r="Y338" s="106"/>
      <c r="Z338" s="106"/>
      <c r="AA338" s="106"/>
      <c r="AB338" s="502"/>
      <c r="AC338" s="106"/>
      <c r="AD338" s="106"/>
      <c r="AE338" s="106"/>
      <c r="AF338" s="106"/>
      <c r="AG338" s="106"/>
      <c r="AH338" s="106"/>
      <c r="AI338" s="106"/>
      <c r="AJ338" s="106"/>
      <c r="AK338" s="106"/>
      <c r="AL338" s="106"/>
      <c r="AM338" s="106"/>
      <c r="AN338" s="106"/>
      <c r="AO338" s="106"/>
      <c r="AP338" s="106"/>
      <c r="AQ338" s="106"/>
      <c r="AR338" s="106"/>
      <c r="AS338" s="106"/>
      <c r="AT338" s="106"/>
      <c r="AU338" s="106"/>
      <c r="AV338" s="106"/>
      <c r="AW338" s="106"/>
      <c r="AX338" s="106"/>
      <c r="AY338" s="106"/>
      <c r="AZ338" s="106"/>
      <c r="BA338" s="106"/>
      <c r="BB338" s="106"/>
      <c r="BC338" s="106"/>
      <c r="BD338" s="106"/>
      <c r="BE338" s="106"/>
      <c r="BF338" s="106"/>
      <c r="BG338" s="106"/>
    </row>
    <row r="339" spans="2:59" ht="14.25" customHeight="1">
      <c r="B339" s="808" t="s">
        <v>258</v>
      </c>
      <c r="C339" s="407" t="s">
        <v>152</v>
      </c>
      <c r="D339" s="675"/>
      <c r="E339" s="809" t="s">
        <v>154</v>
      </c>
      <c r="F339" s="806" t="s">
        <v>55</v>
      </c>
      <c r="G339" s="1321" t="s">
        <v>415</v>
      </c>
      <c r="H339" s="1261" t="s">
        <v>157</v>
      </c>
      <c r="I339" s="602"/>
      <c r="J339" s="1271"/>
      <c r="K339" s="40"/>
      <c r="L339" s="1271"/>
      <c r="M339" s="1272" t="s">
        <v>259</v>
      </c>
      <c r="N339" s="1273" t="s">
        <v>260</v>
      </c>
      <c r="O339" s="1274" t="s">
        <v>261</v>
      </c>
      <c r="P339" s="1275" t="s">
        <v>262</v>
      </c>
      <c r="Q339" s="788" t="s">
        <v>241</v>
      </c>
      <c r="S339" s="121"/>
      <c r="T339" s="106"/>
      <c r="U339" s="106"/>
      <c r="V339" s="106"/>
      <c r="W339" s="106"/>
      <c r="X339" s="106"/>
      <c r="Y339" s="106"/>
      <c r="Z339" s="106"/>
      <c r="AA339" s="106"/>
      <c r="AB339" s="121"/>
      <c r="AC339" s="106"/>
      <c r="AD339" s="106"/>
      <c r="AE339" s="106"/>
      <c r="AF339" s="106"/>
      <c r="AG339" s="106"/>
      <c r="AH339" s="106"/>
      <c r="AI339" s="106"/>
      <c r="AJ339" s="106"/>
      <c r="AK339" s="106"/>
      <c r="AL339" s="106"/>
      <c r="AM339" s="106"/>
      <c r="AN339" s="106"/>
      <c r="AO339" s="106"/>
      <c r="AP339" s="106"/>
      <c r="AQ339" s="106"/>
      <c r="AR339" s="106"/>
      <c r="AS339" s="106"/>
      <c r="AT339" s="106"/>
      <c r="AU339" s="106"/>
      <c r="AV339" s="106"/>
      <c r="AW339" s="106"/>
      <c r="AX339" s="106"/>
      <c r="AY339" s="106"/>
      <c r="AZ339" s="106"/>
      <c r="BA339" s="106"/>
      <c r="BB339" s="106"/>
      <c r="BC339" s="106"/>
      <c r="BD339" s="106"/>
      <c r="BE339" s="106"/>
      <c r="BF339" s="106"/>
      <c r="BG339" s="106"/>
    </row>
    <row r="340" spans="2:59" ht="11.25" customHeight="1" thickBot="1">
      <c r="B340" s="62"/>
      <c r="C340" s="700"/>
      <c r="D340" s="438"/>
      <c r="E340" s="810" t="s">
        <v>6</v>
      </c>
      <c r="F340" s="415" t="s">
        <v>7</v>
      </c>
      <c r="G340" s="1222" t="s">
        <v>8</v>
      </c>
      <c r="H340" s="1260" t="s">
        <v>340</v>
      </c>
      <c r="I340" s="1276" t="s">
        <v>251</v>
      </c>
      <c r="J340" s="1277" t="s">
        <v>252</v>
      </c>
      <c r="K340" s="1277" t="s">
        <v>942</v>
      </c>
      <c r="L340" s="1277" t="s">
        <v>253</v>
      </c>
      <c r="M340" s="1279" t="s">
        <v>254</v>
      </c>
      <c r="N340" s="1277" t="s">
        <v>255</v>
      </c>
      <c r="O340" s="1278" t="s">
        <v>256</v>
      </c>
      <c r="P340" s="1280" t="s">
        <v>257</v>
      </c>
      <c r="Q340" s="86"/>
      <c r="S340" s="121"/>
      <c r="T340" s="492"/>
      <c r="U340" s="2929"/>
      <c r="V340" s="813"/>
      <c r="W340" s="813"/>
      <c r="X340" s="813"/>
      <c r="Y340" s="813"/>
      <c r="Z340" s="813"/>
      <c r="AA340" s="813"/>
      <c r="AB340" s="813"/>
      <c r="AC340" s="813"/>
      <c r="AD340" s="106"/>
      <c r="AE340" s="106"/>
      <c r="AF340" s="106"/>
      <c r="AG340" s="106"/>
      <c r="AH340" s="106"/>
      <c r="AI340" s="106"/>
      <c r="AJ340" s="106"/>
      <c r="AK340" s="106"/>
      <c r="AL340" s="106"/>
      <c r="AM340" s="106"/>
      <c r="AN340" s="106"/>
      <c r="AO340" s="106"/>
      <c r="AP340" s="106"/>
      <c r="AQ340" s="106"/>
      <c r="AR340" s="106"/>
      <c r="AS340" s="106"/>
      <c r="AT340" s="106"/>
      <c r="AU340" s="106"/>
      <c r="AV340" s="106"/>
      <c r="AW340" s="106"/>
      <c r="AX340" s="106"/>
      <c r="AY340" s="106"/>
      <c r="AZ340" s="106"/>
      <c r="BA340" s="106"/>
      <c r="BB340" s="106"/>
      <c r="BC340" s="106"/>
      <c r="BD340" s="106"/>
      <c r="BE340" s="106"/>
      <c r="BF340" s="106"/>
      <c r="BG340" s="106"/>
    </row>
    <row r="341" spans="2:59" ht="15.75" customHeight="1">
      <c r="B341" s="85"/>
      <c r="C341" s="568" t="s">
        <v>132</v>
      </c>
      <c r="D341" s="1315"/>
      <c r="E341" s="2657"/>
      <c r="F341" s="1403"/>
      <c r="G341" s="1403"/>
      <c r="H341" s="2651"/>
      <c r="I341" s="555"/>
      <c r="J341" s="555"/>
      <c r="K341" s="2652"/>
      <c r="L341" s="555"/>
      <c r="M341" s="555"/>
      <c r="N341" s="555"/>
      <c r="O341" s="555"/>
      <c r="P341" s="1139"/>
      <c r="Q341" s="794"/>
      <c r="S341" s="121"/>
      <c r="T341" s="168"/>
      <c r="U341" s="106"/>
      <c r="V341" s="106"/>
      <c r="W341" s="106"/>
      <c r="X341" s="106"/>
      <c r="Y341" s="106"/>
      <c r="Z341" s="106"/>
      <c r="AA341" s="106"/>
      <c r="AB341" s="121"/>
      <c r="AC341" s="106"/>
      <c r="AD341" s="106"/>
      <c r="AE341" s="106"/>
      <c r="AF341" s="106"/>
      <c r="AG341" s="106"/>
      <c r="AH341" s="106"/>
      <c r="AI341" s="106"/>
      <c r="AJ341" s="106"/>
      <c r="AK341" s="106"/>
      <c r="AL341" s="106"/>
      <c r="AM341" s="106"/>
      <c r="AN341" s="106"/>
      <c r="AO341" s="106"/>
      <c r="AP341" s="106"/>
      <c r="AQ341" s="106"/>
      <c r="AR341" s="106"/>
      <c r="AS341" s="106"/>
      <c r="AT341" s="106"/>
      <c r="AU341" s="106"/>
      <c r="AV341" s="106"/>
      <c r="AW341" s="106"/>
      <c r="AX341" s="106"/>
      <c r="AY341" s="106"/>
      <c r="AZ341" s="106"/>
      <c r="BA341" s="106"/>
      <c r="BB341" s="106"/>
      <c r="BC341" s="106"/>
      <c r="BD341" s="106"/>
      <c r="BE341" s="106"/>
      <c r="BF341" s="106"/>
      <c r="BG341" s="106"/>
    </row>
    <row r="342" spans="2:59" ht="15.75" customHeight="1">
      <c r="B342" s="1284" t="str">
        <f>'12-18л. МЕНЮ '!J360</f>
        <v>162/17</v>
      </c>
      <c r="C342" s="2656" t="str">
        <f>'12-18л. МЕНЮ '!C360</f>
        <v>Запеканка капустная</v>
      </c>
      <c r="D342" s="254">
        <f>'12-18л. МЕНЮ '!D360</f>
        <v>180</v>
      </c>
      <c r="E342" s="1926">
        <f>'12-18л. МЕНЮ '!E360</f>
        <v>2.5960000000000001</v>
      </c>
      <c r="F342" s="1864">
        <f>'12-18л. МЕНЮ '!F360</f>
        <v>7.2960000000000003</v>
      </c>
      <c r="G342" s="1926">
        <f>'12-18л. МЕНЮ '!G360</f>
        <v>15.268000000000001</v>
      </c>
      <c r="H342" s="1864">
        <f>'12-18л. МЕНЮ '!H360</f>
        <v>169.74449999999999</v>
      </c>
      <c r="I342" s="2262">
        <v>8.5903600000000004</v>
      </c>
      <c r="J342" s="1998">
        <v>8.7400000000000005E-2</v>
      </c>
      <c r="K342" s="2262">
        <v>0.1043</v>
      </c>
      <c r="L342" s="1916">
        <v>47.299599999999998</v>
      </c>
      <c r="M342" s="2654">
        <v>99.355900000000005</v>
      </c>
      <c r="N342" s="2659">
        <v>84.535899999999998</v>
      </c>
      <c r="O342" s="2262">
        <v>14.084300000000001</v>
      </c>
      <c r="P342" s="1978">
        <v>1.4717</v>
      </c>
      <c r="Q342" s="1762">
        <f>'12-18л. МЕНЮ '!I360</f>
        <v>38</v>
      </c>
      <c r="S342" s="275"/>
      <c r="T342" s="19"/>
      <c r="U342" s="557"/>
      <c r="V342" s="2182"/>
      <c r="W342" s="2182"/>
      <c r="X342" s="2182"/>
      <c r="Y342" s="2936"/>
      <c r="Z342" s="2186"/>
      <c r="AA342" s="2968"/>
      <c r="AB342" s="2182"/>
      <c r="AC342" s="2182"/>
      <c r="AD342" s="106"/>
      <c r="AE342" s="106"/>
      <c r="AF342" s="106"/>
      <c r="AG342" s="106"/>
      <c r="AH342" s="106"/>
      <c r="AI342" s="106"/>
      <c r="AJ342" s="106"/>
      <c r="AK342" s="106"/>
      <c r="AL342" s="106"/>
      <c r="AS342" s="106"/>
      <c r="AT342" s="106"/>
      <c r="AU342" s="106"/>
      <c r="AV342" s="106"/>
      <c r="AW342" s="106"/>
      <c r="AX342" s="106"/>
      <c r="AY342" s="106"/>
      <c r="AZ342" s="106"/>
      <c r="BA342" s="106"/>
      <c r="BB342" s="106"/>
      <c r="BC342" s="106"/>
      <c r="BD342" s="106"/>
      <c r="BE342" s="106"/>
      <c r="BF342" s="106"/>
      <c r="BG342" s="106"/>
    </row>
    <row r="343" spans="2:59" ht="17.25" customHeight="1">
      <c r="B343" s="1284" t="str">
        <f>'12-18л. МЕНЮ '!J361</f>
        <v>373/21</v>
      </c>
      <c r="C343" s="2656" t="str">
        <f>'12-18л. МЕНЮ '!C361</f>
        <v>Котлеты нежные с соусом</v>
      </c>
      <c r="D343" s="254" t="str">
        <f>'12-18л. МЕНЮ '!D361</f>
        <v>80 /20</v>
      </c>
      <c r="E343" s="1926">
        <f>'12-18л. МЕНЮ '!E361</f>
        <v>14.028499999999999</v>
      </c>
      <c r="F343" s="1864">
        <f>'12-18л. МЕНЮ '!F361</f>
        <v>9.7013999999999996</v>
      </c>
      <c r="G343" s="1926">
        <f>'12-18л. МЕНЮ '!G361</f>
        <v>5.5998000000000001</v>
      </c>
      <c r="H343" s="1864">
        <f>'12-18л. МЕНЮ '!H361</f>
        <v>169.29640000000001</v>
      </c>
      <c r="I343" s="1951">
        <v>0.86</v>
      </c>
      <c r="J343" s="1878">
        <v>7.4200000000000002E-2</v>
      </c>
      <c r="K343" s="1951">
        <v>0.151</v>
      </c>
      <c r="L343" s="1864">
        <v>30.818100000000001</v>
      </c>
      <c r="M343" s="1951">
        <v>99.676199999999994</v>
      </c>
      <c r="N343" s="1950">
        <v>184.17449999999999</v>
      </c>
      <c r="O343" s="1951">
        <v>32.422699999999999</v>
      </c>
      <c r="P343" s="1879">
        <v>1.31</v>
      </c>
      <c r="Q343" s="1762">
        <f>'12-18л. МЕНЮ '!I361</f>
        <v>70</v>
      </c>
      <c r="S343" s="356"/>
      <c r="T343" s="1450"/>
      <c r="U343" s="557"/>
      <c r="V343" s="2006"/>
      <c r="W343" s="2006"/>
      <c r="X343" s="2006"/>
      <c r="Y343" s="2465"/>
      <c r="Z343" s="2006"/>
      <c r="AA343" s="2006"/>
      <c r="AB343" s="2006"/>
      <c r="AC343" s="2006"/>
      <c r="AD343" s="106"/>
      <c r="AE343" s="106"/>
      <c r="AF343" s="106"/>
      <c r="AG343" s="106"/>
      <c r="AH343" s="106"/>
      <c r="AI343" s="106"/>
      <c r="AJ343" s="106"/>
      <c r="AK343" s="106"/>
      <c r="AL343" s="106"/>
      <c r="AS343" s="106"/>
      <c r="AT343" s="106"/>
      <c r="AU343" s="106"/>
      <c r="AV343" s="106"/>
      <c r="AW343" s="106"/>
      <c r="AX343" s="106"/>
      <c r="AY343" s="106"/>
      <c r="AZ343" s="106"/>
      <c r="BA343" s="106"/>
      <c r="BB343" s="106"/>
      <c r="BC343" s="106"/>
      <c r="BD343" s="106"/>
      <c r="BE343" s="106"/>
      <c r="BF343" s="106"/>
      <c r="BG343" s="106"/>
    </row>
    <row r="344" spans="2:59">
      <c r="B344" s="1736" t="str">
        <f>'12-18л. МЕНЮ '!J362</f>
        <v>420/21</v>
      </c>
      <c r="C344" s="2653" t="str">
        <f>'12-18л. МЕНЮ '!C362</f>
        <v xml:space="preserve"> томатным с овощами</v>
      </c>
      <c r="D344" s="2618">
        <f>'12-18л. МЕНЮ '!D362</f>
        <v>0</v>
      </c>
      <c r="E344" s="1967">
        <f>'12-18л. МЕНЮ '!E362</f>
        <v>0.24399999999999999</v>
      </c>
      <c r="F344" s="1867">
        <f>'12-18л. МЕНЮ '!F362</f>
        <v>1.464</v>
      </c>
      <c r="G344" s="1967">
        <f>'12-18л. МЕНЮ '!G362</f>
        <v>0.94599999999999995</v>
      </c>
      <c r="H344" s="1867">
        <f>'12-18л. МЕНЮ '!H362</f>
        <v>17.940000000000001</v>
      </c>
      <c r="I344" s="1967">
        <v>0.34</v>
      </c>
      <c r="J344" s="1867">
        <v>3.3999999999999998E-3</v>
      </c>
      <c r="K344" s="1967">
        <v>0</v>
      </c>
      <c r="L344" s="1867">
        <v>7.6</v>
      </c>
      <c r="M344" s="2131">
        <v>2.08</v>
      </c>
      <c r="N344" s="2132">
        <v>4.12</v>
      </c>
      <c r="O344" s="2131">
        <v>1.84</v>
      </c>
      <c r="P344" s="2162">
        <v>8.7400000000000005E-2</v>
      </c>
      <c r="Q344" s="1760">
        <f>'12-18л. МЕНЮ '!I362</f>
        <v>70</v>
      </c>
      <c r="S344" s="98"/>
      <c r="T344" s="325"/>
      <c r="U344" s="557"/>
      <c r="V344" s="2465"/>
      <c r="W344" s="2465"/>
      <c r="X344" s="2465"/>
      <c r="Y344" s="2465"/>
      <c r="Z344" s="2006"/>
      <c r="AA344" s="2006"/>
      <c r="AB344" s="2006"/>
      <c r="AC344" s="2006"/>
      <c r="AD344" s="106"/>
      <c r="AE344" s="106"/>
      <c r="AF344" s="106"/>
      <c r="AG344" s="106"/>
      <c r="AH344" s="106"/>
      <c r="AI344" s="106"/>
      <c r="AJ344" s="106"/>
      <c r="AK344" s="106"/>
      <c r="AL344" s="106"/>
      <c r="AS344" s="106"/>
      <c r="AT344" s="106"/>
      <c r="AU344" s="106"/>
      <c r="AV344" s="106"/>
      <c r="AW344" s="106"/>
      <c r="AX344" s="106"/>
      <c r="AY344" s="106"/>
      <c r="AZ344" s="106"/>
      <c r="BA344" s="106"/>
      <c r="BB344" s="106"/>
      <c r="BC344" s="106"/>
      <c r="BD344" s="106"/>
      <c r="BE344" s="106"/>
      <c r="BF344" s="106"/>
      <c r="BG344" s="106"/>
    </row>
    <row r="345" spans="2:59" ht="13.5" customHeight="1">
      <c r="B345" s="1736" t="str">
        <f>'12-18л. МЕНЮ '!J363</f>
        <v>784 /22</v>
      </c>
      <c r="C345" s="2653" t="str">
        <f>'12-18л. МЕНЮ '!C363</f>
        <v>Кисель   из кураги</v>
      </c>
      <c r="D345" s="352">
        <f>'12-18л. МЕНЮ '!D363</f>
        <v>200</v>
      </c>
      <c r="E345" s="1967">
        <f>'12-18л. МЕНЮ '!E363</f>
        <v>1.2608999999999999</v>
      </c>
      <c r="F345" s="1867">
        <f>'12-18л. МЕНЮ '!F363</f>
        <v>0.13589999999999999</v>
      </c>
      <c r="G345" s="1967">
        <f>'12-18л. МЕНЮ '!G363</f>
        <v>28.162800000000001</v>
      </c>
      <c r="H345" s="1867">
        <f>'12-18л. МЕНЮ '!H363</f>
        <v>117.66</v>
      </c>
      <c r="I345" s="2131">
        <v>0.60399999999999998</v>
      </c>
      <c r="J345" s="2658">
        <v>1.2500000000000001E-2</v>
      </c>
      <c r="K345" s="2655">
        <v>3.3000000000000002E-2</v>
      </c>
      <c r="L345" s="1867">
        <v>87.578999999999994</v>
      </c>
      <c r="M345" s="2131">
        <v>39.230699999999999</v>
      </c>
      <c r="N345" s="2132">
        <v>38.159999999999997</v>
      </c>
      <c r="O345" s="2131">
        <v>22.715699999999998</v>
      </c>
      <c r="P345" s="2162">
        <v>0.77839999999999998</v>
      </c>
      <c r="Q345" s="1760">
        <f>'12-18л. МЕНЮ '!I363</f>
        <v>88</v>
      </c>
      <c r="S345" s="803"/>
      <c r="T345" s="325"/>
      <c r="U345" s="557"/>
      <c r="V345" s="2006"/>
      <c r="W345" s="2719"/>
      <c r="X345" s="2719"/>
      <c r="Y345" s="2465"/>
      <c r="Z345" s="2006"/>
      <c r="AA345" s="2006"/>
      <c r="AB345" s="2006"/>
      <c r="AC345" s="2719"/>
      <c r="AD345" s="106"/>
      <c r="AE345" s="106"/>
      <c r="AF345" s="106"/>
      <c r="AG345" s="106"/>
      <c r="AH345" s="106"/>
      <c r="AI345" s="106"/>
      <c r="AJ345" s="106"/>
      <c r="AK345" s="106"/>
      <c r="AL345" s="106"/>
      <c r="AS345" s="106"/>
      <c r="AT345" s="106"/>
      <c r="AU345" s="106"/>
      <c r="AV345" s="106"/>
      <c r="AW345" s="106"/>
      <c r="AX345" s="106"/>
      <c r="AY345" s="106"/>
      <c r="AZ345" s="106"/>
      <c r="BA345" s="106"/>
      <c r="BB345" s="106"/>
      <c r="BC345" s="106"/>
      <c r="BD345" s="106"/>
      <c r="BE345" s="106"/>
      <c r="BF345" s="106"/>
      <c r="BG345" s="106"/>
    </row>
    <row r="346" spans="2:59">
      <c r="B346" s="1735" t="str">
        <f>'12-18л. МЕНЮ '!J364</f>
        <v>Пром.пр.</v>
      </c>
      <c r="C346" s="2653" t="str">
        <f>'12-18л. МЕНЮ '!C364</f>
        <v>Хлеб пшеничный</v>
      </c>
      <c r="D346" s="267">
        <f>'12-18л. МЕНЮ '!D364</f>
        <v>50</v>
      </c>
      <c r="E346" s="2464">
        <f>'12-18л. МЕНЮ '!E364</f>
        <v>1.0029999999999999</v>
      </c>
      <c r="F346" s="2027">
        <f>'12-18л. МЕНЮ '!F364</f>
        <v>0.65</v>
      </c>
      <c r="G346" s="2027">
        <f>'12-18л. МЕНЮ '!G364</f>
        <v>27.1</v>
      </c>
      <c r="H346" s="2130">
        <f>'12-18л. МЕНЮ '!H364</f>
        <v>118.262</v>
      </c>
      <c r="I346" s="1186">
        <v>0</v>
      </c>
      <c r="J346" s="1186">
        <v>5.5E-2</v>
      </c>
      <c r="K346" s="1186">
        <v>0.02</v>
      </c>
      <c r="L346" s="717">
        <v>0</v>
      </c>
      <c r="M346" s="2163">
        <v>10</v>
      </c>
      <c r="N346" s="1186">
        <v>3.25</v>
      </c>
      <c r="O346" s="1186">
        <v>0.7</v>
      </c>
      <c r="P346" s="1186">
        <v>5.5E-2</v>
      </c>
      <c r="Q346" s="1793">
        <f>'12-18л. МЕНЮ '!I364</f>
        <v>17</v>
      </c>
      <c r="S346" s="106"/>
      <c r="T346" s="7"/>
      <c r="U346" s="95"/>
      <c r="V346" s="2714"/>
      <c r="W346" s="2714"/>
      <c r="X346" s="2714"/>
      <c r="Y346" s="94"/>
      <c r="Z346" s="2714"/>
      <c r="AA346" s="2714"/>
      <c r="AB346" s="2714"/>
      <c r="AC346" s="2714"/>
      <c r="AD346" s="106"/>
      <c r="AE346" s="106"/>
      <c r="AF346" s="106"/>
      <c r="AG346" s="106"/>
      <c r="AH346" s="106"/>
      <c r="AI346" s="106"/>
      <c r="AJ346" s="106"/>
      <c r="AK346" s="106"/>
      <c r="AL346" s="106"/>
      <c r="AS346" s="106"/>
      <c r="AT346" s="106"/>
      <c r="AU346" s="106"/>
      <c r="AV346" s="106"/>
      <c r="AW346" s="106"/>
      <c r="AX346" s="106"/>
      <c r="AY346" s="106"/>
      <c r="AZ346" s="106"/>
      <c r="BA346" s="106"/>
      <c r="BB346" s="106"/>
      <c r="BC346" s="106"/>
      <c r="BD346" s="106"/>
      <c r="BE346" s="106"/>
      <c r="BF346" s="106"/>
      <c r="BG346" s="106"/>
    </row>
    <row r="347" spans="2:59">
      <c r="B347" s="1284" t="str">
        <f>'12-18л. МЕНЮ '!J365</f>
        <v>Пром.пр.</v>
      </c>
      <c r="C347" s="2121" t="str">
        <f>'12-18л. МЕНЮ '!C365</f>
        <v>Хлеб ржаной</v>
      </c>
      <c r="D347" s="254">
        <f>'12-18л. МЕНЮ '!D365</f>
        <v>20</v>
      </c>
      <c r="E347" s="1928">
        <f>'12-18л. МЕНЮ '!E365</f>
        <v>0.93300000000000005</v>
      </c>
      <c r="F347" s="1864">
        <f>'12-18л. МЕНЮ '!F365</f>
        <v>0.33</v>
      </c>
      <c r="G347" s="1864">
        <f>'12-18л. МЕНЮ '!G365</f>
        <v>8.6869999999999994</v>
      </c>
      <c r="H347" s="1880">
        <f>'12-18л. МЕНЮ '!H365</f>
        <v>41.45</v>
      </c>
      <c r="I347" s="329">
        <v>0</v>
      </c>
      <c r="J347" s="329">
        <v>0.05</v>
      </c>
      <c r="K347" s="329">
        <v>4.5999999999999999E-2</v>
      </c>
      <c r="L347" s="717">
        <v>0</v>
      </c>
      <c r="M347" s="2163">
        <v>6.6</v>
      </c>
      <c r="N347" s="1186">
        <v>4.68</v>
      </c>
      <c r="O347" s="329">
        <v>1.32</v>
      </c>
      <c r="P347" s="2461">
        <v>2.8000000000000001E-2</v>
      </c>
      <c r="Q347" s="1762">
        <f>'12-18л. МЕНЮ '!I365</f>
        <v>18</v>
      </c>
      <c r="S347" s="106"/>
      <c r="T347" s="7"/>
      <c r="U347" s="15"/>
      <c r="V347" s="2714"/>
      <c r="W347" s="2714"/>
      <c r="X347" s="2714"/>
      <c r="Y347" s="94"/>
      <c r="Z347" s="2714"/>
      <c r="AA347" s="2714"/>
      <c r="AB347" s="2714"/>
      <c r="AC347" s="2714"/>
      <c r="AD347" s="106"/>
      <c r="AE347" s="106"/>
      <c r="AF347" s="106"/>
      <c r="AG347" s="106"/>
      <c r="AH347" s="106"/>
      <c r="AI347" s="106"/>
      <c r="AJ347" s="106"/>
      <c r="AK347" s="106"/>
      <c r="AL347" s="106"/>
      <c r="AS347" s="106"/>
      <c r="AT347" s="106"/>
      <c r="AU347" s="106"/>
      <c r="AV347" s="106"/>
      <c r="AW347" s="106"/>
      <c r="AX347" s="106"/>
      <c r="AY347" s="106"/>
      <c r="AZ347" s="106"/>
      <c r="BA347" s="106"/>
      <c r="BB347" s="106"/>
      <c r="BC347" s="106"/>
      <c r="BD347" s="106"/>
      <c r="BE347" s="106"/>
      <c r="BF347" s="106"/>
      <c r="BG347" s="106"/>
    </row>
    <row r="348" spans="2:59" ht="14.25" customHeight="1" thickBot="1">
      <c r="B348" s="801" t="str">
        <f>'12-18л. МЕНЮ '!J366</f>
        <v xml:space="preserve">338 / 17 </v>
      </c>
      <c r="C348" s="2122" t="str">
        <f>'12-18л. МЕНЮ '!C366</f>
        <v>Фрукты свежие (яблоко)</v>
      </c>
      <c r="D348" s="351">
        <f>'12-18л. МЕНЮ '!D366</f>
        <v>100</v>
      </c>
      <c r="E348" s="1928">
        <f>'12-18л. МЕНЮ '!E366</f>
        <v>0.4</v>
      </c>
      <c r="F348" s="1864">
        <f>'12-18л. МЕНЮ '!F366</f>
        <v>0.4</v>
      </c>
      <c r="G348" s="1864">
        <f>'12-18л. МЕНЮ '!G366</f>
        <v>9.8000000000000007</v>
      </c>
      <c r="H348" s="1880">
        <f>'12-18л. МЕНЮ '!H366</f>
        <v>47</v>
      </c>
      <c r="I348" s="1186">
        <v>10</v>
      </c>
      <c r="J348" s="1186">
        <v>0.03</v>
      </c>
      <c r="K348" s="1186">
        <v>0.02</v>
      </c>
      <c r="L348" s="717">
        <v>0</v>
      </c>
      <c r="M348" s="2163">
        <v>16</v>
      </c>
      <c r="N348" s="1186">
        <v>11</v>
      </c>
      <c r="O348" s="1186">
        <v>9</v>
      </c>
      <c r="P348" s="2164">
        <v>2.2000000000000002</v>
      </c>
      <c r="Q348" s="1691">
        <f>'12-18л. МЕНЮ '!I366</f>
        <v>99</v>
      </c>
      <c r="S348" s="2177"/>
      <c r="T348" s="7"/>
      <c r="U348" s="15"/>
      <c r="V348" s="2936"/>
      <c r="W348" s="2936"/>
      <c r="X348" s="2936"/>
      <c r="Y348" s="2936"/>
      <c r="Z348" s="2936"/>
      <c r="AA348" s="2936"/>
      <c r="AB348" s="2936"/>
      <c r="AC348" s="2006"/>
      <c r="AD348" s="106"/>
      <c r="AE348" s="106"/>
      <c r="AF348" s="106"/>
      <c r="AG348" s="106"/>
      <c r="AH348" s="106"/>
      <c r="AI348" s="106"/>
      <c r="AJ348" s="106"/>
      <c r="AK348" s="106"/>
      <c r="AL348" s="106"/>
      <c r="AS348" s="106"/>
      <c r="AT348" s="106"/>
      <c r="AU348" s="106"/>
      <c r="AV348" s="106"/>
      <c r="AW348" s="106"/>
      <c r="AX348" s="106"/>
      <c r="AY348" s="106"/>
      <c r="AZ348" s="106"/>
      <c r="BA348" s="106"/>
      <c r="BB348" s="106"/>
      <c r="BC348" s="106"/>
      <c r="BD348" s="106"/>
      <c r="BE348" s="106"/>
      <c r="BF348" s="106"/>
      <c r="BG348" s="106"/>
    </row>
    <row r="349" spans="2:59" ht="13.5" customHeight="1">
      <c r="B349" s="434" t="s">
        <v>173</v>
      </c>
      <c r="D349" s="1703">
        <f>'12-18л. МЕНЮ '!D367</f>
        <v>650</v>
      </c>
      <c r="E349" s="2118">
        <f>'12-18л. МЕНЮ '!E367</f>
        <v>20.465399999999995</v>
      </c>
      <c r="F349" s="2010">
        <f>'12-18л. МЕНЮ '!F367</f>
        <v>19.977299999999993</v>
      </c>
      <c r="G349" s="2010">
        <f>'12-18л. МЕНЮ '!G367</f>
        <v>95.563600000000008</v>
      </c>
      <c r="H349" s="1953">
        <f>'12-18л. МЕНЮ '!H367</f>
        <v>681.35290000000009</v>
      </c>
      <c r="I349" s="1885">
        <f>SUM(I342:I348)</f>
        <v>20.394359999999999</v>
      </c>
      <c r="J349" s="1886">
        <f t="shared" ref="J349:P349" si="90">SUM(J342:J348)</f>
        <v>0.3125</v>
      </c>
      <c r="K349" s="1886">
        <f t="shared" si="90"/>
        <v>0.37430000000000002</v>
      </c>
      <c r="L349" s="1886">
        <f t="shared" si="90"/>
        <v>173.29669999999999</v>
      </c>
      <c r="M349" s="1888">
        <f t="shared" si="90"/>
        <v>272.94280000000003</v>
      </c>
      <c r="N349" s="1888">
        <f t="shared" si="90"/>
        <v>329.92040000000003</v>
      </c>
      <c r="O349" s="1888">
        <f t="shared" si="90"/>
        <v>82.082700000000003</v>
      </c>
      <c r="P349" s="1973">
        <f t="shared" si="90"/>
        <v>5.9305000000000003</v>
      </c>
      <c r="Q349" s="790"/>
      <c r="S349" s="356"/>
      <c r="T349" s="168"/>
      <c r="U349" s="11"/>
      <c r="V349" s="356"/>
      <c r="W349" s="356"/>
      <c r="X349" s="356"/>
      <c r="Y349" s="356"/>
      <c r="Z349" s="356"/>
      <c r="AA349" s="2171"/>
      <c r="AB349" s="2172"/>
      <c r="AC349" s="106"/>
      <c r="AD349" s="106"/>
      <c r="AE349" s="106"/>
      <c r="AF349" s="106"/>
      <c r="AG349" s="106"/>
      <c r="AH349" s="106"/>
      <c r="AI349" s="106"/>
      <c r="AJ349" s="106"/>
      <c r="AK349" s="106"/>
      <c r="AL349" s="106"/>
      <c r="AS349" s="106"/>
      <c r="AT349" s="106"/>
      <c r="AU349" s="106"/>
      <c r="AV349" s="106"/>
      <c r="AW349" s="106"/>
      <c r="AX349" s="106"/>
      <c r="AY349" s="106"/>
      <c r="AZ349" s="106"/>
      <c r="BA349" s="106"/>
      <c r="BB349" s="106"/>
      <c r="BC349" s="106"/>
      <c r="BD349" s="106"/>
      <c r="BE349" s="106"/>
      <c r="BF349" s="106"/>
      <c r="BG349" s="106"/>
    </row>
    <row r="350" spans="2:59" ht="12.75" customHeight="1">
      <c r="B350" s="399"/>
      <c r="C350" s="697" t="s">
        <v>11</v>
      </c>
      <c r="D350" s="1150">
        <f>D732</f>
        <v>0.25</v>
      </c>
      <c r="E350" s="2117">
        <f>'12-18л. МЕНЮ '!E368</f>
        <v>22.5</v>
      </c>
      <c r="F350" s="1985">
        <f>'12-18л. МЕНЮ '!F368</f>
        <v>23</v>
      </c>
      <c r="G350" s="1985">
        <f>'12-18л. МЕНЮ '!G368</f>
        <v>95.75</v>
      </c>
      <c r="H350" s="1954">
        <f>'12-18л. МЕНЮ '!H368</f>
        <v>680</v>
      </c>
      <c r="I350" s="1893">
        <f t="shared" ref="I350:P350" si="91">I732</f>
        <v>17.5</v>
      </c>
      <c r="J350" s="1893">
        <f t="shared" si="91"/>
        <v>0.35</v>
      </c>
      <c r="K350" s="1893">
        <f t="shared" si="91"/>
        <v>0.4</v>
      </c>
      <c r="L350" s="1893">
        <f t="shared" si="91"/>
        <v>225</v>
      </c>
      <c r="M350" s="1894">
        <f t="shared" si="91"/>
        <v>300</v>
      </c>
      <c r="N350" s="1894">
        <f t="shared" si="91"/>
        <v>300</v>
      </c>
      <c r="O350" s="1893">
        <f t="shared" si="91"/>
        <v>75</v>
      </c>
      <c r="P350" s="1975">
        <f t="shared" si="91"/>
        <v>4.5</v>
      </c>
      <c r="Q350" s="790"/>
      <c r="S350" s="116"/>
      <c r="T350" s="325"/>
      <c r="U350" s="557"/>
      <c r="V350" s="2465"/>
      <c r="W350" s="2465"/>
      <c r="X350" s="2465"/>
      <c r="Y350" s="2465"/>
      <c r="Z350" s="2006"/>
      <c r="AA350" s="2006"/>
      <c r="AB350" s="2006"/>
      <c r="AC350" s="2006"/>
      <c r="AD350" s="106"/>
      <c r="AE350" s="106"/>
      <c r="AF350" s="106"/>
      <c r="AG350" s="106"/>
      <c r="AH350" s="106"/>
      <c r="AI350" s="106"/>
      <c r="AJ350" s="106"/>
      <c r="AK350" s="106"/>
      <c r="AL350" s="106"/>
      <c r="AS350" s="106"/>
      <c r="AT350" s="106"/>
      <c r="AU350" s="106"/>
      <c r="AV350" s="106"/>
      <c r="AW350" s="106"/>
      <c r="AX350" s="106"/>
      <c r="AY350" s="106"/>
      <c r="AZ350" s="106"/>
      <c r="BA350" s="106"/>
      <c r="BB350" s="106"/>
      <c r="BC350" s="106"/>
      <c r="BD350" s="106"/>
      <c r="BE350" s="106"/>
      <c r="BF350" s="106"/>
      <c r="BG350" s="106"/>
    </row>
    <row r="351" spans="2:59" ht="13.5" customHeight="1" thickBot="1">
      <c r="B351" s="230"/>
      <c r="C351" s="752" t="s">
        <v>344</v>
      </c>
      <c r="D351" s="774"/>
      <c r="E351" s="1976">
        <f>'12-18л. МЕНЮ '!E369</f>
        <v>-2.2606666666666726</v>
      </c>
      <c r="F351" s="1963">
        <f>'12-18л. МЕНЮ '!F369</f>
        <v>-3.2855434782608768</v>
      </c>
      <c r="G351" s="1963">
        <f>'12-18л. МЕНЮ '!G369</f>
        <v>-4.8668407310703543E-2</v>
      </c>
      <c r="H351" s="1898">
        <f>'12-18л. МЕНЮ '!H369</f>
        <v>4.9738970588236953E-2</v>
      </c>
      <c r="I351" s="1899">
        <f t="shared" ref="I351:P351" si="92">(I349*100/I730)-25</f>
        <v>4.1347999999999985</v>
      </c>
      <c r="J351" s="1899">
        <f t="shared" si="92"/>
        <v>-2.678571428571427</v>
      </c>
      <c r="K351" s="1899">
        <f t="shared" si="92"/>
        <v>-1.6062500000000028</v>
      </c>
      <c r="L351" s="1899">
        <f t="shared" si="92"/>
        <v>-5.7448111111111118</v>
      </c>
      <c r="M351" s="1899">
        <f t="shared" si="92"/>
        <v>-2.254766666666665</v>
      </c>
      <c r="N351" s="1899">
        <f t="shared" si="92"/>
        <v>2.4933666666666667</v>
      </c>
      <c r="O351" s="1899">
        <f t="shared" si="92"/>
        <v>2.3609000000000009</v>
      </c>
      <c r="P351" s="1977">
        <f t="shared" si="92"/>
        <v>7.9472222222222229</v>
      </c>
      <c r="Q351" s="700"/>
      <c r="AA351" s="2006"/>
      <c r="AB351" s="2006"/>
      <c r="AC351" s="2719"/>
      <c r="AD351" s="106"/>
      <c r="AE351" s="106"/>
      <c r="AF351" s="106"/>
      <c r="AG351" s="106"/>
      <c r="AH351" s="106"/>
      <c r="AI351" s="106"/>
      <c r="AJ351" s="106"/>
      <c r="AK351" s="106"/>
      <c r="AL351" s="106"/>
      <c r="AS351" s="106"/>
      <c r="AT351" s="106"/>
      <c r="AU351" s="106"/>
      <c r="AV351" s="106"/>
      <c r="AW351" s="106"/>
      <c r="AX351" s="106"/>
      <c r="AY351" s="106"/>
      <c r="AZ351" s="106"/>
      <c r="BA351" s="106"/>
      <c r="BB351" s="106"/>
      <c r="BC351" s="106"/>
      <c r="BD351" s="106"/>
      <c r="BE351" s="106"/>
      <c r="BF351" s="106"/>
      <c r="BG351" s="106"/>
    </row>
    <row r="352" spans="2:59">
      <c r="B352" s="85"/>
      <c r="C352" s="568" t="s">
        <v>110</v>
      </c>
      <c r="D352" s="59"/>
      <c r="E352" s="1923"/>
      <c r="F352" s="1924"/>
      <c r="G352" s="1924"/>
      <c r="H352" s="1965"/>
      <c r="I352" s="1965"/>
      <c r="J352" s="1965"/>
      <c r="K352" s="1965"/>
      <c r="L352" s="1965"/>
      <c r="M352" s="1965"/>
      <c r="N352" s="1965"/>
      <c r="O352" s="1965"/>
      <c r="P352" s="1924"/>
      <c r="Q352" s="794"/>
      <c r="R352" s="219"/>
      <c r="AA352" s="2718"/>
      <c r="AB352" s="2936"/>
      <c r="AC352" s="2006"/>
      <c r="AD352" s="106"/>
      <c r="AE352" s="106"/>
      <c r="AF352" s="106"/>
      <c r="AG352" s="106"/>
      <c r="AH352" s="106"/>
      <c r="AI352" s="106"/>
      <c r="AJ352" s="106"/>
      <c r="AK352" s="106"/>
      <c r="AL352" s="106"/>
      <c r="AS352" s="106"/>
      <c r="AT352" s="106"/>
      <c r="AU352" s="106"/>
      <c r="AV352" s="106"/>
      <c r="AW352" s="106"/>
      <c r="AX352" s="106"/>
      <c r="AY352" s="106"/>
      <c r="AZ352" s="106"/>
      <c r="BA352" s="106"/>
      <c r="BB352" s="106"/>
      <c r="BC352" s="106"/>
      <c r="BD352" s="106"/>
      <c r="BE352" s="106"/>
      <c r="BF352" s="106"/>
      <c r="BG352" s="106"/>
    </row>
    <row r="353" spans="2:59">
      <c r="B353" s="1189" t="str">
        <f>'12-18л. МЕНЮ '!J371</f>
        <v>54-2з/22</v>
      </c>
      <c r="C353" s="251" t="str">
        <f>'12-18л. МЕНЮ '!C371</f>
        <v>Огурец в нарезке</v>
      </c>
      <c r="D353" s="354">
        <f>'12-18л. МЕНЮ '!D371</f>
        <v>100</v>
      </c>
      <c r="E353" s="1951">
        <f>'12-18л. МЕНЮ '!E371</f>
        <v>0.8</v>
      </c>
      <c r="F353" s="1878">
        <f>'12-18л. МЕНЮ '!F371</f>
        <v>0.2</v>
      </c>
      <c r="G353" s="1951">
        <f>'12-18л. МЕНЮ '!G371</f>
        <v>2.5</v>
      </c>
      <c r="H353" s="1864">
        <f>'12-18л. МЕНЮ '!H371</f>
        <v>14.2</v>
      </c>
      <c r="I353" s="1186">
        <v>10</v>
      </c>
      <c r="J353" s="1186">
        <v>0.03</v>
      </c>
      <c r="K353" s="1186">
        <v>0.03</v>
      </c>
      <c r="L353" s="1186">
        <v>10</v>
      </c>
      <c r="M353" s="1186">
        <v>23</v>
      </c>
      <c r="N353" s="1186">
        <v>42</v>
      </c>
      <c r="O353" s="1186">
        <v>14</v>
      </c>
      <c r="P353" s="2164">
        <v>0.6</v>
      </c>
      <c r="Q353" s="459">
        <f>'12-18л. МЕНЮ '!I371</f>
        <v>1</v>
      </c>
      <c r="R353" s="7"/>
      <c r="AA353" s="2969"/>
      <c r="AB353" s="2936"/>
      <c r="AC353" s="2182"/>
      <c r="AD353" s="106"/>
      <c r="AE353" s="106"/>
      <c r="AF353" s="106"/>
      <c r="AG353" s="106"/>
      <c r="AH353" s="106"/>
      <c r="AI353" s="106"/>
      <c r="AJ353" s="106"/>
      <c r="AK353" s="106"/>
      <c r="AL353" s="106"/>
      <c r="AS353" s="106"/>
      <c r="AT353" s="106"/>
      <c r="AU353" s="106"/>
      <c r="AV353" s="106"/>
      <c r="AW353" s="106"/>
      <c r="AX353" s="106"/>
      <c r="AY353" s="106"/>
      <c r="AZ353" s="106"/>
      <c r="BA353" s="106"/>
      <c r="BB353" s="106"/>
      <c r="BC353" s="106"/>
      <c r="BD353" s="106"/>
      <c r="BE353" s="106"/>
      <c r="BF353" s="106"/>
      <c r="BG353" s="106"/>
    </row>
    <row r="354" spans="2:59" ht="15.75" customHeight="1">
      <c r="B354" s="1113" t="str">
        <f>'12-18л. МЕНЮ '!J372</f>
        <v>242/22</v>
      </c>
      <c r="C354" s="233" t="str">
        <f>'12-18л. МЕНЮ '!C372</f>
        <v>Суп  картофельный с макаронами</v>
      </c>
      <c r="D354" s="255">
        <f>'12-18л. МЕНЮ '!D372</f>
        <v>260</v>
      </c>
      <c r="E354" s="2768">
        <f>'12-18л. МЕНЮ '!E372</f>
        <v>6.36</v>
      </c>
      <c r="F354" s="1865">
        <f>'12-18л. МЕНЮ '!F372</f>
        <v>4.9409999999999998</v>
      </c>
      <c r="G354" s="1865">
        <f>'12-18л. МЕНЮ '!G372</f>
        <v>18.8322</v>
      </c>
      <c r="H354" s="1866">
        <f>'12-18л. МЕНЮ '!H372</f>
        <v>149.0172</v>
      </c>
      <c r="I354" s="2163">
        <v>1.1919999999999999</v>
      </c>
      <c r="J354" s="2167">
        <v>7.8E-2</v>
      </c>
      <c r="K354" s="1186">
        <v>0.30680000000000002</v>
      </c>
      <c r="L354" s="717">
        <v>119.3</v>
      </c>
      <c r="M354" s="2497">
        <v>14.929</v>
      </c>
      <c r="N354" s="2993">
        <v>91.37</v>
      </c>
      <c r="O354" s="2497">
        <v>12.574999999999999</v>
      </c>
      <c r="P354" s="3606">
        <v>2.0219999999999998</v>
      </c>
      <c r="Q354" s="1690">
        <f>'12-18л. МЕНЮ '!I372</f>
        <v>31</v>
      </c>
      <c r="R354" s="101"/>
      <c r="S354" s="356"/>
      <c r="U354" s="31"/>
      <c r="V354" s="2006"/>
      <c r="W354" s="2006"/>
      <c r="X354" s="2006"/>
      <c r="Y354" s="2465"/>
      <c r="Z354" s="2006"/>
      <c r="AA354" s="2006"/>
      <c r="AB354" s="2006"/>
      <c r="AC354" s="2006"/>
      <c r="AD354" s="106"/>
      <c r="AE354" s="106"/>
      <c r="AF354" s="106"/>
      <c r="AG354" s="106"/>
      <c r="AH354" s="106"/>
      <c r="AI354" s="106"/>
      <c r="AJ354" s="106"/>
      <c r="AK354" s="106"/>
      <c r="AL354" s="106"/>
      <c r="AS354" s="106"/>
      <c r="AT354" s="106"/>
      <c r="AU354" s="106"/>
      <c r="AV354" s="106"/>
      <c r="AW354" s="106"/>
      <c r="AX354" s="106"/>
      <c r="AY354" s="106"/>
      <c r="AZ354" s="106"/>
      <c r="BA354" s="106"/>
      <c r="BB354" s="106"/>
      <c r="BC354" s="106"/>
      <c r="BD354" s="106"/>
      <c r="BE354" s="106"/>
      <c r="BF354" s="106"/>
      <c r="BG354" s="106"/>
    </row>
    <row r="355" spans="2:59" ht="12.75" customHeight="1">
      <c r="B355" s="1113" t="str">
        <f>'12-18л. МЕНЮ '!J373</f>
        <v>532/22</v>
      </c>
      <c r="C355" s="233" t="str">
        <f>'12-18л. МЕНЮ '!C373</f>
        <v>Зразы с  яйцом</v>
      </c>
      <c r="D355" s="255">
        <f>'12-18л. МЕНЮ '!D373</f>
        <v>100</v>
      </c>
      <c r="E355" s="1951">
        <f>'12-18л. МЕНЮ '!E373</f>
        <v>8.173</v>
      </c>
      <c r="F355" s="1878">
        <f>'12-18л. МЕНЮ '!F373</f>
        <v>13.05</v>
      </c>
      <c r="G355" s="1878">
        <f>'12-18л. МЕНЮ '!G373</f>
        <v>6.2969999999999997</v>
      </c>
      <c r="H355" s="1880">
        <f>'12-18л. МЕНЮ '!H373</f>
        <v>177.946</v>
      </c>
      <c r="I355" s="1956">
        <v>2.2256</v>
      </c>
      <c r="J355" s="1957">
        <v>0.1</v>
      </c>
      <c r="K355" s="1956">
        <v>5.1000000000000004E-3</v>
      </c>
      <c r="L355" s="1956">
        <v>41.578800000000001</v>
      </c>
      <c r="M355" s="1959">
        <v>43.045000000000002</v>
      </c>
      <c r="N355" s="1958">
        <v>61.471589999999999</v>
      </c>
      <c r="O355" s="1956">
        <v>18.414899999999999</v>
      </c>
      <c r="P355" s="2260">
        <v>1.0185999999999999</v>
      </c>
      <c r="Q355" s="459">
        <f>'12-18л. МЕНЮ '!I373</f>
        <v>65</v>
      </c>
      <c r="R355" s="101"/>
      <c r="AE355" s="106"/>
      <c r="AF355" s="106"/>
      <c r="AG355" s="106"/>
      <c r="AH355" s="106"/>
      <c r="AI355" s="106"/>
      <c r="AJ355" s="106"/>
      <c r="AK355" s="106"/>
      <c r="AL355" s="106"/>
      <c r="AS355" s="106"/>
      <c r="AT355" s="106"/>
      <c r="AU355" s="106"/>
      <c r="AV355" s="106"/>
      <c r="AW355" s="106"/>
      <c r="AX355" s="106"/>
      <c r="AY355" s="106"/>
      <c r="AZ355" s="106"/>
      <c r="BA355" s="106"/>
      <c r="BB355" s="106"/>
      <c r="BC355" s="106"/>
      <c r="BD355" s="106"/>
      <c r="BE355" s="106"/>
      <c r="BF355" s="106"/>
      <c r="BG355" s="106"/>
    </row>
    <row r="356" spans="2:59">
      <c r="B356" s="1820" t="str">
        <f>'12-18л. МЕНЮ '!J374</f>
        <v>315/22</v>
      </c>
      <c r="C356" s="567" t="str">
        <f>'12-18л. МЕНЮ '!C374</f>
        <v>Овощи запечённые</v>
      </c>
      <c r="D356" s="1808">
        <f>'12-18л. МЕНЮ '!D374</f>
        <v>180</v>
      </c>
      <c r="E356" s="1951">
        <f>'12-18л. МЕНЮ '!E374</f>
        <v>3.2949000000000002</v>
      </c>
      <c r="F356" s="1878">
        <f>'12-18л. МЕНЮ '!F374</f>
        <v>4.8528000000000002</v>
      </c>
      <c r="G356" s="1878">
        <f>'12-18л. МЕНЮ '!G374</f>
        <v>12.502599999999999</v>
      </c>
      <c r="H356" s="1880">
        <f>'12-18л. МЕНЮ '!H374</f>
        <v>106.86499999999999</v>
      </c>
      <c r="I356" s="1959">
        <v>9.8958999999999993</v>
      </c>
      <c r="J356" s="1959">
        <v>0.14000000000000001</v>
      </c>
      <c r="K356" s="1959">
        <v>0</v>
      </c>
      <c r="L356" s="1956">
        <v>105.69889999999999</v>
      </c>
      <c r="M356" s="3607">
        <v>47.693600000000004</v>
      </c>
      <c r="N356" s="1959">
        <v>79.8703</v>
      </c>
      <c r="O356" s="1959">
        <v>9.15</v>
      </c>
      <c r="P356" s="2260">
        <v>1.179</v>
      </c>
      <c r="Q356" s="459">
        <f>'12-18л. МЕНЮ '!I374</f>
        <v>37</v>
      </c>
      <c r="R356" s="101"/>
      <c r="S356" s="353"/>
      <c r="AE356" s="106"/>
      <c r="AF356" s="106"/>
      <c r="AG356" s="106"/>
      <c r="AH356" s="106"/>
      <c r="AI356" s="106"/>
      <c r="AJ356" s="106"/>
      <c r="AK356" s="106"/>
      <c r="AL356" s="106"/>
      <c r="AS356" s="106"/>
      <c r="AT356" s="106"/>
      <c r="AU356" s="106"/>
      <c r="AV356" s="106"/>
      <c r="AW356" s="106"/>
      <c r="AX356" s="106"/>
      <c r="AY356" s="106"/>
      <c r="AZ356" s="106"/>
      <c r="BA356" s="106"/>
      <c r="BB356" s="106"/>
      <c r="BC356" s="106"/>
      <c r="BD356" s="106"/>
      <c r="BE356" s="106"/>
      <c r="BF356" s="106"/>
      <c r="BG356" s="106"/>
    </row>
    <row r="357" spans="2:59" ht="15" customHeight="1">
      <c r="B357" s="1189" t="str">
        <f>'12-18л. МЕНЮ '!J375</f>
        <v>465/21</v>
      </c>
      <c r="C357" s="251" t="str">
        <f>'12-18л. МЕНЮ '!C375</f>
        <v>Кофейный напиток с молоком</v>
      </c>
      <c r="D357" s="354">
        <f>'12-18л. МЕНЮ '!D375</f>
        <v>180</v>
      </c>
      <c r="E357" s="1951">
        <f>'12-18л. МЕНЮ '!E375</f>
        <v>5.58</v>
      </c>
      <c r="F357" s="1878">
        <f>'12-18л. МЕНЮ '!F375</f>
        <v>4.476</v>
      </c>
      <c r="G357" s="1878">
        <f>'12-18л. МЕНЮ '!G375</f>
        <v>17.771000000000001</v>
      </c>
      <c r="H357" s="1880">
        <f>'12-18л. МЕНЮ '!H375</f>
        <v>133.29400000000001</v>
      </c>
      <c r="I357" s="1866">
        <v>0.998</v>
      </c>
      <c r="J357" s="1866">
        <v>5.8000000000000003E-2</v>
      </c>
      <c r="K357" s="1866">
        <v>0.23400000000000001</v>
      </c>
      <c r="L357" s="1866">
        <v>25.376000000000001</v>
      </c>
      <c r="M357" s="1940">
        <v>205.679</v>
      </c>
      <c r="N357" s="1940">
        <v>159.84</v>
      </c>
      <c r="O357" s="1865">
        <v>29.52</v>
      </c>
      <c r="P357" s="2638">
        <v>0.54700000000000004</v>
      </c>
      <c r="Q357" s="459">
        <f>'12-18л. МЕНЮ '!I375</f>
        <v>95</v>
      </c>
      <c r="R357" s="11"/>
      <c r="AE357" s="106"/>
      <c r="AF357" s="106"/>
      <c r="AG357" s="106"/>
      <c r="AH357" s="106"/>
      <c r="AI357" s="106"/>
      <c r="AJ357" s="106"/>
      <c r="AK357" s="106"/>
      <c r="AL357" s="106"/>
      <c r="AS357" s="106"/>
      <c r="AT357" s="106"/>
      <c r="AU357" s="106"/>
      <c r="AV357" s="106"/>
      <c r="AW357" s="106"/>
      <c r="AX357" s="106"/>
      <c r="AY357" s="106"/>
      <c r="AZ357" s="106"/>
      <c r="BA357" s="106"/>
      <c r="BB357" s="106"/>
      <c r="BC357" s="106"/>
      <c r="BD357" s="106"/>
      <c r="BE357" s="106"/>
      <c r="BF357" s="106"/>
      <c r="BG357" s="106"/>
    </row>
    <row r="358" spans="2:59" ht="12" customHeight="1">
      <c r="B358" s="1189" t="str">
        <f>'12-18л. МЕНЮ '!J376</f>
        <v>401/17</v>
      </c>
      <c r="C358" s="251" t="str">
        <f>'12-18л. МЕНЮ '!C376</f>
        <v xml:space="preserve">Оладьи  и / </v>
      </c>
      <c r="D358" s="354">
        <f>'12-18л. МЕНЮ '!D376</f>
        <v>80</v>
      </c>
      <c r="E358" s="1877">
        <f>'12-18л. МЕНЮ '!E376</f>
        <v>2.9870000000000001</v>
      </c>
      <c r="F358" s="1951">
        <f>'12-18л. МЕНЮ '!F376</f>
        <v>7.7389999999999999</v>
      </c>
      <c r="G358" s="1878">
        <f>'12-18л. МЕНЮ '!G376</f>
        <v>10.637</v>
      </c>
      <c r="H358" s="1928">
        <f>'12-18л. МЕНЮ '!H376</f>
        <v>120.736</v>
      </c>
      <c r="I358" s="2261">
        <v>0.06</v>
      </c>
      <c r="J358" s="1916">
        <v>0</v>
      </c>
      <c r="K358" s="2261">
        <v>0</v>
      </c>
      <c r="L358" s="1916">
        <v>38.470999999999997</v>
      </c>
      <c r="M358" s="2262">
        <v>31.636970000000002</v>
      </c>
      <c r="N358" s="2702">
        <v>27.30114</v>
      </c>
      <c r="O358" s="2262">
        <v>8.3042999999999996</v>
      </c>
      <c r="P358" s="1978">
        <v>0.52480000000000004</v>
      </c>
      <c r="Q358" s="459">
        <f>'12-18л. МЕНЮ '!I376</f>
        <v>79</v>
      </c>
      <c r="AE358" s="106"/>
      <c r="AF358" s="106"/>
      <c r="AG358" s="106"/>
      <c r="AH358" s="106"/>
      <c r="AI358" s="106"/>
      <c r="AJ358" s="106"/>
      <c r="AK358" s="106"/>
      <c r="AL358" s="106"/>
      <c r="AS358" s="106"/>
      <c r="AT358" s="106"/>
      <c r="AU358" s="106"/>
      <c r="AV358" s="106"/>
      <c r="AW358" s="106"/>
      <c r="AX358" s="106"/>
      <c r="AY358" s="106"/>
      <c r="AZ358" s="106"/>
      <c r="BA358" s="106"/>
      <c r="BB358" s="106"/>
      <c r="BC358" s="106"/>
      <c r="BD358" s="106"/>
      <c r="BE358" s="106"/>
      <c r="BF358" s="106"/>
      <c r="BG358" s="106"/>
    </row>
    <row r="359" spans="2:59" ht="13.5" customHeight="1">
      <c r="B359" s="1757" t="str">
        <f>'12-18л. МЕНЮ '!J377</f>
        <v>327 / 17</v>
      </c>
      <c r="C359" s="323" t="str">
        <f>'12-18л. МЕНЮ '!C377</f>
        <v xml:space="preserve">соус шоколадный </v>
      </c>
      <c r="D359" s="1819">
        <f>'12-18л. МЕНЮ '!D377</f>
        <v>25</v>
      </c>
      <c r="E359" s="2520">
        <f>'12-18л. МЕНЮ '!E377</f>
        <v>0.60050000000000003</v>
      </c>
      <c r="F359" s="2131">
        <f>'12-18л. МЕНЮ '!F377</f>
        <v>0.4763</v>
      </c>
      <c r="G359" s="2132">
        <f>'12-18л. МЕНЮ '!G377</f>
        <v>6.6289999999999996</v>
      </c>
      <c r="H359" s="1966">
        <f>'12-18л. МЕНЮ '!H377</f>
        <v>31.625</v>
      </c>
      <c r="I359" s="2131">
        <v>0.1139</v>
      </c>
      <c r="J359" s="2658">
        <v>6.1999999999999998E-3</v>
      </c>
      <c r="K359" s="2655">
        <v>2.69E-2</v>
      </c>
      <c r="L359" s="1867">
        <v>2.8990999999999998</v>
      </c>
      <c r="M359" s="2131">
        <v>23.900300000000001</v>
      </c>
      <c r="N359" s="2132">
        <v>18.3873</v>
      </c>
      <c r="O359" s="2131">
        <v>2.6920000000000002</v>
      </c>
      <c r="P359" s="2660">
        <v>3.4200000000000001E-2</v>
      </c>
      <c r="Q359" s="1742">
        <f>'12-18л. МЕНЮ '!I377</f>
        <v>79</v>
      </c>
      <c r="AE359" s="106"/>
      <c r="AF359" s="106"/>
      <c r="AG359" s="106"/>
      <c r="AH359" s="106"/>
      <c r="AI359" s="106"/>
      <c r="AJ359" s="106"/>
      <c r="AK359" s="106"/>
      <c r="AL359" s="106"/>
      <c r="AS359" s="106"/>
      <c r="AT359" s="106"/>
      <c r="AU359" s="106"/>
      <c r="AV359" s="106"/>
      <c r="AW359" s="106"/>
      <c r="AX359" s="106"/>
      <c r="AY359" s="106"/>
      <c r="AZ359" s="106"/>
      <c r="BA359" s="106"/>
      <c r="BB359" s="106"/>
      <c r="BC359" s="106"/>
      <c r="BD359" s="106"/>
      <c r="BE359" s="106"/>
      <c r="BF359" s="106"/>
      <c r="BG359" s="106"/>
    </row>
    <row r="360" spans="2:59" ht="14.25" customHeight="1">
      <c r="B360" s="1790" t="str">
        <f>'12-18л. МЕНЮ '!J378</f>
        <v>Пром.пр.</v>
      </c>
      <c r="C360" s="567" t="str">
        <f>'12-18л. МЕНЮ '!C378</f>
        <v>Хлеб пшеничный</v>
      </c>
      <c r="D360" s="1808">
        <f>'12-18л. МЕНЮ '!D378</f>
        <v>60</v>
      </c>
      <c r="E360" s="2006">
        <f>'12-18л. МЕНЮ '!E378</f>
        <v>1.2036</v>
      </c>
      <c r="F360" s="1902">
        <f>'12-18л. МЕНЮ '!F378</f>
        <v>0.78</v>
      </c>
      <c r="G360" s="1902">
        <f>'12-18л. МЕНЮ '!G378</f>
        <v>32.520000000000003</v>
      </c>
      <c r="H360" s="2130">
        <f>'12-18л. МЕНЮ '!H378</f>
        <v>141.9144</v>
      </c>
      <c r="I360" s="1878">
        <v>0</v>
      </c>
      <c r="J360" s="1878">
        <v>6.6000000000000003E-2</v>
      </c>
      <c r="K360" s="1878">
        <v>2.4E-2</v>
      </c>
      <c r="L360" s="1864">
        <v>0</v>
      </c>
      <c r="M360" s="1877">
        <v>12</v>
      </c>
      <c r="N360" s="1878">
        <v>3.9</v>
      </c>
      <c r="O360" s="1878">
        <v>0.84</v>
      </c>
      <c r="P360" s="2744">
        <v>6.6000000000000003E-2</v>
      </c>
      <c r="Q360" s="2129">
        <f>'12-18л. МЕНЮ '!I378</f>
        <v>17</v>
      </c>
      <c r="AE360" s="106"/>
      <c r="AF360" s="106"/>
      <c r="AG360" s="106"/>
      <c r="AH360" s="106"/>
      <c r="AI360" s="106"/>
      <c r="AJ360" s="106"/>
      <c r="AK360" s="106"/>
      <c r="AL360" s="106"/>
      <c r="AS360" s="106"/>
      <c r="AT360" s="106"/>
      <c r="AU360" s="106"/>
      <c r="AV360" s="106"/>
      <c r="AW360" s="106"/>
      <c r="AX360" s="106"/>
      <c r="AY360" s="106"/>
      <c r="AZ360" s="106"/>
      <c r="BA360" s="106"/>
      <c r="BB360" s="106"/>
      <c r="BC360" s="106"/>
      <c r="BD360" s="106"/>
      <c r="BE360" s="106"/>
      <c r="BF360" s="106"/>
      <c r="BG360" s="106"/>
    </row>
    <row r="361" spans="2:59" ht="15.75" customHeight="1" thickBot="1">
      <c r="B361" s="1737" t="str">
        <f>'12-18л. МЕНЮ '!J379</f>
        <v>Пром.пр.</v>
      </c>
      <c r="C361" s="185" t="str">
        <f>'12-18л. МЕНЮ '!C379</f>
        <v>Хлеб ржаной</v>
      </c>
      <c r="D361" s="1748">
        <f>'12-18л. МЕНЮ '!D379</f>
        <v>40</v>
      </c>
      <c r="E361" s="1951">
        <f>'12-18л. МЕНЮ '!E379</f>
        <v>1.8660000000000001</v>
      </c>
      <c r="F361" s="1878">
        <f>'12-18л. МЕНЮ '!F379</f>
        <v>0.66</v>
      </c>
      <c r="G361" s="1878">
        <f>'12-18л. МЕНЮ '!G379</f>
        <v>17.373999999999999</v>
      </c>
      <c r="H361" s="1880">
        <f>'12-18л. МЕНЮ '!H379</f>
        <v>82.9</v>
      </c>
      <c r="I361" s="2739">
        <v>0</v>
      </c>
      <c r="J361" s="2739">
        <v>9.5000000000000001E-2</v>
      </c>
      <c r="K361" s="2739">
        <v>0.1</v>
      </c>
      <c r="L361" s="2740">
        <v>0</v>
      </c>
      <c r="M361" s="2739">
        <v>13.2</v>
      </c>
      <c r="N361" s="2739">
        <v>9.36</v>
      </c>
      <c r="O361" s="2739">
        <v>2.64</v>
      </c>
      <c r="P361" s="2739">
        <v>5.6000000000000001E-2</v>
      </c>
      <c r="Q361" s="1690">
        <f>'12-18л. МЕНЮ '!I379</f>
        <v>18</v>
      </c>
      <c r="AE361" s="106"/>
      <c r="AF361" s="106"/>
      <c r="AG361" s="106"/>
      <c r="AH361" s="106"/>
      <c r="AI361" s="106"/>
      <c r="AJ361" s="106"/>
      <c r="AK361" s="106"/>
      <c r="AL361" s="106"/>
      <c r="AS361" s="106"/>
      <c r="AT361" s="106"/>
      <c r="AU361" s="106"/>
      <c r="AV361" s="106"/>
      <c r="AW361" s="106"/>
      <c r="AX361" s="106"/>
      <c r="AY361" s="106"/>
      <c r="AZ361" s="106"/>
      <c r="BA361" s="106"/>
      <c r="BB361" s="106"/>
      <c r="BC361" s="106"/>
      <c r="BD361" s="106"/>
      <c r="BE361" s="106"/>
      <c r="BF361" s="106"/>
      <c r="BG361" s="106"/>
    </row>
    <row r="362" spans="2:59">
      <c r="B362" s="434" t="s">
        <v>162</v>
      </c>
      <c r="C362" s="732"/>
      <c r="D362" s="1198">
        <f>'12-18л. МЕНЮ '!D380</f>
        <v>1025</v>
      </c>
      <c r="E362" s="1982">
        <f>'12-18л. МЕНЮ '!E380</f>
        <v>30.865000000000006</v>
      </c>
      <c r="F362" s="1983">
        <f>'12-18л. МЕНЮ '!F380</f>
        <v>37.1751</v>
      </c>
      <c r="G362" s="1983">
        <f>'12-18л. МЕНЮ '!G380</f>
        <v>125.06280000000001</v>
      </c>
      <c r="H362" s="1953">
        <f>'12-18л. МЕНЮ '!H380</f>
        <v>958.49759999999992</v>
      </c>
      <c r="I362" s="1886">
        <f>SUM(I353:I361)</f>
        <v>24.485399999999998</v>
      </c>
      <c r="J362" s="1886">
        <f t="shared" ref="J362:P362" si="93">SUM(J353:J361)</f>
        <v>0.57320000000000004</v>
      </c>
      <c r="K362" s="1887">
        <f t="shared" si="93"/>
        <v>0.7268</v>
      </c>
      <c r="L362" s="1888">
        <f t="shared" si="93"/>
        <v>343.32379999999995</v>
      </c>
      <c r="M362" s="1888">
        <f t="shared" si="93"/>
        <v>415.08386999999999</v>
      </c>
      <c r="N362" s="1888">
        <f t="shared" si="93"/>
        <v>493.50032999999991</v>
      </c>
      <c r="O362" s="1888">
        <f t="shared" si="93"/>
        <v>98.136199999999988</v>
      </c>
      <c r="P362" s="2029">
        <f t="shared" si="93"/>
        <v>6.0476000000000001</v>
      </c>
      <c r="Q362" s="790"/>
      <c r="AE362" s="106"/>
      <c r="AF362" s="106"/>
      <c r="AG362" s="106"/>
      <c r="AH362" s="106"/>
      <c r="AI362" s="106"/>
      <c r="AJ362" s="106"/>
      <c r="AK362" s="106"/>
      <c r="AL362" s="106"/>
      <c r="AS362" s="106"/>
      <c r="AT362" s="106"/>
      <c r="AU362" s="106"/>
      <c r="AV362" s="106"/>
      <c r="AW362" s="106"/>
      <c r="AX362" s="106"/>
      <c r="AY362" s="106"/>
      <c r="AZ362" s="106"/>
      <c r="BA362" s="106"/>
      <c r="BB362" s="106"/>
      <c r="BC362" s="106"/>
      <c r="BD362" s="106"/>
      <c r="BE362" s="106"/>
      <c r="BF362" s="106"/>
      <c r="BG362" s="106"/>
    </row>
    <row r="363" spans="2:59" ht="14.25" customHeight="1">
      <c r="B363" s="755"/>
      <c r="C363" s="756" t="s">
        <v>11</v>
      </c>
      <c r="D363" s="1150">
        <f>D736</f>
        <v>0.35</v>
      </c>
      <c r="E363" s="1984">
        <f>'12-18л. МЕНЮ '!E381</f>
        <v>31.5</v>
      </c>
      <c r="F363" s="1985">
        <f>'12-18л. МЕНЮ '!F381</f>
        <v>32.200000000000003</v>
      </c>
      <c r="G363" s="1985">
        <f>'12-18л. МЕНЮ '!G381</f>
        <v>134.05000000000001</v>
      </c>
      <c r="H363" s="1954">
        <f>'12-18л. МЕНЮ '!H381</f>
        <v>952</v>
      </c>
      <c r="I363" s="1893">
        <f t="shared" ref="I363:P363" si="94">I736</f>
        <v>24.5</v>
      </c>
      <c r="J363" s="1893">
        <f t="shared" si="94"/>
        <v>0.49</v>
      </c>
      <c r="K363" s="1893">
        <f t="shared" si="94"/>
        <v>0.56000000000000005</v>
      </c>
      <c r="L363" s="1893">
        <f t="shared" si="94"/>
        <v>315</v>
      </c>
      <c r="M363" s="1894">
        <f t="shared" si="94"/>
        <v>420</v>
      </c>
      <c r="N363" s="1894">
        <f t="shared" si="94"/>
        <v>420</v>
      </c>
      <c r="O363" s="1894">
        <f t="shared" si="94"/>
        <v>105</v>
      </c>
      <c r="P363" s="1975">
        <f t="shared" si="94"/>
        <v>6.3</v>
      </c>
      <c r="Q363" s="790"/>
      <c r="AE363" s="106"/>
      <c r="AF363" s="106"/>
      <c r="AG363" s="106"/>
      <c r="AH363" s="106"/>
      <c r="AI363" s="106"/>
      <c r="AJ363" s="106"/>
      <c r="AK363" s="106"/>
      <c r="AL363" s="106"/>
      <c r="AS363" s="106"/>
      <c r="AT363" s="106"/>
      <c r="AU363" s="106"/>
      <c r="AV363" s="106"/>
      <c r="AW363" s="106"/>
      <c r="AX363" s="106"/>
      <c r="AY363" s="106"/>
      <c r="AZ363" s="106"/>
      <c r="BA363" s="106"/>
      <c r="BB363" s="106"/>
      <c r="BC363" s="106"/>
      <c r="BD363" s="106"/>
      <c r="BE363" s="106"/>
      <c r="BF363" s="106"/>
      <c r="BG363" s="106"/>
    </row>
    <row r="364" spans="2:59" ht="12" customHeight="1" thickBot="1">
      <c r="B364" s="230"/>
      <c r="C364" s="752" t="s">
        <v>344</v>
      </c>
      <c r="D364" s="774"/>
      <c r="E364" s="1986">
        <f>'12-18л. МЕНЮ '!E382</f>
        <v>-0.70555555555554861</v>
      </c>
      <c r="F364" s="1899">
        <f>'12-18л. МЕНЮ '!F382</f>
        <v>5.4077173913043524</v>
      </c>
      <c r="G364" s="1899">
        <f>'12-18л. МЕНЮ '!G382</f>
        <v>-2.3465274151436049</v>
      </c>
      <c r="H364" s="1898">
        <f>'12-18л. МЕНЮ '!H382</f>
        <v>0.23888235294117521</v>
      </c>
      <c r="I364" s="1899">
        <f t="shared" ref="I364:P364" si="95">(I362*100/I730)-35</f>
        <v>-2.0857142857146016E-2</v>
      </c>
      <c r="J364" s="1899">
        <f t="shared" si="95"/>
        <v>5.9428571428571502</v>
      </c>
      <c r="K364" s="1899">
        <f t="shared" si="95"/>
        <v>10.425000000000004</v>
      </c>
      <c r="L364" s="1899">
        <f t="shared" si="95"/>
        <v>3.1470888888888879</v>
      </c>
      <c r="M364" s="1899">
        <f t="shared" si="95"/>
        <v>-0.4096775000000008</v>
      </c>
      <c r="N364" s="1899">
        <f t="shared" si="95"/>
        <v>6.1250274999999874</v>
      </c>
      <c r="O364" s="1899">
        <f t="shared" si="95"/>
        <v>-2.2879333333333349</v>
      </c>
      <c r="P364" s="1977">
        <f t="shared" si="95"/>
        <v>-1.4022222222222211</v>
      </c>
      <c r="Q364" s="795"/>
      <c r="AE364" s="106"/>
      <c r="AF364" s="106"/>
      <c r="AG364" s="106"/>
      <c r="AH364" s="106"/>
      <c r="AI364" s="106"/>
      <c r="AJ364" s="106"/>
      <c r="AK364" s="106"/>
      <c r="AL364" s="106"/>
      <c r="AS364" s="106"/>
      <c r="AT364" s="106"/>
      <c r="AU364" s="106"/>
      <c r="AV364" s="106"/>
      <c r="AW364" s="106"/>
      <c r="AX364" s="106"/>
      <c r="AY364" s="106"/>
      <c r="AZ364" s="106"/>
      <c r="BA364" s="106"/>
      <c r="BB364" s="106"/>
      <c r="BC364" s="106"/>
      <c r="BD364" s="106"/>
      <c r="BE364" s="106"/>
      <c r="BF364" s="106"/>
      <c r="BG364" s="106"/>
    </row>
    <row r="365" spans="2:59">
      <c r="B365" s="85"/>
      <c r="C365" s="1287" t="s">
        <v>200</v>
      </c>
      <c r="D365" s="1288"/>
      <c r="E365" s="1906"/>
      <c r="F365" s="1907"/>
      <c r="G365" s="1907"/>
      <c r="H365" s="2004"/>
      <c r="I365" s="1908"/>
      <c r="J365" s="1908"/>
      <c r="K365" s="1964"/>
      <c r="L365" s="1908"/>
      <c r="M365" s="1908"/>
      <c r="N365" s="1908"/>
      <c r="O365" s="1908"/>
      <c r="P365" s="1909"/>
      <c r="Q365" s="794"/>
      <c r="AE365" s="106"/>
      <c r="AF365" s="106"/>
      <c r="AG365" s="106"/>
      <c r="AH365" s="106"/>
      <c r="AI365" s="106"/>
      <c r="AJ365" s="106"/>
      <c r="AK365" s="106"/>
      <c r="AL365" s="106"/>
      <c r="AS365" s="106"/>
      <c r="AT365" s="106"/>
      <c r="AU365" s="106"/>
      <c r="AV365" s="106"/>
      <c r="AW365" s="106"/>
      <c r="AX365" s="106"/>
      <c r="AY365" s="106"/>
      <c r="AZ365" s="106"/>
      <c r="BA365" s="106"/>
      <c r="BB365" s="106"/>
      <c r="BC365" s="106"/>
      <c r="BD365" s="106"/>
      <c r="BE365" s="106"/>
      <c r="BF365" s="106"/>
      <c r="BG365" s="106"/>
    </row>
    <row r="366" spans="2:59" ht="14.25" customHeight="1">
      <c r="B366" s="1424" t="str">
        <f>'12-18л. МЕНЮ '!J384</f>
        <v>470 / 21</v>
      </c>
      <c r="C366" s="251" t="str">
        <f>'12-18л. МЕНЮ '!C384</f>
        <v>Кисломолочный напиток (Кефир  м.д.ж. 2,5%)</v>
      </c>
      <c r="D366" s="254">
        <f>'12-18л. МЕНЮ '!D384</f>
        <v>200</v>
      </c>
      <c r="E366" s="1926">
        <f>'12-18л. МЕНЮ '!E384</f>
        <v>5.8</v>
      </c>
      <c r="F366" s="1864">
        <f>'12-18л. МЕНЮ '!F384</f>
        <v>5</v>
      </c>
      <c r="G366" s="1926">
        <f>'12-18л. МЕНЮ '!G384</f>
        <v>8</v>
      </c>
      <c r="H366" s="1864">
        <f>'12-18л. МЕНЮ '!H384</f>
        <v>101</v>
      </c>
      <c r="I366" s="1325">
        <v>1.4</v>
      </c>
      <c r="J366" s="330">
        <v>0.08</v>
      </c>
      <c r="K366" s="1243">
        <v>2.3E-2</v>
      </c>
      <c r="L366" s="761">
        <v>40.1</v>
      </c>
      <c r="M366" s="2460">
        <v>240.8</v>
      </c>
      <c r="N366" s="2249">
        <v>180.6</v>
      </c>
      <c r="O366" s="1178">
        <v>28.1</v>
      </c>
      <c r="P366" s="2521">
        <v>0.2</v>
      </c>
      <c r="Q366" s="1762">
        <f>'12-18л. МЕНЮ '!I384</f>
        <v>100</v>
      </c>
      <c r="AE366" s="106"/>
      <c r="AF366" s="106"/>
      <c r="AG366" s="106"/>
      <c r="AH366" s="106"/>
      <c r="AI366" s="106"/>
      <c r="AJ366" s="106"/>
      <c r="AK366" s="106"/>
      <c r="AL366" s="106"/>
      <c r="AS366" s="106"/>
      <c r="AT366" s="106"/>
      <c r="AU366" s="106"/>
      <c r="AV366" s="106"/>
      <c r="AW366" s="106"/>
      <c r="AX366" s="106"/>
      <c r="AY366" s="106"/>
      <c r="AZ366" s="106"/>
      <c r="BA366" s="106"/>
      <c r="BB366" s="106"/>
      <c r="BC366" s="106"/>
      <c r="BD366" s="106"/>
      <c r="BE366" s="106"/>
      <c r="BF366" s="106"/>
      <c r="BG366" s="106"/>
    </row>
    <row r="367" spans="2:59" ht="12.75" customHeight="1">
      <c r="B367" s="1307" t="str">
        <f>'12-18л. МЕНЮ '!J385</f>
        <v>527/21</v>
      </c>
      <c r="C367" s="251" t="str">
        <f>'12-18л. МЕНЮ '!C385</f>
        <v>Шарлотка с яблоками</v>
      </c>
      <c r="D367" s="254">
        <f>'12-18л. МЕНЮ '!D385</f>
        <v>170</v>
      </c>
      <c r="E367" s="1928">
        <f>'12-18л. МЕНЮ '!E385</f>
        <v>4.0960000000000001</v>
      </c>
      <c r="F367" s="1926">
        <f>'12-18л. МЕНЮ '!F385</f>
        <v>5.4539999999999997</v>
      </c>
      <c r="G367" s="1864">
        <f>'12-18л. МЕНЮ '!G385</f>
        <v>28.495000000000001</v>
      </c>
      <c r="H367" s="1928">
        <f>'12-18л. МЕНЮ '!H385</f>
        <v>185.01230000000001</v>
      </c>
      <c r="I367" s="2262">
        <v>3.0556999999999999</v>
      </c>
      <c r="J367" s="1998">
        <v>5.3699999999999998E-2</v>
      </c>
      <c r="K367" s="2261">
        <v>7.5499999999999998E-2</v>
      </c>
      <c r="L367" s="1998">
        <v>61.173400000000001</v>
      </c>
      <c r="M367" s="2262">
        <v>60.514699999999998</v>
      </c>
      <c r="N367" s="1998">
        <v>8.1516199999999994</v>
      </c>
      <c r="O367" s="2262">
        <v>10.140599999999999</v>
      </c>
      <c r="P367" s="2647">
        <v>2.3285999999999998</v>
      </c>
      <c r="Q367" s="1762">
        <f>'12-18л. МЕНЮ '!I385</f>
        <v>80</v>
      </c>
      <c r="AE367" s="106"/>
      <c r="AF367" s="106"/>
      <c r="AG367" s="106"/>
      <c r="AH367" s="106"/>
      <c r="AI367" s="106"/>
      <c r="AJ367" s="106"/>
      <c r="AK367" s="106"/>
      <c r="AL367" s="106"/>
      <c r="AS367" s="106"/>
      <c r="AT367" s="106"/>
      <c r="AU367" s="106"/>
      <c r="AV367" s="106"/>
      <c r="AW367" s="106"/>
      <c r="AX367" s="106"/>
      <c r="AY367" s="106"/>
      <c r="AZ367" s="106"/>
      <c r="BA367" s="106"/>
      <c r="BB367" s="106"/>
      <c r="BC367" s="106"/>
      <c r="BD367" s="106"/>
      <c r="BE367" s="106"/>
      <c r="BF367" s="106"/>
      <c r="BG367" s="106"/>
    </row>
    <row r="368" spans="2:59" ht="12" customHeight="1" thickBot="1">
      <c r="B368" s="2119" t="str">
        <f>'12-18л. МЕНЮ '!J386</f>
        <v>687/22</v>
      </c>
      <c r="C368" s="1283" t="str">
        <f>'12-18л. МЕНЮ '!C386</f>
        <v xml:space="preserve"> и /соус абрикосовый</v>
      </c>
      <c r="D368" s="1239">
        <f>'12-18л. МЕНЮ '!D386</f>
        <v>30</v>
      </c>
      <c r="E368" s="1966">
        <f>'12-18л. МЕНЮ '!E386</f>
        <v>0.2</v>
      </c>
      <c r="F368" s="1967">
        <f>'12-18л. МЕНЮ '!F386</f>
        <v>0.02</v>
      </c>
      <c r="G368" s="1867">
        <f>'12-18л. МЕНЮ '!G386</f>
        <v>4.1550000000000002</v>
      </c>
      <c r="H368" s="1966">
        <f>'12-18л. МЕНЮ '!H386</f>
        <v>17.600000000000001</v>
      </c>
      <c r="I368" s="2648">
        <v>6.4000000000000001E-2</v>
      </c>
      <c r="J368" s="2649">
        <v>2E-3</v>
      </c>
      <c r="K368" s="2648">
        <v>6.0000000000000001E-3</v>
      </c>
      <c r="L368" s="2649">
        <v>14</v>
      </c>
      <c r="M368" s="2688">
        <v>6.2443</v>
      </c>
      <c r="N368" s="2689">
        <v>6.2</v>
      </c>
      <c r="O368" s="2688">
        <v>3.6</v>
      </c>
      <c r="P368" s="2690">
        <v>0.1149</v>
      </c>
      <c r="Q368" s="1760">
        <f>'12-18л. МЕНЮ '!I386</f>
        <v>80</v>
      </c>
      <c r="AE368" s="106"/>
      <c r="AF368" s="106"/>
      <c r="AG368" s="106"/>
      <c r="AH368" s="106"/>
      <c r="AI368" s="106"/>
      <c r="AJ368" s="106"/>
      <c r="AK368" s="106"/>
      <c r="AL368" s="106"/>
      <c r="AS368" s="106"/>
      <c r="AT368" s="106"/>
      <c r="AU368" s="106"/>
      <c r="AV368" s="106"/>
      <c r="AW368" s="106"/>
      <c r="AX368" s="106"/>
      <c r="AY368" s="106"/>
      <c r="AZ368" s="106"/>
      <c r="BA368" s="106"/>
      <c r="BB368" s="106"/>
      <c r="BC368" s="106"/>
      <c r="BD368" s="106"/>
      <c r="BE368" s="106"/>
      <c r="BF368" s="106"/>
      <c r="BG368" s="106"/>
    </row>
    <row r="369" spans="2:59" ht="12.75" customHeight="1">
      <c r="B369" s="434" t="s">
        <v>207</v>
      </c>
      <c r="C369" s="585"/>
      <c r="D369" s="2120">
        <f>'12-18л. МЕНЮ '!D387</f>
        <v>400</v>
      </c>
      <c r="E369" s="2007">
        <f>'12-18л. МЕНЮ '!E387</f>
        <v>10.096</v>
      </c>
      <c r="F369" s="1961">
        <f>'12-18л. МЕНЮ '!F387</f>
        <v>10.474</v>
      </c>
      <c r="G369" s="1961">
        <f>'12-18л. МЕНЮ '!G387</f>
        <v>40.650000000000006</v>
      </c>
      <c r="H369" s="1884">
        <f>'12-18л. МЕНЮ '!H387</f>
        <v>303.6123</v>
      </c>
      <c r="I369" s="1912">
        <f>SUM(I366:I368)</f>
        <v>4.5197000000000003</v>
      </c>
      <c r="J369" s="1888">
        <f t="shared" ref="J369:P369" si="96">SUM(J366:J368)</f>
        <v>0.13569999999999999</v>
      </c>
      <c r="K369" s="1886">
        <f t="shared" si="96"/>
        <v>0.10450000000000001</v>
      </c>
      <c r="L369" s="1886">
        <f t="shared" si="96"/>
        <v>115.27340000000001</v>
      </c>
      <c r="M369" s="1888">
        <f t="shared" si="96"/>
        <v>307.55900000000003</v>
      </c>
      <c r="N369" s="1888">
        <f t="shared" si="96"/>
        <v>194.95161999999999</v>
      </c>
      <c r="O369" s="1886">
        <f t="shared" si="96"/>
        <v>41.840600000000002</v>
      </c>
      <c r="P369" s="1973">
        <f t="shared" si="96"/>
        <v>2.6435</v>
      </c>
      <c r="Q369" s="86"/>
      <c r="S369" s="106"/>
      <c r="T369" s="11"/>
      <c r="U369" s="11"/>
      <c r="V369" s="11"/>
      <c r="W369" s="11"/>
      <c r="X369" s="11"/>
      <c r="Y369" s="106"/>
      <c r="Z369" s="106"/>
      <c r="AA369" s="106"/>
      <c r="AB369" s="106"/>
      <c r="AC369" s="106"/>
      <c r="AD369" s="106"/>
      <c r="AE369" s="106"/>
      <c r="AF369" s="106"/>
      <c r="AG369" s="106"/>
      <c r="AH369" s="106"/>
      <c r="AI369" s="106"/>
      <c r="AJ369" s="106"/>
      <c r="AK369" s="106"/>
      <c r="AL369" s="106"/>
      <c r="AS369" s="106"/>
      <c r="AT369" s="106"/>
      <c r="AU369" s="106"/>
      <c r="AV369" s="106"/>
      <c r="AW369" s="106"/>
      <c r="AX369" s="106"/>
      <c r="AY369" s="106"/>
      <c r="AZ369" s="106"/>
      <c r="BA369" s="106"/>
      <c r="BB369" s="106"/>
      <c r="BC369" s="106"/>
      <c r="BD369" s="106"/>
      <c r="BE369" s="106"/>
      <c r="BF369" s="106"/>
      <c r="BG369" s="106"/>
    </row>
    <row r="370" spans="2:59" ht="12.75" customHeight="1">
      <c r="B370" s="755"/>
      <c r="C370" s="756" t="s">
        <v>11</v>
      </c>
      <c r="D370" s="1150">
        <f>D740</f>
        <v>0.1</v>
      </c>
      <c r="E370" s="1974">
        <f>'12-18л. МЕНЮ '!E388</f>
        <v>9</v>
      </c>
      <c r="F370" s="1962">
        <f>'12-18л. МЕНЮ '!F388</f>
        <v>9.1999999999999993</v>
      </c>
      <c r="G370" s="1962">
        <f>'12-18л. МЕНЮ '!G388</f>
        <v>38.299999999999997</v>
      </c>
      <c r="H370" s="1892">
        <f>'12-18л. МЕНЮ '!H388</f>
        <v>272</v>
      </c>
      <c r="I370" s="1893">
        <f t="shared" ref="I370:P370" si="97">I740</f>
        <v>7</v>
      </c>
      <c r="J370" s="1893">
        <f t="shared" si="97"/>
        <v>0.14000000000000001</v>
      </c>
      <c r="K370" s="1893">
        <f t="shared" si="97"/>
        <v>0.16</v>
      </c>
      <c r="L370" s="1893">
        <f t="shared" si="97"/>
        <v>90</v>
      </c>
      <c r="M370" s="1894">
        <f t="shared" si="97"/>
        <v>120</v>
      </c>
      <c r="N370" s="1894">
        <f t="shared" si="97"/>
        <v>120</v>
      </c>
      <c r="O370" s="1893">
        <f t="shared" si="97"/>
        <v>30</v>
      </c>
      <c r="P370" s="1975">
        <f t="shared" si="97"/>
        <v>1.8</v>
      </c>
      <c r="Q370" s="843"/>
      <c r="S370" s="106"/>
      <c r="T370" s="106"/>
      <c r="U370" s="106"/>
      <c r="V370" s="106"/>
      <c r="W370" s="106"/>
      <c r="X370" s="106"/>
      <c r="Y370" s="106"/>
      <c r="Z370" s="106"/>
      <c r="AA370" s="106"/>
      <c r="AB370" s="223"/>
      <c r="AC370" s="106"/>
      <c r="AD370" s="106"/>
      <c r="AE370" s="106"/>
      <c r="AF370" s="106"/>
      <c r="AG370" s="106"/>
      <c r="AH370" s="106"/>
      <c r="AI370" s="106"/>
      <c r="AJ370" s="106"/>
      <c r="AK370" s="106"/>
      <c r="AL370" s="106"/>
      <c r="AM370" s="106"/>
      <c r="AN370" s="106"/>
      <c r="AO370" s="106"/>
      <c r="AP370" s="106"/>
      <c r="AQ370" s="106"/>
      <c r="AR370" s="106"/>
      <c r="AS370" s="106"/>
      <c r="AT370" s="106"/>
      <c r="AU370" s="106"/>
      <c r="AV370" s="106"/>
      <c r="AW370" s="106"/>
      <c r="AX370" s="106"/>
      <c r="AY370" s="106"/>
      <c r="AZ370" s="106"/>
      <c r="BA370" s="106"/>
      <c r="BB370" s="106"/>
      <c r="BC370" s="106"/>
      <c r="BD370" s="106"/>
      <c r="BE370" s="106"/>
      <c r="BF370" s="106"/>
      <c r="BG370" s="106"/>
    </row>
    <row r="371" spans="2:59" ht="15" customHeight="1" thickBot="1">
      <c r="B371" s="230"/>
      <c r="C371" s="752" t="s">
        <v>344</v>
      </c>
      <c r="D371" s="774"/>
      <c r="E371" s="1976">
        <f>'12-18л. МЕНЮ '!E389</f>
        <v>1.2177777777777781</v>
      </c>
      <c r="F371" s="1963">
        <f>'12-18л. МЕНЮ '!F389</f>
        <v>1.3847826086956534</v>
      </c>
      <c r="G371" s="1963">
        <f>'12-18л. МЕНЮ '!G389</f>
        <v>0.6135770234986957</v>
      </c>
      <c r="H371" s="1898">
        <f>'12-18л. МЕНЮ '!H389</f>
        <v>1.1622169117647054</v>
      </c>
      <c r="I371" s="1899">
        <f t="shared" ref="I371:P371" si="98">(I369*100/I730)-10</f>
        <v>-3.5432857142857141</v>
      </c>
      <c r="J371" s="1899">
        <f t="shared" si="98"/>
        <v>-0.30714285714285694</v>
      </c>
      <c r="K371" s="1899">
        <f t="shared" si="98"/>
        <v>-3.46875</v>
      </c>
      <c r="L371" s="1899">
        <f t="shared" si="98"/>
        <v>2.8081555555555564</v>
      </c>
      <c r="M371" s="1899">
        <f t="shared" si="98"/>
        <v>15.629916666666666</v>
      </c>
      <c r="N371" s="1899">
        <f t="shared" si="98"/>
        <v>6.2459683333333338</v>
      </c>
      <c r="O371" s="1899">
        <f t="shared" si="98"/>
        <v>3.9468666666666685</v>
      </c>
      <c r="P371" s="1977">
        <f t="shared" si="98"/>
        <v>4.6861111111111118</v>
      </c>
      <c r="Q371" s="795"/>
      <c r="S371" s="106"/>
      <c r="T371" s="492"/>
      <c r="U371" s="2929"/>
      <c r="V371" s="813"/>
      <c r="W371" s="813"/>
      <c r="X371" s="813"/>
      <c r="Y371" s="813"/>
      <c r="Z371" s="813"/>
      <c r="AA371" s="813"/>
      <c r="AB371" s="813"/>
      <c r="AC371" s="813"/>
      <c r="AD371" s="106"/>
      <c r="AE371" s="106"/>
      <c r="AF371" s="106"/>
      <c r="AG371" s="106"/>
      <c r="AH371" s="106"/>
      <c r="AI371" s="106"/>
      <c r="AJ371" s="106"/>
      <c r="AK371" s="106"/>
      <c r="AL371" s="106"/>
      <c r="AM371" s="106"/>
      <c r="AN371" s="106"/>
      <c r="AO371" s="106"/>
      <c r="AP371" s="106"/>
      <c r="AQ371" s="106"/>
      <c r="AR371" s="106"/>
      <c r="AS371" s="106"/>
      <c r="AT371" s="106"/>
      <c r="AU371" s="106"/>
      <c r="AV371" s="106"/>
      <c r="AW371" s="106"/>
      <c r="AX371" s="106"/>
      <c r="AY371" s="106"/>
      <c r="AZ371" s="106"/>
      <c r="BA371" s="106"/>
      <c r="BB371" s="106"/>
      <c r="BC371" s="106"/>
      <c r="BD371" s="106"/>
      <c r="BE371" s="106"/>
      <c r="BF371" s="106"/>
      <c r="BG371" s="106"/>
    </row>
    <row r="372" spans="2:59" ht="14.25" customHeight="1">
      <c r="S372" s="106"/>
      <c r="T372" s="126"/>
      <c r="U372" s="96"/>
      <c r="V372" s="2006"/>
      <c r="W372" s="2006"/>
      <c r="X372" s="2006"/>
      <c r="Y372" s="2931"/>
      <c r="Z372" s="2006"/>
      <c r="AA372" s="2932"/>
      <c r="AB372" s="2006"/>
      <c r="AC372" s="2006"/>
      <c r="AD372" s="106"/>
      <c r="AE372" s="106"/>
      <c r="AF372" s="106"/>
      <c r="AG372" s="106"/>
      <c r="AH372" s="106"/>
      <c r="AI372" s="106"/>
      <c r="AJ372" s="106"/>
      <c r="AK372" s="106"/>
      <c r="AL372" s="106"/>
      <c r="AM372" s="106"/>
      <c r="AN372" s="106"/>
      <c r="AO372" s="106"/>
      <c r="AP372" s="106"/>
      <c r="AQ372" s="106"/>
      <c r="AR372" s="106"/>
      <c r="AS372" s="106"/>
      <c r="AT372" s="106"/>
      <c r="AU372" s="106"/>
      <c r="AV372" s="106"/>
      <c r="AW372" s="106"/>
      <c r="AX372" s="106"/>
      <c r="AY372" s="106"/>
      <c r="AZ372" s="106"/>
      <c r="BA372" s="106"/>
      <c r="BB372" s="106"/>
      <c r="BC372" s="106"/>
      <c r="BD372" s="106"/>
      <c r="BE372" s="106"/>
      <c r="BF372" s="106"/>
      <c r="BG372" s="106"/>
    </row>
    <row r="373" spans="2:59" ht="12.75" customHeight="1" thickBot="1">
      <c r="B373" s="11"/>
      <c r="C373" s="11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469"/>
      <c r="S373" s="106"/>
      <c r="T373" s="19"/>
      <c r="U373" s="557"/>
      <c r="V373" s="2182"/>
      <c r="W373" s="2182"/>
      <c r="X373" s="2182"/>
      <c r="Y373" s="2936"/>
      <c r="Z373" s="2186"/>
      <c r="AA373" s="2968"/>
      <c r="AB373" s="2182"/>
      <c r="AC373" s="2182"/>
      <c r="AD373" s="106"/>
      <c r="AE373" s="106"/>
      <c r="AF373" s="106"/>
      <c r="AG373" s="106"/>
      <c r="AH373" s="106"/>
      <c r="AI373" s="106"/>
      <c r="AJ373" s="106"/>
      <c r="AK373" s="106"/>
      <c r="AL373" s="106"/>
      <c r="AM373" s="106"/>
      <c r="AN373" s="106"/>
      <c r="AO373" s="106"/>
      <c r="AP373" s="106"/>
      <c r="AQ373" s="106"/>
      <c r="AR373" s="106"/>
      <c r="AS373" s="106"/>
      <c r="AT373" s="106"/>
      <c r="AU373" s="106"/>
      <c r="AV373" s="106"/>
      <c r="AW373" s="106"/>
      <c r="AX373" s="106"/>
      <c r="AY373" s="106"/>
      <c r="AZ373" s="106"/>
      <c r="BA373" s="106"/>
      <c r="BB373" s="106"/>
      <c r="BC373" s="106"/>
      <c r="BD373" s="106"/>
      <c r="BE373" s="106"/>
      <c r="BF373" s="106"/>
      <c r="BG373" s="106"/>
    </row>
    <row r="374" spans="2:59">
      <c r="B374" s="670"/>
      <c r="C374" s="43" t="s">
        <v>239</v>
      </c>
      <c r="D374" s="44"/>
      <c r="E374" s="144">
        <f t="shared" ref="E374:P374" si="99">E349+E362</f>
        <v>51.330399999999997</v>
      </c>
      <c r="F374" s="235">
        <f t="shared" si="99"/>
        <v>57.152399999999993</v>
      </c>
      <c r="G374" s="235">
        <f t="shared" si="99"/>
        <v>220.62640000000002</v>
      </c>
      <c r="H374" s="235">
        <f t="shared" si="99"/>
        <v>1639.8505</v>
      </c>
      <c r="I374" s="235">
        <f t="shared" si="99"/>
        <v>44.879759999999997</v>
      </c>
      <c r="J374" s="235">
        <f t="shared" si="99"/>
        <v>0.88570000000000004</v>
      </c>
      <c r="K374" s="235">
        <f t="shared" si="99"/>
        <v>1.1011</v>
      </c>
      <c r="L374" s="720">
        <f t="shared" si="99"/>
        <v>516.62049999999999</v>
      </c>
      <c r="M374" s="720">
        <f t="shared" si="99"/>
        <v>688.02666999999997</v>
      </c>
      <c r="N374" s="719">
        <f t="shared" si="99"/>
        <v>823.42072999999993</v>
      </c>
      <c r="O374" s="720">
        <f t="shared" si="99"/>
        <v>180.21889999999999</v>
      </c>
      <c r="P374" s="671">
        <f t="shared" si="99"/>
        <v>11.978100000000001</v>
      </c>
      <c r="Q374" s="469"/>
      <c r="S374" s="116"/>
      <c r="T374" s="325"/>
      <c r="U374" s="557"/>
      <c r="V374" s="2465"/>
      <c r="W374" s="2465"/>
      <c r="X374" s="2465"/>
      <c r="Y374" s="2465"/>
      <c r="Z374" s="2006"/>
      <c r="AA374" s="2006"/>
      <c r="AB374" s="2006"/>
      <c r="AC374" s="2006"/>
      <c r="AD374" s="106"/>
      <c r="AE374" s="106"/>
      <c r="AF374" s="106"/>
      <c r="AG374" s="106"/>
      <c r="AH374" s="106"/>
      <c r="AI374" s="106"/>
      <c r="AJ374" s="106"/>
      <c r="AK374" s="106"/>
      <c r="AL374" s="106"/>
      <c r="AM374" s="106"/>
      <c r="AN374" s="106"/>
      <c r="AO374" s="106"/>
      <c r="AP374" s="106"/>
      <c r="AQ374" s="106"/>
      <c r="AR374" s="106"/>
      <c r="AS374" s="106"/>
      <c r="AT374" s="106"/>
      <c r="AU374" s="106"/>
      <c r="AV374" s="106"/>
      <c r="AW374" s="106"/>
      <c r="AX374" s="106"/>
      <c r="AY374" s="106"/>
      <c r="AZ374" s="106"/>
      <c r="BA374" s="106"/>
      <c r="BB374" s="106"/>
      <c r="BC374" s="106"/>
      <c r="BD374" s="106"/>
      <c r="BE374" s="106"/>
      <c r="BF374" s="106"/>
      <c r="BG374" s="106"/>
    </row>
    <row r="375" spans="2:59" ht="13.5" customHeight="1">
      <c r="B375" s="399"/>
      <c r="C375" s="697" t="s">
        <v>11</v>
      </c>
      <c r="D375" s="1150">
        <f t="shared" ref="D375:P375" si="100">D744</f>
        <v>0.6</v>
      </c>
      <c r="E375" s="1526">
        <f t="shared" si="100"/>
        <v>54</v>
      </c>
      <c r="F375" s="1490">
        <f t="shared" si="100"/>
        <v>55.2</v>
      </c>
      <c r="G375" s="1490">
        <f t="shared" si="100"/>
        <v>229.8</v>
      </c>
      <c r="H375" s="1490">
        <f t="shared" si="100"/>
        <v>1632</v>
      </c>
      <c r="I375" s="1490">
        <f t="shared" si="100"/>
        <v>42</v>
      </c>
      <c r="J375" s="1490">
        <f t="shared" si="100"/>
        <v>0.84</v>
      </c>
      <c r="K375" s="1490">
        <f t="shared" si="100"/>
        <v>0.96</v>
      </c>
      <c r="L375" s="1490">
        <f t="shared" si="100"/>
        <v>540</v>
      </c>
      <c r="M375" s="1295">
        <f t="shared" si="100"/>
        <v>720</v>
      </c>
      <c r="N375" s="1295">
        <f t="shared" si="100"/>
        <v>720</v>
      </c>
      <c r="O375" s="1295">
        <f t="shared" si="100"/>
        <v>180</v>
      </c>
      <c r="P375" s="1527">
        <f t="shared" si="100"/>
        <v>10.8</v>
      </c>
      <c r="Q375" s="469"/>
      <c r="S375" s="116"/>
      <c r="T375" s="19"/>
      <c r="U375" s="557"/>
      <c r="V375" s="2465"/>
      <c r="W375" s="2465"/>
      <c r="X375" s="2465"/>
      <c r="Y375" s="2931"/>
      <c r="Z375" s="2006"/>
      <c r="AA375" s="2718"/>
      <c r="AB375" s="2936"/>
      <c r="AC375" s="2006"/>
      <c r="AD375" s="106"/>
      <c r="AE375" s="106"/>
      <c r="AF375" s="106"/>
      <c r="AG375" s="106"/>
      <c r="AH375" s="106"/>
      <c r="AI375" s="106"/>
      <c r="AJ375" s="106"/>
      <c r="AK375" s="106"/>
      <c r="AL375" s="106"/>
      <c r="AM375" s="106"/>
      <c r="AN375" s="106"/>
      <c r="AO375" s="106"/>
      <c r="AP375" s="106"/>
      <c r="AQ375" s="106"/>
      <c r="AR375" s="106"/>
      <c r="AS375" s="106"/>
      <c r="AT375" s="106"/>
      <c r="AU375" s="106"/>
      <c r="AV375" s="106"/>
      <c r="AW375" s="106"/>
      <c r="AX375" s="106"/>
      <c r="AY375" s="106"/>
      <c r="AZ375" s="106"/>
      <c r="BA375" s="106"/>
      <c r="BB375" s="106"/>
      <c r="BC375" s="106"/>
      <c r="BD375" s="106"/>
      <c r="BE375" s="106"/>
      <c r="BF375" s="106"/>
      <c r="BG375" s="106"/>
    </row>
    <row r="376" spans="2:59" ht="13.5" customHeight="1" thickBot="1">
      <c r="B376" s="230"/>
      <c r="C376" s="752" t="s">
        <v>344</v>
      </c>
      <c r="D376" s="774"/>
      <c r="E376" s="764">
        <f t="shared" ref="E376:P376" si="101">(E374*100/E730)-60</f>
        <v>-2.9662222222222212</v>
      </c>
      <c r="F376" s="765">
        <f t="shared" si="101"/>
        <v>2.1221739130434685</v>
      </c>
      <c r="G376" s="765">
        <f t="shared" si="101"/>
        <v>-2.3951958224542977</v>
      </c>
      <c r="H376" s="765">
        <f t="shared" si="101"/>
        <v>0.28862132352940506</v>
      </c>
      <c r="I376" s="765">
        <f t="shared" si="101"/>
        <v>4.1139428571428454</v>
      </c>
      <c r="J376" s="765">
        <f t="shared" si="101"/>
        <v>3.2642857142857267</v>
      </c>
      <c r="K376" s="765">
        <f t="shared" si="101"/>
        <v>8.8187499999999943</v>
      </c>
      <c r="L376" s="765">
        <f t="shared" si="101"/>
        <v>-2.5977222222222167</v>
      </c>
      <c r="M376" s="765">
        <f t="shared" si="101"/>
        <v>-2.6644441666666623</v>
      </c>
      <c r="N376" s="765">
        <f t="shared" si="101"/>
        <v>8.6183941666666612</v>
      </c>
      <c r="O376" s="765">
        <f t="shared" si="101"/>
        <v>7.2966666666665958E-2</v>
      </c>
      <c r="P376" s="767">
        <f t="shared" si="101"/>
        <v>6.5450000000000159</v>
      </c>
      <c r="Q376" s="469"/>
      <c r="S376" s="116"/>
      <c r="T376" s="19"/>
      <c r="U376" s="557"/>
      <c r="V376" s="2936"/>
      <c r="W376" s="2936"/>
      <c r="X376" s="2936"/>
      <c r="Y376" s="2936"/>
      <c r="Z376" s="2182"/>
      <c r="AA376" s="2969"/>
      <c r="AB376" s="2936"/>
      <c r="AC376" s="2182"/>
      <c r="AD376" s="106"/>
      <c r="AE376" s="106"/>
      <c r="AF376" s="106"/>
      <c r="AG376" s="106"/>
      <c r="AH376" s="106"/>
      <c r="AI376" s="106"/>
      <c r="AJ376" s="106"/>
      <c r="AK376" s="106"/>
      <c r="AL376" s="106"/>
      <c r="AM376" s="106"/>
      <c r="AN376" s="106"/>
      <c r="AO376" s="106"/>
      <c r="AP376" s="106"/>
      <c r="AQ376" s="106"/>
      <c r="AR376" s="106"/>
      <c r="AS376" s="106"/>
      <c r="AT376" s="106"/>
      <c r="AU376" s="106"/>
      <c r="AV376" s="106"/>
      <c r="AW376" s="106"/>
      <c r="AX376" s="106"/>
      <c r="AY376" s="106"/>
      <c r="AZ376" s="106"/>
      <c r="BA376" s="106"/>
      <c r="BB376" s="106"/>
      <c r="BC376" s="106"/>
      <c r="BD376" s="106"/>
      <c r="BE376" s="106"/>
      <c r="BF376" s="106"/>
      <c r="BG376" s="106"/>
    </row>
    <row r="377" spans="2:59" ht="11.25" customHeight="1" thickBot="1">
      <c r="B377" s="11"/>
      <c r="C377" s="11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469"/>
      <c r="S377" s="116"/>
      <c r="T377" s="2455"/>
      <c r="U377" s="31"/>
      <c r="V377" s="2006"/>
      <c r="W377" s="2006"/>
      <c r="X377" s="2006"/>
      <c r="Y377" s="2465"/>
      <c r="Z377" s="2006"/>
      <c r="AA377" s="2006"/>
      <c r="AB377" s="2006"/>
      <c r="AC377" s="2006"/>
      <c r="AD377" s="106"/>
      <c r="AE377" s="106"/>
      <c r="AF377" s="106"/>
      <c r="AG377" s="106"/>
      <c r="AH377" s="106"/>
      <c r="AI377" s="106"/>
      <c r="AJ377" s="106"/>
      <c r="AK377" s="106"/>
      <c r="AL377" s="106"/>
      <c r="AM377" s="106"/>
      <c r="AN377" s="106"/>
      <c r="AO377" s="106"/>
      <c r="AP377" s="106"/>
      <c r="AQ377" s="106"/>
      <c r="AR377" s="106"/>
      <c r="AS377" s="106"/>
      <c r="AT377" s="106"/>
      <c r="AU377" s="106"/>
      <c r="AV377" s="106"/>
      <c r="AW377" s="106"/>
      <c r="AX377" s="106"/>
      <c r="AY377" s="106"/>
      <c r="AZ377" s="106"/>
      <c r="BA377" s="106"/>
      <c r="BB377" s="106"/>
      <c r="BC377" s="106"/>
      <c r="BD377" s="106"/>
      <c r="BE377" s="106"/>
      <c r="BF377" s="106"/>
      <c r="BG377" s="106"/>
    </row>
    <row r="378" spans="2:59" ht="12.75" customHeight="1">
      <c r="B378" s="670"/>
      <c r="C378" s="43" t="s">
        <v>238</v>
      </c>
      <c r="D378" s="44"/>
      <c r="E378" s="144">
        <f t="shared" ref="E378:P378" si="102">E362+E369</f>
        <v>40.961000000000006</v>
      </c>
      <c r="F378" s="235">
        <f t="shared" si="102"/>
        <v>47.649100000000004</v>
      </c>
      <c r="G378" s="235">
        <f t="shared" si="102"/>
        <v>165.71280000000002</v>
      </c>
      <c r="H378" s="235">
        <f t="shared" si="102"/>
        <v>1262.1098999999999</v>
      </c>
      <c r="I378" s="720">
        <f t="shared" si="102"/>
        <v>29.005099999999999</v>
      </c>
      <c r="J378" s="235">
        <f t="shared" si="102"/>
        <v>0.70890000000000009</v>
      </c>
      <c r="K378" s="235">
        <f t="shared" si="102"/>
        <v>0.83130000000000004</v>
      </c>
      <c r="L378" s="720">
        <f t="shared" si="102"/>
        <v>458.59719999999993</v>
      </c>
      <c r="M378" s="720">
        <f t="shared" si="102"/>
        <v>722.64287000000002</v>
      </c>
      <c r="N378" s="720">
        <f t="shared" si="102"/>
        <v>688.4519499999999</v>
      </c>
      <c r="O378" s="720">
        <f t="shared" si="102"/>
        <v>139.9768</v>
      </c>
      <c r="P378" s="671">
        <f t="shared" si="102"/>
        <v>8.6911000000000005</v>
      </c>
      <c r="Q378" s="469"/>
      <c r="S378" s="356"/>
      <c r="T378" s="19"/>
      <c r="U378" s="367"/>
      <c r="V378" s="2465"/>
      <c r="W378" s="2465"/>
      <c r="X378" s="2465"/>
      <c r="Y378" s="2465"/>
      <c r="Z378" s="2006"/>
      <c r="AA378" s="2718"/>
      <c r="AB378" s="2006"/>
      <c r="AC378" s="2006"/>
      <c r="AD378" s="106"/>
      <c r="AE378" s="106"/>
      <c r="AF378" s="106"/>
      <c r="AG378" s="106"/>
      <c r="AH378" s="106"/>
      <c r="AI378" s="106"/>
      <c r="AJ378" s="106"/>
      <c r="AK378" s="106"/>
      <c r="AL378" s="106"/>
      <c r="AM378" s="106"/>
      <c r="AN378" s="106"/>
      <c r="AO378" s="106"/>
      <c r="AP378" s="106"/>
      <c r="AQ378" s="106"/>
      <c r="AR378" s="106"/>
      <c r="AS378" s="106"/>
      <c r="AT378" s="106"/>
      <c r="AU378" s="106"/>
      <c r="AV378" s="106"/>
      <c r="AW378" s="106"/>
      <c r="AX378" s="106"/>
      <c r="AY378" s="106"/>
      <c r="AZ378" s="106"/>
      <c r="BA378" s="106"/>
      <c r="BB378" s="106"/>
      <c r="BC378" s="106"/>
      <c r="BD378" s="106"/>
      <c r="BE378" s="106"/>
      <c r="BF378" s="106"/>
      <c r="BG378" s="106"/>
    </row>
    <row r="379" spans="2:59" ht="13.5" customHeight="1">
      <c r="B379" s="399"/>
      <c r="C379" s="697" t="s">
        <v>11</v>
      </c>
      <c r="D379" s="1150">
        <f t="shared" ref="D379:P379" si="103">D748</f>
        <v>0.45</v>
      </c>
      <c r="E379" s="1526">
        <f t="shared" si="103"/>
        <v>40.5</v>
      </c>
      <c r="F379" s="1490">
        <f t="shared" si="103"/>
        <v>41.4</v>
      </c>
      <c r="G379" s="1490">
        <f t="shared" si="103"/>
        <v>172.35</v>
      </c>
      <c r="H379" s="1490">
        <f t="shared" si="103"/>
        <v>1224</v>
      </c>
      <c r="I379" s="1490">
        <f t="shared" si="103"/>
        <v>31.5</v>
      </c>
      <c r="J379" s="1490">
        <f t="shared" si="103"/>
        <v>0.63</v>
      </c>
      <c r="K379" s="1490">
        <f t="shared" si="103"/>
        <v>0.72</v>
      </c>
      <c r="L379" s="1490">
        <f t="shared" si="103"/>
        <v>405</v>
      </c>
      <c r="M379" s="1295">
        <f t="shared" si="103"/>
        <v>540</v>
      </c>
      <c r="N379" s="1295">
        <f t="shared" si="103"/>
        <v>540</v>
      </c>
      <c r="O379" s="1295">
        <f t="shared" si="103"/>
        <v>135</v>
      </c>
      <c r="P379" s="1527">
        <f t="shared" si="103"/>
        <v>8.1</v>
      </c>
      <c r="Q379" s="469"/>
      <c r="S379" s="357"/>
      <c r="T379" s="19"/>
      <c r="U379" s="4"/>
      <c r="V379" s="2006"/>
      <c r="W379" s="2719"/>
      <c r="X379" s="2719"/>
      <c r="Y379" s="2465"/>
      <c r="Z379" s="2006"/>
      <c r="AA379" s="2006"/>
      <c r="AB379" s="2006"/>
      <c r="AC379" s="2719"/>
      <c r="AD379" s="106"/>
      <c r="AE379" s="106"/>
      <c r="AF379" s="106"/>
      <c r="AG379" s="106"/>
      <c r="AH379" s="106"/>
      <c r="AI379" s="106"/>
      <c r="AJ379" s="106"/>
      <c r="AK379" s="106"/>
      <c r="AL379" s="106"/>
      <c r="AM379" s="106"/>
      <c r="AN379" s="106"/>
      <c r="AO379" s="106"/>
      <c r="AP379" s="106"/>
      <c r="AQ379" s="106"/>
      <c r="AR379" s="106"/>
      <c r="AS379" s="106"/>
      <c r="AT379" s="106"/>
      <c r="AU379" s="106"/>
      <c r="AV379" s="106"/>
      <c r="AW379" s="106"/>
      <c r="AX379" s="106"/>
      <c r="AY379" s="106"/>
    </row>
    <row r="380" spans="2:59" ht="15.75" thickBot="1">
      <c r="B380" s="230"/>
      <c r="C380" s="752" t="s">
        <v>344</v>
      </c>
      <c r="D380" s="774"/>
      <c r="E380" s="764">
        <f t="shared" ref="E380:P380" si="104">(E378*100/E730)-45</f>
        <v>0.51222222222222769</v>
      </c>
      <c r="F380" s="765">
        <f t="shared" si="104"/>
        <v>6.7925000000000111</v>
      </c>
      <c r="G380" s="765">
        <f t="shared" si="104"/>
        <v>-1.7329503916449056</v>
      </c>
      <c r="H380" s="765">
        <f t="shared" si="104"/>
        <v>1.4010992647058771</v>
      </c>
      <c r="I380" s="765">
        <f t="shared" si="104"/>
        <v>-3.5641428571428619</v>
      </c>
      <c r="J380" s="765">
        <f t="shared" si="104"/>
        <v>5.6357142857143003</v>
      </c>
      <c r="K380" s="765">
        <f t="shared" si="104"/>
        <v>6.9562500000000043</v>
      </c>
      <c r="L380" s="765">
        <f t="shared" si="104"/>
        <v>5.955244444444439</v>
      </c>
      <c r="M380" s="765">
        <f t="shared" si="104"/>
        <v>15.220239166666666</v>
      </c>
      <c r="N380" s="765">
        <f t="shared" si="104"/>
        <v>12.370995833333325</v>
      </c>
      <c r="O380" s="765">
        <f t="shared" si="104"/>
        <v>1.6589333333333371</v>
      </c>
      <c r="P380" s="767">
        <f t="shared" si="104"/>
        <v>3.2838888888888889</v>
      </c>
      <c r="Q380" s="469"/>
      <c r="S380" s="121"/>
      <c r="T380" s="101"/>
      <c r="U380" s="98"/>
      <c r="V380" s="2465"/>
      <c r="W380" s="2465"/>
      <c r="X380" s="2465"/>
      <c r="Y380" s="2465"/>
      <c r="Z380" s="2006"/>
      <c r="AA380" s="2718"/>
      <c r="AB380" s="2006"/>
      <c r="AC380" s="2006"/>
      <c r="AD380" s="106"/>
      <c r="AE380" s="106"/>
      <c r="AF380" s="106"/>
      <c r="AG380" s="106"/>
      <c r="AH380" s="106"/>
      <c r="AI380" s="106"/>
      <c r="AJ380" s="106"/>
      <c r="AK380" s="106"/>
      <c r="AL380" s="106"/>
      <c r="AM380" s="106"/>
      <c r="AN380" s="106"/>
      <c r="AO380" s="106"/>
      <c r="AP380" s="106"/>
      <c r="AQ380" s="106"/>
      <c r="AR380" s="106"/>
      <c r="AS380" s="106"/>
      <c r="AT380" s="106"/>
      <c r="AU380" s="106"/>
      <c r="AV380" s="106"/>
      <c r="AW380" s="106"/>
      <c r="AX380" s="106"/>
      <c r="AY380" s="106"/>
    </row>
    <row r="381" spans="2:59" ht="13.5" customHeight="1" thickBot="1">
      <c r="B381" s="11"/>
      <c r="C381" s="11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469"/>
      <c r="S381" s="121"/>
      <c r="T381" s="325"/>
      <c r="U381" s="557"/>
      <c r="V381" s="2006"/>
      <c r="W381" s="2719"/>
      <c r="X381" s="2719"/>
      <c r="Y381" s="2465"/>
      <c r="Z381" s="2006"/>
      <c r="AA381" s="2006"/>
      <c r="AB381" s="2006"/>
      <c r="AC381" s="2719"/>
      <c r="AD381" s="106"/>
      <c r="AE381" s="106"/>
      <c r="AF381" s="106"/>
      <c r="AG381" s="106"/>
      <c r="AH381" s="106"/>
      <c r="AI381" s="106"/>
      <c r="AJ381" s="106"/>
      <c r="AK381" s="106"/>
      <c r="AL381" s="106"/>
      <c r="AM381" s="106"/>
      <c r="AN381" s="106"/>
      <c r="AO381" s="106"/>
      <c r="AP381" s="106"/>
      <c r="AQ381" s="106"/>
      <c r="AR381" s="106"/>
      <c r="AS381" s="106"/>
      <c r="AT381" s="106"/>
      <c r="AU381" s="106"/>
      <c r="AV381" s="106"/>
      <c r="AW381" s="106"/>
      <c r="AX381" s="106"/>
      <c r="AY381" s="106"/>
    </row>
    <row r="382" spans="2:59">
      <c r="B382" s="754" t="s">
        <v>265</v>
      </c>
      <c r="C382" s="43"/>
      <c r="D382" s="44"/>
      <c r="E382" s="734">
        <f t="shared" ref="E382:P382" si="105">E349+E362+E369</f>
        <v>61.426400000000001</v>
      </c>
      <c r="F382" s="735">
        <f t="shared" si="105"/>
        <v>67.62639999999999</v>
      </c>
      <c r="G382" s="735">
        <f t="shared" si="105"/>
        <v>261.27640000000002</v>
      </c>
      <c r="H382" s="735">
        <f t="shared" si="105"/>
        <v>1943.4628</v>
      </c>
      <c r="I382" s="1311">
        <f t="shared" si="105"/>
        <v>49.399459999999998</v>
      </c>
      <c r="J382" s="735">
        <f t="shared" si="105"/>
        <v>1.0214000000000001</v>
      </c>
      <c r="K382" s="735">
        <f t="shared" si="105"/>
        <v>1.2056</v>
      </c>
      <c r="L382" s="1311">
        <f t="shared" si="105"/>
        <v>631.89390000000003</v>
      </c>
      <c r="M382" s="1311">
        <f t="shared" si="105"/>
        <v>995.58566999999994</v>
      </c>
      <c r="N382" s="1387">
        <f t="shared" si="105"/>
        <v>1018.3723499999999</v>
      </c>
      <c r="O382" s="1311">
        <f t="shared" si="105"/>
        <v>222.05949999999999</v>
      </c>
      <c r="P382" s="771">
        <f t="shared" si="105"/>
        <v>14.621600000000001</v>
      </c>
      <c r="Q382" s="469"/>
      <c r="S382" s="106"/>
      <c r="T382" s="106"/>
      <c r="U382" s="106"/>
      <c r="V382" s="106"/>
      <c r="W382" s="106"/>
      <c r="X382" s="106"/>
      <c r="Y382" s="106"/>
      <c r="Z382" s="106"/>
      <c r="AA382" s="106"/>
      <c r="AB382" s="106"/>
      <c r="AC382" s="106"/>
      <c r="AD382" s="106"/>
      <c r="AE382" s="106"/>
      <c r="AF382" s="106"/>
      <c r="AG382" s="106"/>
      <c r="AH382" s="106"/>
      <c r="AI382" s="106"/>
      <c r="AJ382" s="106"/>
      <c r="AK382" s="106"/>
      <c r="AL382" s="106"/>
      <c r="AM382" s="106"/>
      <c r="AN382" s="106"/>
      <c r="AO382" s="106"/>
      <c r="AP382" s="106"/>
      <c r="AQ382" s="106"/>
      <c r="AR382" s="106"/>
      <c r="AS382" s="106"/>
      <c r="AT382" s="106"/>
      <c r="AU382" s="106"/>
      <c r="AV382" s="106"/>
      <c r="AW382" s="106"/>
      <c r="AX382" s="106"/>
      <c r="AY382" s="106"/>
    </row>
    <row r="383" spans="2:59">
      <c r="B383" s="755"/>
      <c r="C383" s="756" t="s">
        <v>11</v>
      </c>
      <c r="D383" s="1150">
        <f t="shared" ref="D383:P383" si="106">D752</f>
        <v>0.7</v>
      </c>
      <c r="E383" s="1526">
        <f t="shared" si="106"/>
        <v>63</v>
      </c>
      <c r="F383" s="1490">
        <f t="shared" si="106"/>
        <v>64.400000000000006</v>
      </c>
      <c r="G383" s="1490">
        <f t="shared" si="106"/>
        <v>268.10000000000002</v>
      </c>
      <c r="H383" s="1490">
        <f t="shared" si="106"/>
        <v>1904</v>
      </c>
      <c r="I383" s="1490">
        <f t="shared" si="106"/>
        <v>49</v>
      </c>
      <c r="J383" s="1490">
        <f t="shared" si="106"/>
        <v>0.98</v>
      </c>
      <c r="K383" s="1490">
        <f t="shared" si="106"/>
        <v>1.1200000000000001</v>
      </c>
      <c r="L383" s="1490">
        <f t="shared" si="106"/>
        <v>630</v>
      </c>
      <c r="M383" s="1295">
        <f t="shared" si="106"/>
        <v>840</v>
      </c>
      <c r="N383" s="1295">
        <f t="shared" si="106"/>
        <v>840</v>
      </c>
      <c r="O383" s="1295">
        <f t="shared" si="106"/>
        <v>210</v>
      </c>
      <c r="P383" s="1527">
        <f t="shared" si="106"/>
        <v>12.6</v>
      </c>
      <c r="Q383" s="469"/>
      <c r="S383" s="106"/>
      <c r="T383" s="106"/>
      <c r="U383" s="106"/>
      <c r="V383" s="106"/>
      <c r="W383" s="106"/>
      <c r="X383" s="106"/>
      <c r="Y383" s="106"/>
      <c r="Z383" s="106"/>
      <c r="AA383" s="106"/>
      <c r="AB383" s="106"/>
      <c r="AC383" s="106"/>
      <c r="AD383" s="106"/>
      <c r="AE383" s="106"/>
      <c r="AF383" s="106"/>
      <c r="AG383" s="106"/>
      <c r="AH383" s="106"/>
      <c r="AI383" s="106"/>
      <c r="AJ383" s="106"/>
      <c r="AK383" s="106"/>
      <c r="AL383" s="106"/>
      <c r="AM383" s="106"/>
      <c r="AN383" s="106"/>
      <c r="AO383" s="106"/>
      <c r="AP383" s="106"/>
      <c r="AQ383" s="106"/>
      <c r="AR383" s="106"/>
      <c r="AS383" s="106"/>
      <c r="AT383" s="106"/>
      <c r="AU383" s="106"/>
      <c r="AV383" s="106"/>
      <c r="AW383" s="106"/>
      <c r="AX383" s="106"/>
      <c r="AY383" s="106"/>
    </row>
    <row r="384" spans="2:59" ht="14.25" customHeight="1" thickBot="1">
      <c r="B384" s="230"/>
      <c r="C384" s="752" t="s">
        <v>344</v>
      </c>
      <c r="D384" s="774"/>
      <c r="E384" s="764">
        <f t="shared" ref="E384:P384" si="107">(E382*100/E730)-70</f>
        <v>-1.7484444444444449</v>
      </c>
      <c r="F384" s="765">
        <f t="shared" si="107"/>
        <v>3.5069565217391272</v>
      </c>
      <c r="G384" s="765">
        <f t="shared" si="107"/>
        <v>-1.7816187989556056</v>
      </c>
      <c r="H384" s="765">
        <f t="shared" si="107"/>
        <v>1.450838235294114</v>
      </c>
      <c r="I384" s="765">
        <f t="shared" si="107"/>
        <v>0.57065714285714364</v>
      </c>
      <c r="J384" s="765">
        <f t="shared" si="107"/>
        <v>2.9571428571428697</v>
      </c>
      <c r="K384" s="765">
        <f t="shared" si="107"/>
        <v>5.3499999999999943</v>
      </c>
      <c r="L384" s="765">
        <f t="shared" si="107"/>
        <v>0.21043333333332725</v>
      </c>
      <c r="M384" s="765">
        <f t="shared" si="107"/>
        <v>12.96547249999999</v>
      </c>
      <c r="N384" s="765">
        <f t="shared" si="107"/>
        <v>14.864362499999984</v>
      </c>
      <c r="O384" s="765">
        <f t="shared" si="107"/>
        <v>4.0198333333333238</v>
      </c>
      <c r="P384" s="767">
        <f t="shared" si="107"/>
        <v>11.231111111111119</v>
      </c>
      <c r="Q384" s="469"/>
      <c r="S384" s="106"/>
      <c r="T384" s="106"/>
      <c r="U384" s="106"/>
      <c r="V384" s="106"/>
      <c r="W384" s="106"/>
      <c r="X384" s="106"/>
      <c r="Y384" s="106"/>
      <c r="Z384" s="106"/>
      <c r="AA384" s="106"/>
      <c r="AB384" s="106"/>
      <c r="AC384" s="106"/>
      <c r="AD384" s="106"/>
      <c r="AE384" s="106"/>
      <c r="AF384" s="106"/>
      <c r="AG384" s="106"/>
      <c r="AH384" s="106"/>
      <c r="AI384" s="106"/>
      <c r="AJ384" s="106"/>
      <c r="AK384" s="106"/>
      <c r="AL384" s="106"/>
    </row>
    <row r="385" spans="2:38" ht="14.25" customHeight="1">
      <c r="S385" s="106"/>
      <c r="T385" s="106"/>
      <c r="U385" s="106"/>
      <c r="V385" s="106"/>
      <c r="W385" s="106"/>
      <c r="X385" s="106"/>
      <c r="Y385" s="106"/>
      <c r="Z385" s="106"/>
      <c r="AA385" s="106"/>
      <c r="AB385" s="106"/>
      <c r="AC385" s="106"/>
      <c r="AD385" s="106"/>
      <c r="AE385" s="106"/>
      <c r="AF385" s="106"/>
      <c r="AG385" s="106"/>
      <c r="AH385" s="106"/>
      <c r="AI385" s="106"/>
      <c r="AJ385" s="106"/>
      <c r="AK385" s="106"/>
      <c r="AL385" s="106"/>
    </row>
    <row r="386" spans="2:38" ht="12" customHeight="1">
      <c r="S386" s="106"/>
      <c r="T386" s="106"/>
      <c r="U386" s="106"/>
      <c r="V386" s="106"/>
      <c r="W386" s="106"/>
      <c r="X386" s="106"/>
      <c r="Y386" s="106"/>
      <c r="Z386" s="106"/>
      <c r="AA386" s="106"/>
      <c r="AB386" s="106"/>
      <c r="AC386" s="106"/>
      <c r="AD386" s="106"/>
      <c r="AE386" s="106"/>
      <c r="AF386" s="106"/>
      <c r="AG386" s="106"/>
      <c r="AH386" s="106"/>
      <c r="AI386" s="106"/>
      <c r="AJ386" s="106"/>
      <c r="AK386" s="106"/>
      <c r="AL386" s="106"/>
    </row>
    <row r="387" spans="2:38" ht="12.75" customHeight="1">
      <c r="S387" s="106"/>
      <c r="T387" s="106"/>
      <c r="U387" s="106"/>
      <c r="V387" s="106"/>
      <c r="W387" s="106"/>
      <c r="X387" s="106"/>
      <c r="Y387" s="106"/>
      <c r="Z387" s="106"/>
      <c r="AA387" s="106"/>
      <c r="AB387" s="106"/>
      <c r="AC387" s="106"/>
      <c r="AD387" s="106"/>
      <c r="AE387" s="106"/>
      <c r="AF387" s="106"/>
      <c r="AG387" s="106"/>
      <c r="AH387" s="106"/>
      <c r="AI387" s="106"/>
      <c r="AJ387" s="106"/>
      <c r="AK387" s="106"/>
      <c r="AL387" s="106"/>
    </row>
    <row r="388" spans="2:38">
      <c r="S388" s="106"/>
      <c r="T388" s="106"/>
      <c r="U388" s="106"/>
      <c r="V388" s="106"/>
      <c r="W388" s="106"/>
      <c r="X388" s="106"/>
      <c r="Y388" s="106"/>
      <c r="Z388" s="106"/>
      <c r="AA388" s="106"/>
      <c r="AB388" s="106"/>
      <c r="AC388" s="106"/>
      <c r="AD388" s="106"/>
      <c r="AE388" s="106"/>
      <c r="AF388" s="106"/>
      <c r="AG388" s="106"/>
      <c r="AH388" s="106"/>
      <c r="AI388" s="106"/>
      <c r="AJ388" s="106"/>
      <c r="AK388" s="106"/>
      <c r="AL388" s="106"/>
    </row>
    <row r="389" spans="2:38">
      <c r="S389" s="106"/>
      <c r="T389" s="106"/>
      <c r="U389" s="106"/>
      <c r="V389" s="106"/>
      <c r="W389" s="106"/>
      <c r="X389" s="106"/>
      <c r="Y389" s="106"/>
      <c r="Z389" s="106"/>
      <c r="AA389" s="106"/>
      <c r="AB389" s="106"/>
      <c r="AC389" s="106"/>
      <c r="AD389" s="106"/>
      <c r="AE389" s="106"/>
      <c r="AF389" s="106"/>
      <c r="AG389" s="106"/>
      <c r="AH389" s="106"/>
      <c r="AI389" s="106"/>
      <c r="AJ389" s="106"/>
      <c r="AK389" s="106"/>
      <c r="AL389" s="106"/>
    </row>
    <row r="390" spans="2:38">
      <c r="C390" s="699"/>
      <c r="D390" s="12" t="s">
        <v>175</v>
      </c>
      <c r="E390" s="296"/>
      <c r="Q390" s="1"/>
      <c r="S390" s="367"/>
      <c r="T390" s="106"/>
      <c r="U390" s="106"/>
      <c r="V390" s="106"/>
      <c r="W390" s="106"/>
      <c r="X390" s="106"/>
      <c r="Y390" s="106"/>
      <c r="Z390" s="106"/>
      <c r="AA390" s="106"/>
      <c r="AB390" s="367"/>
      <c r="AC390" s="367"/>
      <c r="AD390" s="367"/>
      <c r="AE390" s="367"/>
      <c r="AF390" s="106"/>
      <c r="AG390" s="106"/>
      <c r="AH390" s="106"/>
      <c r="AI390" s="106"/>
      <c r="AJ390" s="106"/>
      <c r="AK390" s="106"/>
      <c r="AL390" s="106"/>
    </row>
    <row r="391" spans="2:38">
      <c r="C391" s="13" t="s">
        <v>613</v>
      </c>
      <c r="D391" s="146"/>
      <c r="E391" s="2"/>
      <c r="F391"/>
      <c r="I391"/>
      <c r="J391"/>
      <c r="K391" s="26"/>
      <c r="L391" s="26"/>
      <c r="M391"/>
      <c r="N391"/>
      <c r="O391"/>
      <c r="P391"/>
      <c r="Q391" s="106"/>
      <c r="S391" s="543"/>
      <c r="T391" s="106"/>
      <c r="U391" s="106"/>
      <c r="V391" s="106"/>
      <c r="W391" s="106"/>
      <c r="X391" s="106"/>
      <c r="Y391" s="106"/>
      <c r="Z391" s="106"/>
      <c r="AA391" s="106"/>
      <c r="AB391" s="543"/>
      <c r="AC391" s="543"/>
      <c r="AD391" s="543"/>
      <c r="AE391" s="542"/>
      <c r="AF391" s="106"/>
      <c r="AG391" s="106"/>
      <c r="AH391" s="106"/>
      <c r="AI391" s="106"/>
      <c r="AJ391" s="106"/>
      <c r="AK391" s="106"/>
      <c r="AL391" s="106"/>
    </row>
    <row r="392" spans="2:38">
      <c r="C392" s="25" t="s">
        <v>271</v>
      </c>
      <c r="I392" s="784" t="s">
        <v>285</v>
      </c>
      <c r="N392" s="5"/>
      <c r="S392" s="544"/>
      <c r="T392" s="106"/>
      <c r="U392" s="106"/>
      <c r="V392" s="106"/>
      <c r="W392" s="106"/>
      <c r="X392" s="106"/>
      <c r="Y392" s="106"/>
      <c r="Z392" s="106"/>
      <c r="AA392" s="106"/>
      <c r="AB392" s="544"/>
      <c r="AC392" s="544"/>
      <c r="AD392" s="544"/>
      <c r="AE392" s="544"/>
      <c r="AF392" s="106"/>
      <c r="AG392" s="106"/>
      <c r="AH392" s="106"/>
      <c r="AI392" s="106"/>
      <c r="AJ392" s="106"/>
      <c r="AK392" s="106"/>
      <c r="AL392" s="106"/>
    </row>
    <row r="393" spans="2:38">
      <c r="C393" s="699" t="s">
        <v>404</v>
      </c>
      <c r="S393" s="357"/>
      <c r="T393" s="106"/>
      <c r="U393" s="106"/>
      <c r="V393" s="106"/>
      <c r="W393" s="106"/>
      <c r="X393" s="106"/>
      <c r="Y393" s="106"/>
      <c r="Z393" s="106"/>
      <c r="AA393" s="106"/>
      <c r="AB393" s="357"/>
      <c r="AC393" s="357"/>
      <c r="AD393" s="363"/>
      <c r="AE393" s="545"/>
      <c r="AF393" s="106"/>
      <c r="AG393" s="106"/>
      <c r="AH393" s="106"/>
      <c r="AI393" s="106"/>
      <c r="AJ393" s="106"/>
      <c r="AK393" s="106"/>
      <c r="AL393" s="106"/>
    </row>
    <row r="394" spans="2:38" ht="21">
      <c r="B394" s="2" t="s">
        <v>538</v>
      </c>
      <c r="C394" s="26"/>
      <c r="D394"/>
      <c r="F394" s="32" t="s">
        <v>410</v>
      </c>
      <c r="I394" s="29" t="s">
        <v>0</v>
      </c>
      <c r="J394"/>
      <c r="K394" s="79" t="s">
        <v>944</v>
      </c>
      <c r="L394" s="26"/>
      <c r="M394" s="26"/>
      <c r="N394" s="33"/>
      <c r="P394" s="119"/>
      <c r="S394" s="541"/>
      <c r="T394" s="106"/>
      <c r="U394" s="106"/>
      <c r="V394" s="106"/>
      <c r="W394" s="106"/>
      <c r="X394" s="106"/>
      <c r="Y394" s="106"/>
      <c r="Z394" s="106"/>
      <c r="AA394" s="106"/>
      <c r="AB394" s="541"/>
      <c r="AC394" s="541"/>
      <c r="AD394" s="541"/>
      <c r="AE394" s="106"/>
      <c r="AF394" s="106"/>
      <c r="AG394" s="106"/>
      <c r="AH394" s="106"/>
      <c r="AI394" s="106"/>
      <c r="AJ394" s="106"/>
      <c r="AK394" s="106"/>
      <c r="AL394" s="106"/>
    </row>
    <row r="395" spans="2:38" ht="15.75" thickBot="1">
      <c r="S395" s="543"/>
      <c r="T395" s="106"/>
      <c r="U395" s="106"/>
      <c r="V395" s="106"/>
      <c r="W395" s="106"/>
      <c r="X395" s="106"/>
      <c r="Y395" s="106"/>
      <c r="Z395" s="106"/>
      <c r="AA395" s="106"/>
      <c r="AB395" s="542"/>
      <c r="AC395" s="542"/>
      <c r="AD395" s="546"/>
      <c r="AE395" s="547"/>
      <c r="AF395" s="106"/>
      <c r="AG395" s="106"/>
      <c r="AH395" s="106"/>
      <c r="AI395" s="106"/>
      <c r="AJ395" s="106"/>
      <c r="AK395" s="106"/>
      <c r="AL395" s="106"/>
    </row>
    <row r="396" spans="2:38" ht="15.75" thickBot="1">
      <c r="B396" s="807" t="s">
        <v>267</v>
      </c>
      <c r="C396" s="838" t="s">
        <v>409</v>
      </c>
      <c r="D396" s="805" t="s">
        <v>146</v>
      </c>
      <c r="E396" s="812" t="s">
        <v>147</v>
      </c>
      <c r="F396" s="337"/>
      <c r="G396" s="337"/>
      <c r="H396" s="40"/>
      <c r="I396" s="569" t="s">
        <v>248</v>
      </c>
      <c r="J396" s="40"/>
      <c r="K396" s="707"/>
      <c r="L396" s="463"/>
      <c r="M396" s="814" t="s">
        <v>280</v>
      </c>
      <c r="N396" s="40"/>
      <c r="O396" s="40"/>
      <c r="P396" s="71"/>
      <c r="Q396" s="750" t="s">
        <v>275</v>
      </c>
      <c r="S396" s="121"/>
      <c r="T396" s="106"/>
      <c r="U396" s="106"/>
      <c r="V396" s="106"/>
      <c r="W396" s="106"/>
      <c r="X396" s="106"/>
      <c r="Y396" s="106"/>
      <c r="Z396" s="106"/>
      <c r="AA396" s="106"/>
      <c r="AB396" s="121"/>
      <c r="AC396" s="121"/>
      <c r="AD396" s="121"/>
      <c r="AE396" s="106"/>
      <c r="AF396" s="106"/>
      <c r="AG396" s="106"/>
      <c r="AH396" s="106"/>
      <c r="AI396" s="106"/>
      <c r="AJ396" s="106"/>
      <c r="AK396" s="106"/>
      <c r="AL396" s="106"/>
    </row>
    <row r="397" spans="2:38" ht="15.75" thickBot="1">
      <c r="B397" s="808" t="s">
        <v>250</v>
      </c>
      <c r="C397" s="407"/>
      <c r="D397" s="809" t="s">
        <v>153</v>
      </c>
      <c r="E397" s="602"/>
      <c r="F397" s="811"/>
      <c r="G397" s="1321" t="s">
        <v>414</v>
      </c>
      <c r="H397" s="1259" t="s">
        <v>392</v>
      </c>
      <c r="I397" s="815"/>
      <c r="J397" s="815"/>
      <c r="K397" s="815"/>
      <c r="L397" s="817"/>
      <c r="M397" s="818" t="s">
        <v>279</v>
      </c>
      <c r="N397" s="815"/>
      <c r="O397" s="815"/>
      <c r="P397" s="817"/>
      <c r="Q397" s="789" t="s">
        <v>273</v>
      </c>
      <c r="S397" s="502"/>
      <c r="T397" s="106"/>
      <c r="U397" s="106"/>
      <c r="V397" s="106"/>
      <c r="W397" s="106"/>
      <c r="X397" s="106"/>
      <c r="Y397" s="106"/>
      <c r="Z397" s="106"/>
      <c r="AA397" s="106"/>
      <c r="AB397" s="502"/>
      <c r="AC397" s="500"/>
      <c r="AD397" s="500"/>
      <c r="AE397" s="501"/>
      <c r="AF397" s="106"/>
      <c r="AG397" s="106"/>
      <c r="AH397" s="106"/>
      <c r="AI397" s="106"/>
      <c r="AJ397" s="106"/>
      <c r="AK397" s="106"/>
      <c r="AL397" s="106"/>
    </row>
    <row r="398" spans="2:38">
      <c r="B398" s="808" t="s">
        <v>258</v>
      </c>
      <c r="C398" s="407" t="s">
        <v>152</v>
      </c>
      <c r="D398" s="675"/>
      <c r="E398" s="809" t="s">
        <v>154</v>
      </c>
      <c r="F398" s="806" t="s">
        <v>55</v>
      </c>
      <c r="G398" s="1321" t="s">
        <v>415</v>
      </c>
      <c r="H398" s="1261" t="s">
        <v>157</v>
      </c>
      <c r="I398" s="602"/>
      <c r="J398" s="1271"/>
      <c r="K398" s="40"/>
      <c r="L398" s="1271"/>
      <c r="M398" s="1272" t="s">
        <v>259</v>
      </c>
      <c r="N398" s="1273" t="s">
        <v>260</v>
      </c>
      <c r="O398" s="1274" t="s">
        <v>261</v>
      </c>
      <c r="P398" s="1275" t="s">
        <v>262</v>
      </c>
      <c r="Q398" s="788" t="s">
        <v>241</v>
      </c>
      <c r="S398" s="121"/>
      <c r="T398" s="106"/>
      <c r="U398" s="106"/>
      <c r="V398" s="106"/>
      <c r="W398" s="106"/>
      <c r="X398" s="106"/>
      <c r="Y398" s="106"/>
      <c r="Z398" s="106"/>
      <c r="AA398" s="106"/>
      <c r="AB398" s="121"/>
      <c r="AC398" s="121"/>
      <c r="AD398" s="121"/>
      <c r="AE398" s="106"/>
      <c r="AF398" s="106"/>
      <c r="AG398" s="106"/>
      <c r="AH398" s="106"/>
      <c r="AI398" s="106"/>
      <c r="AJ398" s="106"/>
      <c r="AK398" s="106"/>
      <c r="AL398" s="106"/>
    </row>
    <row r="399" spans="2:38" ht="15.75" thickBot="1">
      <c r="B399" s="62"/>
      <c r="C399" s="700"/>
      <c r="D399" s="438"/>
      <c r="E399" s="810" t="s">
        <v>6</v>
      </c>
      <c r="F399" s="415" t="s">
        <v>7</v>
      </c>
      <c r="G399" s="1222" t="s">
        <v>8</v>
      </c>
      <c r="H399" s="1260" t="s">
        <v>340</v>
      </c>
      <c r="I399" s="1276" t="s">
        <v>251</v>
      </c>
      <c r="J399" s="1277" t="s">
        <v>252</v>
      </c>
      <c r="K399" s="1277" t="s">
        <v>942</v>
      </c>
      <c r="L399" s="1277" t="s">
        <v>253</v>
      </c>
      <c r="M399" s="1279" t="s">
        <v>254</v>
      </c>
      <c r="N399" s="1277" t="s">
        <v>255</v>
      </c>
      <c r="O399" s="1278" t="s">
        <v>256</v>
      </c>
      <c r="P399" s="1280" t="s">
        <v>257</v>
      </c>
      <c r="Q399" s="700"/>
      <c r="S399" s="121"/>
      <c r="T399" s="106"/>
      <c r="U399" s="106"/>
      <c r="V399" s="106"/>
      <c r="W399" s="106"/>
      <c r="X399" s="106"/>
      <c r="Y399" s="106"/>
      <c r="Z399" s="106"/>
      <c r="AA399" s="106"/>
      <c r="AB399" s="121"/>
      <c r="AC399" s="121"/>
      <c r="AD399" s="121"/>
      <c r="AE399" s="106"/>
      <c r="AF399" s="106"/>
      <c r="AG399" s="106"/>
      <c r="AH399" s="106"/>
      <c r="AI399" s="106"/>
      <c r="AJ399" s="106"/>
      <c r="AK399" s="106"/>
      <c r="AL399" s="106"/>
    </row>
    <row r="400" spans="2:38">
      <c r="B400" s="85"/>
      <c r="C400" s="568" t="s">
        <v>132</v>
      </c>
      <c r="D400" s="2565"/>
      <c r="E400" s="1317"/>
      <c r="F400" s="457"/>
      <c r="G400" s="457"/>
      <c r="H400" s="1318"/>
      <c r="I400" s="2567"/>
      <c r="J400" s="2567"/>
      <c r="K400" s="2568"/>
      <c r="L400" s="2567"/>
      <c r="M400" s="2567"/>
      <c r="N400" s="2567"/>
      <c r="O400" s="2567"/>
      <c r="P400" s="2571"/>
      <c r="Q400" s="794"/>
      <c r="S400" s="121"/>
      <c r="T400" s="106"/>
      <c r="U400" s="106"/>
      <c r="V400" s="106"/>
      <c r="W400" s="106"/>
      <c r="X400" s="106"/>
      <c r="Y400" s="106"/>
      <c r="Z400" s="106"/>
      <c r="AA400" s="106"/>
      <c r="AB400" s="121"/>
      <c r="AC400" s="121"/>
      <c r="AD400" s="121"/>
      <c r="AE400" s="106"/>
      <c r="AF400" s="106"/>
      <c r="AG400" s="106"/>
      <c r="AH400" s="106"/>
      <c r="AI400" s="106"/>
      <c r="AJ400" s="106"/>
      <c r="AK400" s="106"/>
      <c r="AL400" s="106"/>
    </row>
    <row r="401" spans="2:38">
      <c r="B401" s="1284" t="str">
        <f>'12-18л. МЕНЮ '!J420</f>
        <v>268 / 21</v>
      </c>
      <c r="C401" s="1112" t="str">
        <f>'12-18л. МЕНЮ '!C420</f>
        <v>Омлет натуральный и /овощи</v>
      </c>
      <c r="D401" s="2391">
        <f>'12-18л. МЕНЮ '!D420</f>
        <v>150</v>
      </c>
      <c r="E401" s="2569">
        <f>'12-18л. МЕНЮ '!E420</f>
        <v>13.64</v>
      </c>
      <c r="F401" s="1864">
        <f>'12-18л. МЕНЮ '!F420</f>
        <v>13.53</v>
      </c>
      <c r="G401" s="1926">
        <f>'12-18л. МЕНЮ '!G420</f>
        <v>3.39</v>
      </c>
      <c r="H401" s="1864">
        <f>'12-18л. МЕНЮ '!H420</f>
        <v>188.44</v>
      </c>
      <c r="I401" s="1951">
        <v>0.30990000000000001</v>
      </c>
      <c r="J401" s="1878">
        <v>7.4999999999999997E-2</v>
      </c>
      <c r="K401" s="1951">
        <v>0.42299999999999999</v>
      </c>
      <c r="L401" s="1864">
        <v>172.72280000000001</v>
      </c>
      <c r="M401" s="2165">
        <v>115.0993</v>
      </c>
      <c r="N401" s="2564">
        <v>215.28229999999999</v>
      </c>
      <c r="O401" s="1951">
        <v>17.8398</v>
      </c>
      <c r="P401" s="1879">
        <v>2.2765</v>
      </c>
      <c r="Q401" s="1762">
        <f>'12-18л. МЕНЮ '!I420</f>
        <v>48</v>
      </c>
      <c r="S401" s="11"/>
      <c r="T401" s="168"/>
      <c r="U401" s="11"/>
      <c r="V401" s="335"/>
      <c r="W401" s="829"/>
      <c r="X401" s="829"/>
      <c r="Y401" s="829"/>
      <c r="Z401" s="829"/>
      <c r="AA401" s="121"/>
      <c r="AB401" s="121"/>
      <c r="AC401" s="121"/>
      <c r="AD401" s="121"/>
      <c r="AE401" s="106"/>
      <c r="AF401" s="106"/>
      <c r="AG401" s="106"/>
      <c r="AH401" s="106"/>
      <c r="AI401" s="106"/>
      <c r="AJ401" s="106"/>
      <c r="AK401" s="106"/>
      <c r="AL401" s="106"/>
    </row>
    <row r="402" spans="2:38">
      <c r="B402" s="1736" t="str">
        <f>'12-18л. МЕНЮ '!J421</f>
        <v>157 / 21</v>
      </c>
      <c r="C402" s="1117" t="str">
        <f>'12-18л. МЕНЮ '!C421</f>
        <v>консервированные отварные (сложный гарнир)</v>
      </c>
      <c r="D402" s="2463">
        <f>'12-18л. МЕНЮ '!D421</f>
        <v>70</v>
      </c>
      <c r="E402" s="2570">
        <f>'12-18л. МЕНЮ '!E421</f>
        <v>2</v>
      </c>
      <c r="F402" s="1867">
        <f>'12-18л. МЕНЮ '!F421</f>
        <v>2.5339999999999998</v>
      </c>
      <c r="G402" s="1967">
        <f>'12-18л. МЕНЮ '!G421</f>
        <v>3.5339999999999998</v>
      </c>
      <c r="H402" s="1867">
        <f>'12-18л. МЕНЮ '!H421</f>
        <v>44.667000000000002</v>
      </c>
      <c r="I402" s="2132">
        <v>0.29699999999999999</v>
      </c>
      <c r="J402" s="2131">
        <v>3.2399999999999998E-3</v>
      </c>
      <c r="K402" s="1867">
        <v>0</v>
      </c>
      <c r="L402" s="2563">
        <v>5.4</v>
      </c>
      <c r="M402" s="2132">
        <v>1.89</v>
      </c>
      <c r="N402" s="2131">
        <v>3.645</v>
      </c>
      <c r="O402" s="2132">
        <v>1.5389999999999999</v>
      </c>
      <c r="P402" s="2162">
        <v>8.2619999999999999E-2</v>
      </c>
      <c r="Q402" s="1760">
        <f>'12-18л. МЕНЮ '!I421</f>
        <v>48</v>
      </c>
      <c r="S402" s="91"/>
      <c r="T402" s="19"/>
      <c r="U402" s="31"/>
      <c r="V402" s="356"/>
      <c r="W402" s="356"/>
      <c r="X402" s="356"/>
      <c r="Y402" s="356"/>
      <c r="Z402" s="356"/>
      <c r="AA402" s="2171"/>
      <c r="AB402" s="2172"/>
      <c r="AC402" s="121"/>
      <c r="AD402" s="121"/>
      <c r="AE402" s="106"/>
      <c r="AF402" s="106"/>
      <c r="AG402" s="106"/>
      <c r="AH402" s="106"/>
      <c r="AI402" s="106"/>
      <c r="AJ402" s="106"/>
      <c r="AK402" s="106"/>
      <c r="AL402" s="106"/>
    </row>
    <row r="403" spans="2:38" ht="14.25" customHeight="1">
      <c r="B403" s="1735" t="str">
        <f>'12-18л. МЕНЮ '!J422</f>
        <v>54-23гн/22</v>
      </c>
      <c r="C403" s="369" t="str">
        <f>'12-18л. МЕНЮ '!C422</f>
        <v>Кофейный напиток с молоком</v>
      </c>
      <c r="D403" s="15">
        <f>'12-18л. МЕНЮ '!D422</f>
        <v>180</v>
      </c>
      <c r="E403" s="2562">
        <f>'12-18л. МЕНЮ '!E422</f>
        <v>5.52</v>
      </c>
      <c r="F403" s="2027">
        <f>'12-18л. МЕНЮ '!F422</f>
        <v>4.38</v>
      </c>
      <c r="G403" s="2027">
        <f>'12-18л. МЕНЮ '!G422</f>
        <v>14.163</v>
      </c>
      <c r="H403" s="2130">
        <f>'12-18л. МЕНЮ '!H422</f>
        <v>117.786</v>
      </c>
      <c r="I403" s="1186">
        <v>0.93600000000000005</v>
      </c>
      <c r="J403" s="1186">
        <v>5.3999999999999999E-2</v>
      </c>
      <c r="K403" s="1186">
        <v>0.222</v>
      </c>
      <c r="L403" s="717">
        <v>23.814</v>
      </c>
      <c r="M403" s="1322">
        <v>194.256</v>
      </c>
      <c r="N403" s="1322">
        <v>157.19999999999999</v>
      </c>
      <c r="O403" s="1186">
        <v>32.4</v>
      </c>
      <c r="P403" s="2164">
        <v>0.75700000000000001</v>
      </c>
      <c r="Q403" s="1793">
        <f>'12-18л. МЕНЮ '!I422</f>
        <v>93</v>
      </c>
      <c r="S403" s="91"/>
      <c r="T403" s="325"/>
      <c r="U403" s="557"/>
      <c r="V403" s="335"/>
      <c r="W403" s="116"/>
      <c r="X403" s="175"/>
      <c r="Y403" s="541"/>
      <c r="Z403" s="157"/>
      <c r="AA403" s="2174"/>
      <c r="AB403" s="116"/>
      <c r="AC403" s="121"/>
      <c r="AD403" s="121"/>
      <c r="AE403" s="106"/>
      <c r="AF403" s="106"/>
      <c r="AG403" s="106"/>
      <c r="AH403" s="106"/>
      <c r="AI403" s="106"/>
      <c r="AJ403" s="106"/>
      <c r="AK403" s="106"/>
      <c r="AL403" s="106"/>
    </row>
    <row r="404" spans="2:38" ht="15" customHeight="1">
      <c r="B404" s="1284" t="str">
        <f>'12-18л. МЕНЮ '!J423</f>
        <v>Пром.пр.</v>
      </c>
      <c r="C404" s="244" t="str">
        <f>'12-18л. МЕНЮ '!C423</f>
        <v>Хлеб пшеничный</v>
      </c>
      <c r="D404" s="2391">
        <f>'12-18л. МЕНЮ '!D423</f>
        <v>60</v>
      </c>
      <c r="E404" s="1952">
        <f>'12-18л. МЕНЮ '!E423</f>
        <v>1.2036</v>
      </c>
      <c r="F404" s="1864">
        <f>'12-18л. МЕНЮ '!F423</f>
        <v>0.78</v>
      </c>
      <c r="G404" s="1864">
        <f>'12-18л. МЕНЮ '!G423</f>
        <v>32.520000000000003</v>
      </c>
      <c r="H404" s="1880">
        <f>'12-18л. МЕНЮ '!H423</f>
        <v>141.9144</v>
      </c>
      <c r="I404" s="768">
        <v>0</v>
      </c>
      <c r="J404" s="768">
        <v>6.6000000000000003E-2</v>
      </c>
      <c r="K404" s="768">
        <v>2.4E-2</v>
      </c>
      <c r="L404" s="761">
        <v>0</v>
      </c>
      <c r="M404" s="1401">
        <v>12</v>
      </c>
      <c r="N404" s="768">
        <v>3.9</v>
      </c>
      <c r="O404" s="768">
        <v>0.84</v>
      </c>
      <c r="P404" s="2250">
        <v>6.6000000000000003E-2</v>
      </c>
      <c r="Q404" s="1762">
        <f>'12-18л. МЕНЮ '!I423</f>
        <v>17</v>
      </c>
      <c r="S404" s="11"/>
      <c r="T404" s="325"/>
      <c r="U404" s="11"/>
      <c r="V404" s="1537"/>
      <c r="W404" s="1537"/>
      <c r="X404" s="1537"/>
      <c r="Y404" s="1537"/>
      <c r="Z404" s="1537"/>
      <c r="AA404" s="2175"/>
      <c r="AB404" s="2176"/>
      <c r="AC404" s="121"/>
      <c r="AD404" s="121"/>
      <c r="AE404" s="106"/>
      <c r="AF404" s="106"/>
      <c r="AG404" s="106"/>
      <c r="AH404" s="106"/>
      <c r="AI404" s="106"/>
      <c r="AJ404" s="106"/>
      <c r="AK404" s="106"/>
      <c r="AL404" s="106"/>
    </row>
    <row r="405" spans="2:38">
      <c r="B405" s="1284" t="str">
        <f>'12-18л. МЕНЮ '!J424</f>
        <v>Пром.пр.</v>
      </c>
      <c r="C405" s="244" t="str">
        <f>'12-18л. МЕНЮ '!C424</f>
        <v>Хлеб ржаной</v>
      </c>
      <c r="D405" s="2391">
        <f>'12-18л. МЕНЮ '!D424</f>
        <v>40</v>
      </c>
      <c r="E405" s="1952">
        <f>'12-18л. МЕНЮ '!E424</f>
        <v>1.8660000000000001</v>
      </c>
      <c r="F405" s="1864">
        <f>'12-18л. МЕНЮ '!F424</f>
        <v>0.66</v>
      </c>
      <c r="G405" s="1864">
        <f>'12-18л. МЕНЮ '!G424</f>
        <v>17.373999999999999</v>
      </c>
      <c r="H405" s="1880">
        <f>'12-18л. МЕНЮ '!H424</f>
        <v>82.9</v>
      </c>
      <c r="I405" s="2739">
        <v>0</v>
      </c>
      <c r="J405" s="2739">
        <v>9.5000000000000001E-2</v>
      </c>
      <c r="K405" s="2739">
        <v>0.1</v>
      </c>
      <c r="L405" s="2740">
        <v>0</v>
      </c>
      <c r="M405" s="2739">
        <v>13.2</v>
      </c>
      <c r="N405" s="2739">
        <v>9.36</v>
      </c>
      <c r="O405" s="2739">
        <v>2.64</v>
      </c>
      <c r="P405" s="2739">
        <v>5.6000000000000001E-2</v>
      </c>
      <c r="Q405" s="1762">
        <f>'12-18л. МЕНЮ '!I424</f>
        <v>18</v>
      </c>
      <c r="S405" s="470"/>
      <c r="T405" s="19"/>
      <c r="U405" s="31"/>
      <c r="V405" s="106"/>
      <c r="W405" s="106"/>
      <c r="X405" s="106"/>
      <c r="Y405" s="106"/>
      <c r="Z405" s="106"/>
      <c r="AA405" s="106"/>
      <c r="AB405" s="106"/>
      <c r="AC405" s="106"/>
      <c r="AD405" s="106"/>
      <c r="AE405" s="106"/>
      <c r="AF405" s="106"/>
      <c r="AG405" s="106"/>
      <c r="AH405" s="106"/>
      <c r="AI405" s="106"/>
      <c r="AJ405" s="106"/>
      <c r="AK405" s="106"/>
      <c r="AL405" s="106"/>
    </row>
    <row r="406" spans="2:38" ht="15.75" thickBot="1">
      <c r="B406" s="801" t="str">
        <f>'12-18л. МЕНЮ '!J425</f>
        <v xml:space="preserve">338 / 17 </v>
      </c>
      <c r="C406" s="1249" t="str">
        <f>'12-18л. МЕНЮ '!C425</f>
        <v>Фрукты свежие (яблоко)</v>
      </c>
      <c r="D406" s="2566">
        <f>'12-18л. МЕНЮ '!D425</f>
        <v>105</v>
      </c>
      <c r="E406" s="1976">
        <f>'12-18л. МЕНЮ '!E425</f>
        <v>0.42</v>
      </c>
      <c r="F406" s="1963">
        <f>'12-18л. МЕНЮ '!F425</f>
        <v>0.42</v>
      </c>
      <c r="G406" s="1963">
        <f>'12-18л. МЕНЮ '!G425</f>
        <v>10.29</v>
      </c>
      <c r="H406" s="1898">
        <f>'12-18л. МЕНЮ '!H425</f>
        <v>49.35</v>
      </c>
      <c r="I406" s="1186">
        <v>10.5</v>
      </c>
      <c r="J406" s="1186">
        <v>3.15E-2</v>
      </c>
      <c r="K406" s="1186">
        <v>2.1000000000000001E-2</v>
      </c>
      <c r="L406" s="717">
        <v>0</v>
      </c>
      <c r="M406" s="1186">
        <v>16.8</v>
      </c>
      <c r="N406" s="1186">
        <v>11.55</v>
      </c>
      <c r="O406" s="1186">
        <v>9.4499999999999993</v>
      </c>
      <c r="P406" s="1186">
        <v>2.31</v>
      </c>
      <c r="Q406" s="1691">
        <f>'12-18л. МЕНЮ '!I425</f>
        <v>99</v>
      </c>
      <c r="S406" s="11"/>
      <c r="T406" s="19"/>
      <c r="U406" s="558"/>
      <c r="V406" s="106"/>
      <c r="W406" s="106"/>
      <c r="X406" s="106"/>
      <c r="Y406" s="106"/>
      <c r="Z406" s="106"/>
      <c r="AA406" s="106"/>
      <c r="AB406" s="106"/>
      <c r="AC406" s="106"/>
      <c r="AD406" s="106"/>
      <c r="AE406" s="106"/>
      <c r="AF406" s="106"/>
      <c r="AG406" s="106"/>
      <c r="AH406" s="106"/>
      <c r="AI406" s="106"/>
      <c r="AJ406" s="106"/>
      <c r="AK406" s="106"/>
      <c r="AL406" s="106"/>
    </row>
    <row r="407" spans="2:38">
      <c r="B407" s="434" t="s">
        <v>173</v>
      </c>
      <c r="D407" s="1689">
        <f>'12-18л. МЕНЮ '!D426</f>
        <v>605</v>
      </c>
      <c r="E407" s="1929">
        <f>'12-18л. МЕНЮ '!E426</f>
        <v>24.649600000000003</v>
      </c>
      <c r="F407" s="1931">
        <f>'12-18л. МЕНЮ '!F426</f>
        <v>22.304000000000002</v>
      </c>
      <c r="G407" s="1931">
        <f>'12-18л. МЕНЮ '!G426</f>
        <v>81.270999999999987</v>
      </c>
      <c r="H407" s="1953">
        <f>'12-18л. МЕНЮ '!H426</f>
        <v>625.05740000000003</v>
      </c>
      <c r="I407" s="1885">
        <f t="shared" ref="I407:P407" si="108">SUM(I401:I406)</f>
        <v>12.042899999999999</v>
      </c>
      <c r="J407" s="1886">
        <f>SUM(J401:J406)</f>
        <v>0.32474000000000003</v>
      </c>
      <c r="K407" s="1886">
        <f t="shared" si="108"/>
        <v>0.79</v>
      </c>
      <c r="L407" s="1886">
        <f t="shared" si="108"/>
        <v>201.93680000000001</v>
      </c>
      <c r="M407" s="1888">
        <f t="shared" si="108"/>
        <v>353.24529999999999</v>
      </c>
      <c r="N407" s="1888">
        <f t="shared" si="108"/>
        <v>400.93729999999999</v>
      </c>
      <c r="O407" s="1886">
        <f t="shared" si="108"/>
        <v>64.708800000000011</v>
      </c>
      <c r="P407" s="1973">
        <f t="shared" si="108"/>
        <v>5.5481199999999999</v>
      </c>
      <c r="Q407" s="790"/>
      <c r="S407" s="2349"/>
      <c r="T407" s="19"/>
      <c r="U407" s="31"/>
      <c r="V407" s="116"/>
      <c r="W407" s="116"/>
      <c r="X407" s="175"/>
      <c r="Y407" s="541"/>
      <c r="Z407" s="106"/>
      <c r="AA407" s="116"/>
      <c r="AB407" s="116"/>
      <c r="AC407" s="106"/>
      <c r="AD407" s="106"/>
      <c r="AE407" s="106"/>
      <c r="AF407" s="106"/>
      <c r="AG407" s="106"/>
      <c r="AH407" s="106"/>
      <c r="AI407" s="106"/>
      <c r="AJ407" s="106"/>
      <c r="AK407" s="106"/>
      <c r="AL407" s="106"/>
    </row>
    <row r="408" spans="2:38">
      <c r="B408" s="399"/>
      <c r="C408" s="697" t="s">
        <v>11</v>
      </c>
      <c r="D408" s="1150">
        <f>D732</f>
        <v>0.25</v>
      </c>
      <c r="E408" s="1933">
        <f>'12-18л. МЕНЮ '!E427</f>
        <v>22.5</v>
      </c>
      <c r="F408" s="1935">
        <f>'12-18л. МЕНЮ '!F427</f>
        <v>23</v>
      </c>
      <c r="G408" s="1935">
        <f>'12-18л. МЕНЮ '!G427</f>
        <v>95.75</v>
      </c>
      <c r="H408" s="1954">
        <f>'12-18л. МЕНЮ '!H427</f>
        <v>680</v>
      </c>
      <c r="I408" s="1893">
        <f t="shared" ref="I408:P408" si="109">I732</f>
        <v>17.5</v>
      </c>
      <c r="J408" s="1893">
        <f t="shared" si="109"/>
        <v>0.35</v>
      </c>
      <c r="K408" s="1893">
        <f t="shared" si="109"/>
        <v>0.4</v>
      </c>
      <c r="L408" s="1893">
        <f t="shared" si="109"/>
        <v>225</v>
      </c>
      <c r="M408" s="1894">
        <f t="shared" si="109"/>
        <v>300</v>
      </c>
      <c r="N408" s="1894">
        <f t="shared" si="109"/>
        <v>300</v>
      </c>
      <c r="O408" s="1893">
        <f t="shared" si="109"/>
        <v>75</v>
      </c>
      <c r="P408" s="1975">
        <f t="shared" si="109"/>
        <v>4.5</v>
      </c>
      <c r="Q408" s="790"/>
      <c r="S408" s="2349"/>
      <c r="T408" s="19"/>
      <c r="U408" s="31"/>
      <c r="V408" s="356"/>
      <c r="W408" s="356"/>
      <c r="X408" s="356"/>
      <c r="Y408" s="356"/>
      <c r="Z408" s="356"/>
      <c r="AA408" s="2171"/>
      <c r="AB408" s="2172"/>
      <c r="AC408" s="106"/>
      <c r="AD408" s="106"/>
      <c r="AE408" s="106"/>
      <c r="AF408" s="106"/>
      <c r="AG408" s="106"/>
      <c r="AH408" s="106"/>
      <c r="AI408" s="106"/>
      <c r="AJ408" s="106"/>
      <c r="AK408" s="106"/>
      <c r="AL408" s="106"/>
    </row>
    <row r="409" spans="2:38" ht="15.75" thickBot="1">
      <c r="B409" s="230"/>
      <c r="C409" s="752" t="s">
        <v>344</v>
      </c>
      <c r="D409" s="774"/>
      <c r="E409" s="1896">
        <f>'12-18л. МЕНЮ '!E428</f>
        <v>2.388444444444449</v>
      </c>
      <c r="F409" s="1897">
        <f>'12-18л. МЕНЮ '!F428</f>
        <v>-0.75652173913043441</v>
      </c>
      <c r="G409" s="1897">
        <f>'12-18л. МЕНЮ '!G428</f>
        <v>-3.7804177545691928</v>
      </c>
      <c r="H409" s="1898">
        <f>'12-18л. МЕНЮ '!H428</f>
        <v>-2.0199485294117636</v>
      </c>
      <c r="I409" s="1899">
        <f t="shared" ref="I409:P409" si="110">(I407*100/I730)-25</f>
        <v>-7.7958571428571446</v>
      </c>
      <c r="J409" s="1899">
        <f t="shared" si="110"/>
        <v>-1.8042857142857116</v>
      </c>
      <c r="K409" s="1899">
        <f t="shared" si="110"/>
        <v>24.375</v>
      </c>
      <c r="L409" s="1899">
        <f t="shared" si="110"/>
        <v>-2.5625777777777792</v>
      </c>
      <c r="M409" s="1899">
        <f t="shared" si="110"/>
        <v>4.437108333333331</v>
      </c>
      <c r="N409" s="1899">
        <f t="shared" si="110"/>
        <v>8.4114416666666614</v>
      </c>
      <c r="O409" s="1899">
        <f t="shared" si="110"/>
        <v>-3.4303999999999952</v>
      </c>
      <c r="P409" s="1977">
        <f t="shared" si="110"/>
        <v>5.8228888888888903</v>
      </c>
      <c r="Q409" s="700"/>
      <c r="S409" s="2477"/>
      <c r="T409" s="2582"/>
      <c r="U409" s="557"/>
      <c r="V409" s="583"/>
      <c r="W409" s="174"/>
      <c r="X409" s="174"/>
      <c r="Y409" s="174"/>
      <c r="Z409" s="149"/>
      <c r="AA409" s="2178"/>
      <c r="AB409" s="116"/>
      <c r="AC409" s="106"/>
      <c r="AD409" s="106"/>
      <c r="AE409" s="106"/>
      <c r="AF409" s="106"/>
      <c r="AG409" s="106"/>
      <c r="AH409" s="106"/>
      <c r="AI409" s="106"/>
      <c r="AJ409" s="106"/>
      <c r="AK409" s="106"/>
      <c r="AL409" s="106"/>
    </row>
    <row r="410" spans="2:38">
      <c r="B410" s="85"/>
      <c r="C410" s="568" t="s">
        <v>110</v>
      </c>
      <c r="D410" s="59"/>
      <c r="E410" s="1944"/>
      <c r="F410" s="1924"/>
      <c r="G410" s="1924"/>
      <c r="H410" s="1869"/>
      <c r="I410" s="1869"/>
      <c r="J410" s="1869"/>
      <c r="K410" s="1869"/>
      <c r="L410" s="1869"/>
      <c r="M410" s="1869"/>
      <c r="N410" s="1869"/>
      <c r="O410" s="1869"/>
      <c r="P410" s="1870"/>
      <c r="Q410" s="790"/>
      <c r="S410" s="1655"/>
      <c r="T410" s="114"/>
      <c r="U410" s="1451"/>
      <c r="V410" s="1537"/>
      <c r="W410" s="1537"/>
      <c r="X410" s="1537"/>
      <c r="Y410" s="1537"/>
      <c r="Z410" s="1537"/>
      <c r="AA410" s="2175"/>
      <c r="AB410" s="2176"/>
      <c r="AC410" s="106"/>
      <c r="AD410" s="106"/>
      <c r="AE410" s="106"/>
      <c r="AF410" s="106"/>
      <c r="AG410" s="106"/>
      <c r="AH410" s="106"/>
      <c r="AI410" s="106"/>
      <c r="AJ410" s="106"/>
      <c r="AK410" s="106"/>
      <c r="AL410" s="106"/>
    </row>
    <row r="411" spans="2:38">
      <c r="B411" s="1189" t="str">
        <f>'12-18л. МЕНЮ '!J430</f>
        <v>149 / 21</v>
      </c>
      <c r="C411" s="251" t="str">
        <f>'12-18л. МЕНЮ '!C430</f>
        <v>Овощи консервированные</v>
      </c>
      <c r="D411" s="354">
        <f>'12-18л. МЕНЮ '!D430</f>
        <v>100</v>
      </c>
      <c r="E411" s="1951">
        <f>'12-18л. МЕНЮ '!E430</f>
        <v>1.583</v>
      </c>
      <c r="F411" s="1878">
        <f>'12-18л. МЕНЮ '!F430</f>
        <v>4.5060000000000002</v>
      </c>
      <c r="G411" s="1878">
        <f>'12-18л. МЕНЮ '!G430</f>
        <v>8.8854000000000006</v>
      </c>
      <c r="H411" s="1864">
        <f>'12-18л. МЕНЮ '!H430</f>
        <v>76.757900000000006</v>
      </c>
      <c r="I411" s="1951">
        <v>17.47</v>
      </c>
      <c r="J411" s="1878">
        <v>1.8700000000000001E-2</v>
      </c>
      <c r="K411" s="1951">
        <v>1.9699999999999999E-2</v>
      </c>
      <c r="L411" s="1878">
        <v>0</v>
      </c>
      <c r="M411" s="1951">
        <v>41.7014</v>
      </c>
      <c r="N411" s="1878">
        <v>30.21</v>
      </c>
      <c r="O411" s="1951">
        <v>14.185</v>
      </c>
      <c r="P411" s="2744">
        <v>1.1373</v>
      </c>
      <c r="Q411" s="459">
        <f>'12-18л. МЕНЮ '!I430</f>
        <v>4</v>
      </c>
      <c r="R411" s="219"/>
      <c r="S411" s="91"/>
      <c r="T411" s="168"/>
      <c r="U411" s="11"/>
      <c r="V411" s="106"/>
      <c r="W411" s="106"/>
      <c r="X411" s="106"/>
      <c r="Y411" s="106"/>
      <c r="Z411" s="106"/>
      <c r="AA411" s="106"/>
      <c r="AB411" s="174"/>
      <c r="AC411" s="106"/>
      <c r="AD411" s="106"/>
      <c r="AE411" s="106"/>
      <c r="AF411" s="106"/>
      <c r="AG411" s="106"/>
      <c r="AH411" s="106"/>
      <c r="AI411" s="106"/>
      <c r="AJ411" s="106"/>
      <c r="AK411" s="106"/>
      <c r="AL411" s="106"/>
    </row>
    <row r="412" spans="2:38">
      <c r="B412" s="816"/>
      <c r="C412" s="323" t="str">
        <f>'12-18л. МЕНЮ '!C431</f>
        <v xml:space="preserve">(порциями (капуста квашеная)) </v>
      </c>
      <c r="D412" s="817"/>
      <c r="E412" s="2572"/>
      <c r="F412" s="2573"/>
      <c r="G412" s="2572"/>
      <c r="H412" s="2573"/>
      <c r="I412" s="2899"/>
      <c r="J412" s="2900"/>
      <c r="K412" s="2899"/>
      <c r="L412" s="2900"/>
      <c r="M412" s="2899"/>
      <c r="N412" s="2900"/>
      <c r="O412" s="2899"/>
      <c r="P412" s="2901"/>
      <c r="Q412" s="691"/>
      <c r="R412" s="7"/>
      <c r="S412" s="41"/>
      <c r="T412" s="7"/>
      <c r="U412" s="557"/>
      <c r="V412" s="335"/>
      <c r="W412" s="116"/>
      <c r="X412" s="175"/>
      <c r="Y412" s="541"/>
      <c r="Z412" s="106"/>
      <c r="AA412" s="121"/>
      <c r="AB412" s="121"/>
      <c r="AC412" s="503"/>
      <c r="AD412" s="503"/>
      <c r="AE412" s="503"/>
      <c r="AF412" s="106"/>
      <c r="AG412" s="106"/>
      <c r="AH412" s="106"/>
      <c r="AI412" s="106"/>
      <c r="AJ412" s="106"/>
      <c r="AK412" s="106"/>
      <c r="AL412" s="106"/>
    </row>
    <row r="413" spans="2:38" ht="15.75" customHeight="1">
      <c r="B413" s="1692" t="str">
        <f>'12-18л. МЕНЮ '!J432</f>
        <v>108-109/17</v>
      </c>
      <c r="C413" s="323" t="str">
        <f>'12-18л. МЕНЮ '!C432</f>
        <v>Суп с клёцками</v>
      </c>
      <c r="D413" s="252">
        <f>'12-18л. МЕНЮ '!D432</f>
        <v>250</v>
      </c>
      <c r="E413" s="1949">
        <f>'12-18л. МЕНЮ '!E432</f>
        <v>3.5575000000000001</v>
      </c>
      <c r="F413" s="1866">
        <f>'12-18л. МЕНЮ '!F432</f>
        <v>4.5925000000000002</v>
      </c>
      <c r="G413" s="1866">
        <f>'12-18л. МЕНЮ '!G432</f>
        <v>19.7925</v>
      </c>
      <c r="H413" s="1866">
        <f>'12-18л. МЕНЮ '!H432</f>
        <v>134.73249999999999</v>
      </c>
      <c r="I413" s="1867">
        <v>0.57499999999999996</v>
      </c>
      <c r="J413" s="1867">
        <v>0.105</v>
      </c>
      <c r="K413" s="1867">
        <v>7.4999999999999997E-2</v>
      </c>
      <c r="L413" s="1867">
        <v>21.05</v>
      </c>
      <c r="M413" s="2132">
        <v>33.4</v>
      </c>
      <c r="N413" s="2132">
        <v>72.224999999999994</v>
      </c>
      <c r="O413" s="1867">
        <v>25.35</v>
      </c>
      <c r="P413" s="2902">
        <v>1.175</v>
      </c>
      <c r="Q413" s="1690">
        <f>'12-18л. МЕНЮ '!I432</f>
        <v>28</v>
      </c>
      <c r="R413" s="101"/>
      <c r="S413" s="11"/>
      <c r="T413" s="325"/>
      <c r="U413" s="11"/>
      <c r="V413" s="356"/>
      <c r="W413" s="356"/>
      <c r="X413" s="356"/>
      <c r="Y413" s="356"/>
      <c r="Z413" s="356"/>
      <c r="AA413" s="2171"/>
      <c r="AB413" s="2172"/>
      <c r="AC413" s="121"/>
      <c r="AD413" s="121"/>
      <c r="AE413" s="106"/>
      <c r="AF413" s="106"/>
      <c r="AG413" s="106"/>
      <c r="AH413" s="106"/>
      <c r="AI413" s="106"/>
      <c r="AJ413" s="106"/>
      <c r="AK413" s="106"/>
      <c r="AL413" s="106"/>
    </row>
    <row r="414" spans="2:38">
      <c r="B414" s="799" t="str">
        <f>'12-18л. МЕНЮ '!J433</f>
        <v>595/22</v>
      </c>
      <c r="C414" s="233" t="str">
        <f>'12-18л. МЕНЮ '!C433</f>
        <v>Наггетсы</v>
      </c>
      <c r="D414" s="252">
        <f>'12-18л. МЕНЮ '!D433</f>
        <v>100</v>
      </c>
      <c r="E414" s="1949">
        <f>'12-18л. МЕНЮ '!E433</f>
        <v>19.010000000000002</v>
      </c>
      <c r="F414" s="1866">
        <f>'12-18л. МЕНЮ '!F433</f>
        <v>13.547700000000001</v>
      </c>
      <c r="G414" s="1866">
        <f>'12-18л. МЕНЮ '!G433</f>
        <v>11.204000000000001</v>
      </c>
      <c r="H414" s="1866">
        <f>'12-18л. МЕНЮ '!H433</f>
        <v>244.94499999999999</v>
      </c>
      <c r="I414" s="2903">
        <v>0</v>
      </c>
      <c r="J414" s="2987">
        <v>0.1</v>
      </c>
      <c r="K414" s="2903">
        <v>0.04</v>
      </c>
      <c r="L414" s="2903">
        <v>7.8339999999999996</v>
      </c>
      <c r="M414" s="2988">
        <v>71.67</v>
      </c>
      <c r="N414" s="2988">
        <v>58.889000000000003</v>
      </c>
      <c r="O414" s="2903">
        <v>13.7</v>
      </c>
      <c r="P414" s="2989">
        <v>1.1200000000000001</v>
      </c>
      <c r="Q414" s="1690">
        <f>'12-18л. МЕНЮ '!I433</f>
        <v>68</v>
      </c>
      <c r="R414" s="101"/>
      <c r="S414" s="60"/>
      <c r="T414" s="2455"/>
      <c r="U414" s="31"/>
      <c r="V414" s="175"/>
      <c r="W414" s="149"/>
      <c r="X414" s="149"/>
      <c r="Y414" s="335"/>
      <c r="Z414" s="149"/>
      <c r="AA414" s="2174"/>
      <c r="AB414" s="116"/>
      <c r="AC414" s="121"/>
      <c r="AD414" s="121"/>
      <c r="AE414" s="106"/>
      <c r="AF414" s="106"/>
      <c r="AG414" s="106"/>
      <c r="AH414" s="106"/>
      <c r="AI414" s="106"/>
      <c r="AJ414" s="106"/>
      <c r="AK414" s="106"/>
      <c r="AL414" s="106"/>
    </row>
    <row r="415" spans="2:38">
      <c r="B415" s="799" t="str">
        <f>'12-18л. МЕНЮ '!J434</f>
        <v>381/22</v>
      </c>
      <c r="C415" s="233" t="str">
        <f>'12-18л. МЕНЮ '!C434</f>
        <v>Ризотто</v>
      </c>
      <c r="D415" s="252">
        <f>'12-18л. МЕНЮ '!D434</f>
        <v>180</v>
      </c>
      <c r="E415" s="1949">
        <f>'12-18л. МЕНЮ '!E434</f>
        <v>3.58</v>
      </c>
      <c r="F415" s="1866">
        <f>'12-18л. МЕНЮ '!F434</f>
        <v>11.755000000000001</v>
      </c>
      <c r="G415" s="1866">
        <f>'12-18л. МЕНЮ '!G434</f>
        <v>34.911000000000001</v>
      </c>
      <c r="H415" s="1866">
        <f>'12-18л. МЕНЮ '!H434</f>
        <v>267.49799999999999</v>
      </c>
      <c r="I415" s="1865">
        <v>1.296</v>
      </c>
      <c r="J415" s="1865">
        <v>5.0700000000000002E-2</v>
      </c>
      <c r="K415" s="2768">
        <v>4.2500000000000003E-2</v>
      </c>
      <c r="L415" s="1866">
        <v>30.032</v>
      </c>
      <c r="M415" s="2990">
        <v>82.493200000000002</v>
      </c>
      <c r="N415" s="1940">
        <v>83.827200000000005</v>
      </c>
      <c r="O415" s="2768">
        <v>28.9146</v>
      </c>
      <c r="P415" s="1876">
        <v>1.7177</v>
      </c>
      <c r="Q415" s="1690">
        <f>'12-18л. МЕНЮ '!I434</f>
        <v>34</v>
      </c>
      <c r="R415" s="101"/>
      <c r="S415" s="60"/>
      <c r="T415" s="2455"/>
      <c r="U415" s="31"/>
      <c r="V415" s="2180"/>
      <c r="W415" s="2180"/>
      <c r="X415" s="2180"/>
      <c r="Y415" s="1537"/>
      <c r="Z415" s="1537"/>
      <c r="AA415" s="2175"/>
      <c r="AB415" s="2176"/>
      <c r="AC415" s="121"/>
      <c r="AD415" s="121"/>
      <c r="AE415" s="106"/>
      <c r="AF415" s="106"/>
      <c r="AG415" s="106"/>
      <c r="AH415" s="106"/>
      <c r="AI415" s="106"/>
      <c r="AJ415" s="106"/>
      <c r="AK415" s="106"/>
      <c r="AL415" s="106"/>
    </row>
    <row r="416" spans="2:38">
      <c r="B416" s="799" t="str">
        <f>'12-18л. МЕНЮ '!J435</f>
        <v>501 /21</v>
      </c>
      <c r="C416" s="233" t="str">
        <f>'12-18л. МЕНЮ '!C435</f>
        <v>Сок фруктовый (персиковый)</v>
      </c>
      <c r="D416" s="252">
        <f>'12-18л. МЕНЮ '!D435</f>
        <v>200</v>
      </c>
      <c r="E416" s="1949">
        <f>'12-18л. МЕНЮ '!E435</f>
        <v>1</v>
      </c>
      <c r="F416" s="1866">
        <f>'12-18л. МЕНЮ '!F435</f>
        <v>0</v>
      </c>
      <c r="G416" s="1866">
        <f>'12-18л. МЕНЮ '!G435</f>
        <v>23.4</v>
      </c>
      <c r="H416" s="1866">
        <f>'12-18л. МЕНЮ '!H435</f>
        <v>97.6</v>
      </c>
      <c r="I416" s="329">
        <v>1.2</v>
      </c>
      <c r="J416" s="329">
        <v>4.0000000000000001E-3</v>
      </c>
      <c r="K416" s="329">
        <v>4.0000000000000001E-3</v>
      </c>
      <c r="L416" s="717">
        <v>0</v>
      </c>
      <c r="M416" s="1186">
        <v>30.4</v>
      </c>
      <c r="N416" s="1186">
        <v>36</v>
      </c>
      <c r="O416" s="1186">
        <v>1.8</v>
      </c>
      <c r="P416" s="2164">
        <v>0.8</v>
      </c>
      <c r="Q416" s="1690">
        <f>'12-18л. МЕНЮ '!I435</f>
        <v>98</v>
      </c>
      <c r="R416" s="11"/>
      <c r="S416" s="60"/>
      <c r="T416" s="2455"/>
      <c r="U416" s="557"/>
      <c r="V416" s="174"/>
      <c r="W416" s="583"/>
      <c r="X416" s="157"/>
      <c r="Y416" s="540"/>
      <c r="Z416" s="106"/>
      <c r="AA416" s="106"/>
      <c r="AB416" s="106"/>
      <c r="AC416" s="106"/>
      <c r="AD416" s="106"/>
      <c r="AE416" s="106"/>
      <c r="AF416" s="106"/>
      <c r="AG416" s="106"/>
      <c r="AH416" s="106"/>
      <c r="AI416" s="106"/>
      <c r="AJ416" s="106"/>
      <c r="AK416" s="106"/>
      <c r="AL416" s="106"/>
    </row>
    <row r="417" spans="2:38">
      <c r="B417" s="799" t="str">
        <f>'12-18л. МЕНЮ '!J436</f>
        <v>Пром.пр.</v>
      </c>
      <c r="C417" s="233" t="str">
        <f>'12-18л. МЕНЮ '!C436</f>
        <v>Хлеб пшеничный</v>
      </c>
      <c r="D417" s="252">
        <f>'12-18л. МЕНЮ '!D436</f>
        <v>60</v>
      </c>
      <c r="E417" s="1949">
        <f>'12-18л. МЕНЮ '!E436</f>
        <v>1.2036</v>
      </c>
      <c r="F417" s="1866">
        <f>'12-18л. МЕНЮ '!F436</f>
        <v>0.78</v>
      </c>
      <c r="G417" s="1866">
        <f>'12-18л. МЕНЮ '!G436</f>
        <v>32.520000000000003</v>
      </c>
      <c r="H417" s="1866">
        <f>'12-18л. МЕНЮ '!H436</f>
        <v>141.9144</v>
      </c>
      <c r="I417" s="1878">
        <v>0</v>
      </c>
      <c r="J417" s="1878">
        <v>6.6000000000000003E-2</v>
      </c>
      <c r="K417" s="1878">
        <v>2.4E-2</v>
      </c>
      <c r="L417" s="1864">
        <v>0</v>
      </c>
      <c r="M417" s="1877">
        <v>12</v>
      </c>
      <c r="N417" s="1878">
        <v>3.9</v>
      </c>
      <c r="O417" s="1878">
        <v>0.84</v>
      </c>
      <c r="P417" s="2744">
        <v>6.6000000000000003E-2</v>
      </c>
      <c r="Q417" s="1690">
        <f>'12-18л. МЕНЮ '!I436</f>
        <v>17</v>
      </c>
      <c r="S417" s="41"/>
      <c r="T417" s="19"/>
      <c r="U417" s="31"/>
      <c r="V417" s="106"/>
      <c r="W417" s="106"/>
      <c r="X417" s="106"/>
      <c r="Y417" s="106"/>
      <c r="Z417" s="106"/>
      <c r="AA417" s="106"/>
      <c r="AB417" s="106"/>
      <c r="AC417" s="106"/>
      <c r="AD417" s="106"/>
      <c r="AE417" s="106"/>
      <c r="AF417" s="106"/>
      <c r="AG417" s="106"/>
      <c r="AH417" s="106"/>
      <c r="AI417" s="106"/>
      <c r="AJ417" s="106"/>
      <c r="AK417" s="106"/>
      <c r="AL417" s="106"/>
    </row>
    <row r="418" spans="2:38" ht="15.75" thickBot="1">
      <c r="B418" s="1309" t="str">
        <f>'12-18л. МЕНЮ '!J437</f>
        <v>Пром.пр.</v>
      </c>
      <c r="C418" s="185" t="str">
        <f>'12-18л. МЕНЮ '!C437</f>
        <v>Хлеб ржаной</v>
      </c>
      <c r="D418" s="351">
        <f>'12-18л. МЕНЮ '!D437</f>
        <v>50</v>
      </c>
      <c r="E418" s="1949">
        <f>'12-18л. МЕНЮ '!E437</f>
        <v>2.3330000000000002</v>
      </c>
      <c r="F418" s="1866">
        <f>'12-18л. МЕНЮ '!F437</f>
        <v>0.82499999999999996</v>
      </c>
      <c r="G418" s="1866">
        <f>'12-18л. МЕНЮ '!G437</f>
        <v>21.718</v>
      </c>
      <c r="H418" s="1866">
        <f>'12-18л. МЕНЮ '!H437</f>
        <v>103.625</v>
      </c>
      <c r="I418" s="1186">
        <v>0</v>
      </c>
      <c r="J418" s="1186">
        <v>0.1</v>
      </c>
      <c r="K418" s="1186">
        <v>0.1</v>
      </c>
      <c r="L418" s="717">
        <v>0</v>
      </c>
      <c r="M418" s="2163">
        <v>16.5</v>
      </c>
      <c r="N418" s="1186">
        <v>11.7</v>
      </c>
      <c r="O418" s="1186">
        <v>3.3</v>
      </c>
      <c r="P418" s="1186">
        <v>7.0000000000000007E-2</v>
      </c>
      <c r="Q418" s="1690">
        <f>'12-18л. МЕНЮ '!I437</f>
        <v>18</v>
      </c>
      <c r="S418" s="2349"/>
      <c r="T418" s="19"/>
      <c r="U418" s="31"/>
      <c r="V418" s="335"/>
      <c r="W418" s="829"/>
      <c r="X418" s="829"/>
      <c r="Y418" s="829"/>
      <c r="Z418" s="829"/>
      <c r="AA418" s="121"/>
      <c r="AB418" s="121"/>
      <c r="AC418" s="106"/>
      <c r="AD418" s="106"/>
      <c r="AE418" s="106"/>
      <c r="AF418" s="106"/>
      <c r="AG418" s="106"/>
      <c r="AH418" s="106"/>
      <c r="AI418" s="106"/>
      <c r="AJ418" s="106"/>
      <c r="AK418" s="106"/>
      <c r="AL418" s="106"/>
    </row>
    <row r="419" spans="2:38">
      <c r="B419" s="434" t="s">
        <v>162</v>
      </c>
      <c r="C419" s="732"/>
      <c r="D419" s="1766">
        <f>'12-18л. МЕНЮ '!D438</f>
        <v>940</v>
      </c>
      <c r="E419" s="1882">
        <f>'12-18л. МЕНЮ '!E438</f>
        <v>32.267099999999999</v>
      </c>
      <c r="F419" s="1883">
        <f>'12-18л. МЕНЮ '!F438</f>
        <v>36.006200000000007</v>
      </c>
      <c r="G419" s="1883">
        <f>'12-18л. МЕНЮ '!G438</f>
        <v>152.43090000000001</v>
      </c>
      <c r="H419" s="1961">
        <f>'12-18л. МЕНЮ '!H438</f>
        <v>1067.0727999999999</v>
      </c>
      <c r="I419" s="1886">
        <f t="shared" ref="I419:P419" si="111">SUM(I411:I418)</f>
        <v>20.540999999999997</v>
      </c>
      <c r="J419" s="1886">
        <f>SUM(J411:J418)</f>
        <v>0.44440000000000002</v>
      </c>
      <c r="K419" s="1887">
        <f t="shared" si="111"/>
        <v>0.30520000000000003</v>
      </c>
      <c r="L419" s="1886">
        <f t="shared" si="111"/>
        <v>58.915999999999997</v>
      </c>
      <c r="M419" s="1888">
        <f t="shared" si="111"/>
        <v>288.16460000000001</v>
      </c>
      <c r="N419" s="1888">
        <f t="shared" si="111"/>
        <v>296.75119999999998</v>
      </c>
      <c r="O419" s="1888">
        <f t="shared" si="111"/>
        <v>88.08959999999999</v>
      </c>
      <c r="P419" s="1889">
        <f t="shared" si="111"/>
        <v>6.0860000000000003</v>
      </c>
      <c r="Q419" s="797"/>
      <c r="S419" s="2349"/>
      <c r="T419" s="19"/>
      <c r="U419" s="31"/>
      <c r="V419" s="356"/>
      <c r="W419" s="356"/>
      <c r="X419" s="356"/>
      <c r="Y419" s="356"/>
      <c r="Z419" s="356"/>
      <c r="AA419" s="2171"/>
      <c r="AB419" s="2172"/>
      <c r="AC419" s="106"/>
      <c r="AD419" s="106"/>
      <c r="AE419" s="106"/>
      <c r="AF419" s="106"/>
      <c r="AG419" s="106"/>
      <c r="AH419" s="106"/>
      <c r="AI419" s="106"/>
      <c r="AJ419" s="106"/>
      <c r="AK419" s="106"/>
      <c r="AL419" s="106"/>
    </row>
    <row r="420" spans="2:38">
      <c r="B420" s="755"/>
      <c r="C420" s="756" t="s">
        <v>11</v>
      </c>
      <c r="D420" s="1150">
        <f>D736</f>
        <v>0.35</v>
      </c>
      <c r="E420" s="1890">
        <f>'12-18л. МЕНЮ '!E439</f>
        <v>31.5</v>
      </c>
      <c r="F420" s="1891">
        <f>'12-18л. МЕНЮ '!F439</f>
        <v>32.200000000000003</v>
      </c>
      <c r="G420" s="1891">
        <f>'12-18л. МЕНЮ '!G439</f>
        <v>134.05000000000001</v>
      </c>
      <c r="H420" s="1962">
        <f>'12-18л. МЕНЮ '!H439</f>
        <v>952</v>
      </c>
      <c r="I420" s="1893">
        <f t="shared" ref="I420:P420" si="112">I736</f>
        <v>24.5</v>
      </c>
      <c r="J420" s="1893">
        <f t="shared" si="112"/>
        <v>0.49</v>
      </c>
      <c r="K420" s="1893">
        <f t="shared" si="112"/>
        <v>0.56000000000000005</v>
      </c>
      <c r="L420" s="1893">
        <f t="shared" si="112"/>
        <v>315</v>
      </c>
      <c r="M420" s="1894">
        <f t="shared" si="112"/>
        <v>420</v>
      </c>
      <c r="N420" s="1894">
        <f t="shared" si="112"/>
        <v>420</v>
      </c>
      <c r="O420" s="1894">
        <f t="shared" si="112"/>
        <v>105</v>
      </c>
      <c r="P420" s="1895">
        <f t="shared" si="112"/>
        <v>6.3</v>
      </c>
      <c r="Q420" s="797"/>
      <c r="S420" s="11"/>
      <c r="T420" s="48"/>
      <c r="U420" s="11"/>
      <c r="V420" s="335"/>
      <c r="W420" s="116"/>
      <c r="X420" s="175"/>
      <c r="Y420" s="541"/>
      <c r="Z420" s="157"/>
      <c r="AA420" s="2174"/>
      <c r="AB420" s="116"/>
      <c r="AC420" s="106"/>
      <c r="AD420" s="106"/>
      <c r="AE420" s="106"/>
      <c r="AF420" s="106"/>
      <c r="AG420" s="106"/>
      <c r="AH420" s="106"/>
      <c r="AI420" s="106"/>
      <c r="AJ420" s="106"/>
      <c r="AK420" s="106"/>
      <c r="AL420" s="106"/>
    </row>
    <row r="421" spans="2:38" ht="15.75" thickBot="1">
      <c r="B421" s="230"/>
      <c r="C421" s="752" t="s">
        <v>344</v>
      </c>
      <c r="D421" s="774"/>
      <c r="E421" s="1896">
        <f>'12-18л. МЕНЮ '!E440</f>
        <v>0.85233333333333405</v>
      </c>
      <c r="F421" s="1897">
        <f>'12-18л. МЕНЮ '!F440</f>
        <v>4.1371739130434904</v>
      </c>
      <c r="G421" s="1897">
        <f>'12-18л. МЕНЮ '!G440</f>
        <v>4.7991906005221949</v>
      </c>
      <c r="H421" s="1963">
        <f>'12-18л. МЕНЮ '!H440</f>
        <v>4.2306176470588213</v>
      </c>
      <c r="I421" s="1899">
        <f t="shared" ref="I421:P421" si="113">(I419*100/I730)-35</f>
        <v>-5.6557142857142928</v>
      </c>
      <c r="J421" s="1899">
        <f t="shared" si="113"/>
        <v>-3.2571428571428527</v>
      </c>
      <c r="K421" s="1899">
        <f t="shared" si="113"/>
        <v>-15.925000000000001</v>
      </c>
      <c r="L421" s="1899">
        <f t="shared" si="113"/>
        <v>-28.45377777777778</v>
      </c>
      <c r="M421" s="1899">
        <f t="shared" si="113"/>
        <v>-10.986283333333333</v>
      </c>
      <c r="N421" s="1899">
        <f t="shared" si="113"/>
        <v>-10.270733333333336</v>
      </c>
      <c r="O421" s="1899">
        <f t="shared" si="113"/>
        <v>-5.6368000000000045</v>
      </c>
      <c r="P421" s="1900">
        <f t="shared" si="113"/>
        <v>-1.18888888888889</v>
      </c>
      <c r="Q421" s="797"/>
      <c r="S421" s="11"/>
      <c r="T421" s="48"/>
      <c r="U421" s="11"/>
      <c r="V421" s="1537"/>
      <c r="W421" s="1537"/>
      <c r="X421" s="1537"/>
      <c r="Y421" s="1537"/>
      <c r="Z421" s="1537"/>
      <c r="AA421" s="2175"/>
      <c r="AB421" s="2176"/>
      <c r="AC421" s="106"/>
      <c r="AD421" s="106"/>
      <c r="AE421" s="106"/>
      <c r="AF421" s="106"/>
      <c r="AG421" s="106"/>
      <c r="AH421" s="106"/>
      <c r="AI421" s="106"/>
      <c r="AJ421" s="106"/>
      <c r="AK421" s="106"/>
      <c r="AL421" s="106"/>
    </row>
    <row r="422" spans="2:38">
      <c r="B422" s="85"/>
      <c r="C422" s="1287" t="s">
        <v>200</v>
      </c>
      <c r="D422" s="1288"/>
      <c r="E422" s="1906"/>
      <c r="F422" s="1907"/>
      <c r="G422" s="1907"/>
      <c r="H422" s="1908"/>
      <c r="I422" s="1908"/>
      <c r="J422" s="1908"/>
      <c r="K422" s="1964"/>
      <c r="L422" s="1908"/>
      <c r="M422" s="1908"/>
      <c r="N422" s="1908"/>
      <c r="O422" s="1908"/>
      <c r="P422" s="1909"/>
      <c r="Q422" s="794"/>
      <c r="S422" s="11"/>
      <c r="T422" s="48"/>
      <c r="U422" s="11"/>
      <c r="V422" s="106"/>
      <c r="W422" s="106"/>
      <c r="X422" s="106"/>
      <c r="Y422" s="106"/>
      <c r="Z422" s="106"/>
      <c r="AA422" s="106"/>
      <c r="AB422" s="106"/>
      <c r="AC422" s="106"/>
      <c r="AD422" s="106"/>
      <c r="AE422" s="106"/>
      <c r="AF422" s="106"/>
      <c r="AG422" s="106"/>
      <c r="AH422" s="106"/>
      <c r="AI422" s="106"/>
      <c r="AJ422" s="106"/>
      <c r="AK422" s="106"/>
      <c r="AL422" s="106"/>
    </row>
    <row r="423" spans="2:38">
      <c r="B423" s="1307" t="str">
        <f>'12-18л. МЕНЮ '!J442</f>
        <v>783 /22</v>
      </c>
      <c r="C423" s="2123" t="str">
        <f>'12-18л. МЕНЮ '!C442</f>
        <v>Чай фруктовый</v>
      </c>
      <c r="D423" s="1855">
        <f>'12-18л. МЕНЮ '!D442</f>
        <v>200</v>
      </c>
      <c r="E423" s="1928">
        <f>'12-18л. МЕНЮ '!E442</f>
        <v>0.49380000000000002</v>
      </c>
      <c r="F423" s="1864">
        <f>'12-18л. МЕНЮ '!F442</f>
        <v>0</v>
      </c>
      <c r="G423" s="1864">
        <f>'12-18л. МЕНЮ '!G442</f>
        <v>7.6313000000000004</v>
      </c>
      <c r="H423" s="1880">
        <f>'12-18л. МЕНЮ '!H442</f>
        <v>32.700000000000003</v>
      </c>
      <c r="I423" s="330">
        <v>0.54890000000000005</v>
      </c>
      <c r="J423" s="330">
        <v>0</v>
      </c>
      <c r="K423" s="330">
        <v>0.02</v>
      </c>
      <c r="L423" s="761">
        <v>0.97499999999999998</v>
      </c>
      <c r="M423" s="2249">
        <v>10.49</v>
      </c>
      <c r="N423" s="2249">
        <v>15.525</v>
      </c>
      <c r="O423" s="2249">
        <v>8.44</v>
      </c>
      <c r="P423" s="2250">
        <v>1.63</v>
      </c>
      <c r="Q423" s="459">
        <f>'12-18л. МЕНЮ '!I442</f>
        <v>83</v>
      </c>
      <c r="S423" s="11"/>
      <c r="T423" s="48"/>
      <c r="U423" s="11"/>
      <c r="V423" s="335"/>
      <c r="W423" s="829"/>
      <c r="X423" s="829"/>
      <c r="Y423" s="829"/>
      <c r="Z423" s="829"/>
      <c r="AA423" s="121"/>
      <c r="AB423" s="121"/>
      <c r="AC423" s="106"/>
      <c r="AD423" s="106"/>
      <c r="AE423" s="106"/>
      <c r="AF423" s="106"/>
      <c r="AG423" s="106"/>
      <c r="AH423" s="106"/>
      <c r="AI423" s="106"/>
      <c r="AJ423" s="106"/>
      <c r="AK423" s="106"/>
      <c r="AL423" s="106"/>
    </row>
    <row r="424" spans="2:38">
      <c r="B424" s="1307" t="str">
        <f>'12-18л. МЕНЮ '!J443</f>
        <v>ТТК /3/17</v>
      </c>
      <c r="C424" s="2578" t="str">
        <f>'12-18л. МЕНЮ '!C443</f>
        <v>Бутерброд с сыром (сыр твердых сортов</v>
      </c>
      <c r="D424" s="254">
        <f>'12-18л. МЕНЮ '!D443</f>
        <v>15</v>
      </c>
      <c r="E424" s="1926">
        <f>'12-18л. МЕНЮ '!E443</f>
        <v>3.5001000000000002</v>
      </c>
      <c r="F424" s="1864">
        <f>'12-18л. МЕНЮ '!F443</f>
        <v>4.4001000000000001</v>
      </c>
      <c r="G424" s="1864">
        <f>'12-18л. МЕНЮ '!G443</f>
        <v>0</v>
      </c>
      <c r="H424" s="1926">
        <f>'12-18л. МЕНЮ '!H443</f>
        <v>53.8005</v>
      </c>
      <c r="I424" s="768">
        <v>0.11</v>
      </c>
      <c r="J424" s="768">
        <v>5.0000000000000001E-3</v>
      </c>
      <c r="K424" s="1178">
        <v>4.4999999999999998E-2</v>
      </c>
      <c r="L424" s="768">
        <v>39</v>
      </c>
      <c r="M424" s="2460">
        <v>102</v>
      </c>
      <c r="N424" s="768">
        <v>75</v>
      </c>
      <c r="O424" s="1178">
        <v>5.5010000000000003</v>
      </c>
      <c r="P424" s="2521">
        <v>0.15</v>
      </c>
      <c r="Q424" s="459">
        <f>'12-18л. МЕНЮ '!I443</f>
        <v>13</v>
      </c>
      <c r="S424" s="1192"/>
      <c r="T424" s="48"/>
      <c r="U424" s="159"/>
      <c r="V424" s="356"/>
      <c r="W424" s="356"/>
      <c r="X424" s="356"/>
      <c r="Y424" s="356"/>
      <c r="Z424" s="356"/>
      <c r="AA424" s="2171"/>
      <c r="AB424" s="2172"/>
      <c r="AC424" s="106"/>
      <c r="AD424" s="106"/>
      <c r="AE424" s="106"/>
      <c r="AF424" s="106"/>
      <c r="AG424" s="106"/>
      <c r="AH424" s="106"/>
      <c r="AI424" s="106"/>
      <c r="AJ424" s="106"/>
      <c r="AK424" s="106"/>
      <c r="AL424" s="106"/>
    </row>
    <row r="425" spans="2:38">
      <c r="B425" s="2580">
        <f>'12-18л. МЕНЮ '!J444</f>
        <v>0</v>
      </c>
      <c r="C425" s="2579" t="str">
        <f>'12-18л. МЕНЮ '!C444</f>
        <v xml:space="preserve">                                  хлеб пшеничный)</v>
      </c>
      <c r="D425" s="352">
        <f>'12-18л. МЕНЮ '!D444</f>
        <v>25</v>
      </c>
      <c r="E425" s="1967">
        <f>'12-18л. МЕНЮ '!E444</f>
        <v>0.50149999999999995</v>
      </c>
      <c r="F425" s="1867">
        <f>'12-18л. МЕНЮ '!F444</f>
        <v>0.32500000000000001</v>
      </c>
      <c r="G425" s="1867">
        <f>'12-18л. МЕНЮ '!G444</f>
        <v>13.35</v>
      </c>
      <c r="H425" s="1967">
        <f>'12-18л. МЕНЮ '!H444</f>
        <v>59.131</v>
      </c>
      <c r="I425" s="2486">
        <v>0</v>
      </c>
      <c r="J425" s="1410">
        <v>2.8000000000000001E-2</v>
      </c>
      <c r="K425" s="1739">
        <v>0.01</v>
      </c>
      <c r="L425" s="1437">
        <v>0</v>
      </c>
      <c r="M425" s="1740">
        <v>5</v>
      </c>
      <c r="N425" s="1741">
        <v>1.625</v>
      </c>
      <c r="O425" s="1739">
        <v>0.35</v>
      </c>
      <c r="P425" s="2504">
        <v>2.8000000000000001E-2</v>
      </c>
      <c r="Q425" s="1742">
        <f>'12-18л. МЕНЮ '!I444</f>
        <v>13</v>
      </c>
      <c r="S425" s="91"/>
      <c r="T425" s="168"/>
      <c r="U425" s="4"/>
      <c r="V425" s="335"/>
      <c r="W425" s="116"/>
      <c r="X425" s="175"/>
      <c r="Y425" s="541"/>
      <c r="Z425" s="157"/>
      <c r="AA425" s="2174"/>
      <c r="AB425" s="116"/>
      <c r="AC425" s="106"/>
      <c r="AD425" s="106"/>
      <c r="AE425" s="106"/>
      <c r="AF425" s="106"/>
      <c r="AG425" s="106"/>
      <c r="AH425" s="106"/>
      <c r="AI425" s="106"/>
      <c r="AJ425" s="106"/>
      <c r="AK425" s="106"/>
      <c r="AL425" s="106"/>
    </row>
    <row r="426" spans="2:38" ht="16.5" customHeight="1">
      <c r="B426" s="2575" t="str">
        <f>'12-18л. МЕНЮ '!J445</f>
        <v>Пром.пр.</v>
      </c>
      <c r="C426" s="2576" t="str">
        <f>'12-18л. МЕНЮ '!C445</f>
        <v>Кондитерское изделие (печенье)</v>
      </c>
      <c r="D426" s="2577">
        <f>'12-18л. МЕНЮ '!D445</f>
        <v>15</v>
      </c>
      <c r="E426" s="2464">
        <f>'12-18л. МЕНЮ '!E445</f>
        <v>1.2829999999999999</v>
      </c>
      <c r="F426" s="2465">
        <f>'12-18л. МЕНЮ '!F445</f>
        <v>3.7004999999999999</v>
      </c>
      <c r="G426" s="2027">
        <f>'12-18л. МЕНЮ '!G445</f>
        <v>10.24</v>
      </c>
      <c r="H426" s="2130">
        <f>'12-18л. МЕНЮ '!H445</f>
        <v>79.400000000000006</v>
      </c>
      <c r="I426" s="1186">
        <v>0</v>
      </c>
      <c r="J426" s="1186">
        <v>0</v>
      </c>
      <c r="K426" s="1186">
        <v>0</v>
      </c>
      <c r="L426" s="717">
        <v>2.25</v>
      </c>
      <c r="M426" s="1186">
        <v>6.5250000000000004</v>
      </c>
      <c r="N426" s="1186">
        <v>0</v>
      </c>
      <c r="O426" s="1186">
        <v>0.05</v>
      </c>
      <c r="P426" s="2461">
        <v>4.7E-2</v>
      </c>
      <c r="Q426" s="1742">
        <f>'12-18л. МЕНЮ '!I445</f>
        <v>14</v>
      </c>
      <c r="S426" s="221"/>
      <c r="T426" s="7"/>
      <c r="U426" s="15"/>
      <c r="V426" s="1537"/>
      <c r="W426" s="1537"/>
      <c r="X426" s="1537"/>
      <c r="Y426" s="1537"/>
      <c r="Z426" s="1537"/>
      <c r="AA426" s="2175"/>
      <c r="AB426" s="2176"/>
      <c r="AC426" s="106"/>
      <c r="AD426" s="106"/>
      <c r="AE426" s="106"/>
      <c r="AF426" s="106"/>
      <c r="AG426" s="106"/>
      <c r="AH426" s="106"/>
      <c r="AI426" s="106"/>
      <c r="AJ426" s="106"/>
      <c r="AK426" s="106"/>
      <c r="AL426" s="106"/>
    </row>
    <row r="427" spans="2:38" ht="15.75" thickBot="1">
      <c r="B427" s="1309" t="str">
        <f>'12-18л. МЕНЮ '!J446</f>
        <v>82 / 21</v>
      </c>
      <c r="C427" s="2581" t="str">
        <f>'12-18л. МЕНЮ '!C446</f>
        <v>Фрукты свежие (банан)</v>
      </c>
      <c r="D427" s="1289">
        <f>'12-18л. МЕНЮ '!D446</f>
        <v>100</v>
      </c>
      <c r="E427" s="1928">
        <f>'12-18л. МЕНЮ '!E446</f>
        <v>1.5</v>
      </c>
      <c r="F427" s="1926">
        <f>'12-18л. МЕНЮ '!F446</f>
        <v>0.1</v>
      </c>
      <c r="G427" s="1864">
        <f>'12-18л. МЕНЮ '!G446</f>
        <v>11.8</v>
      </c>
      <c r="H427" s="1880">
        <f>'12-18л. МЕНЮ '!H446</f>
        <v>54.1</v>
      </c>
      <c r="I427" s="793">
        <v>10</v>
      </c>
      <c r="J427" s="765">
        <v>0.04</v>
      </c>
      <c r="K427" s="765">
        <v>0.03</v>
      </c>
      <c r="L427" s="798">
        <v>0</v>
      </c>
      <c r="M427" s="2522">
        <v>38</v>
      </c>
      <c r="N427" s="765">
        <v>18</v>
      </c>
      <c r="O427" s="765">
        <v>18.45</v>
      </c>
      <c r="P427" s="767">
        <v>0.6</v>
      </c>
      <c r="Q427" s="1714">
        <f>'12-18л. МЕНЮ '!I446</f>
        <v>100</v>
      </c>
      <c r="S427" s="2583"/>
      <c r="T427" s="7"/>
      <c r="U427" s="15"/>
      <c r="V427" s="106"/>
      <c r="W427" s="106"/>
      <c r="X427" s="106"/>
      <c r="Y427" s="106"/>
      <c r="Z427" s="106"/>
      <c r="AA427" s="106"/>
      <c r="AB427" s="106"/>
      <c r="AC427" s="106"/>
      <c r="AD427" s="106"/>
      <c r="AE427" s="106"/>
      <c r="AF427" s="106"/>
      <c r="AG427" s="106"/>
      <c r="AH427" s="106"/>
      <c r="AI427" s="106"/>
      <c r="AJ427" s="106"/>
      <c r="AK427" s="106"/>
      <c r="AL427" s="106"/>
    </row>
    <row r="428" spans="2:38">
      <c r="B428" s="766" t="s">
        <v>207</v>
      </c>
      <c r="C428" s="43"/>
      <c r="D428" s="2247">
        <f>'12-18л. МЕНЮ '!D447</f>
        <v>355</v>
      </c>
      <c r="E428" s="1882">
        <f>'12-18л. МЕНЮ '!E447</f>
        <v>7.2783999999999995</v>
      </c>
      <c r="F428" s="1883">
        <f>'12-18л. МЕНЮ '!F447</f>
        <v>8.525599999999999</v>
      </c>
      <c r="G428" s="1961">
        <f>'12-18л. МЕНЮ '!G447</f>
        <v>43.021299999999997</v>
      </c>
      <c r="H428" s="1884">
        <f>'12-18л. МЕНЮ '!H447</f>
        <v>279.13150000000002</v>
      </c>
      <c r="I428" s="1912">
        <f t="shared" ref="I428:P428" si="114">SUM(I423:I427)</f>
        <v>10.658899999999999</v>
      </c>
      <c r="J428" s="1888">
        <f>SUM(J423:J427)</f>
        <v>7.3000000000000009E-2</v>
      </c>
      <c r="K428" s="1886">
        <f t="shared" si="114"/>
        <v>0.105</v>
      </c>
      <c r="L428" s="1886">
        <f t="shared" si="114"/>
        <v>42.225000000000001</v>
      </c>
      <c r="M428" s="1888">
        <f t="shared" si="114"/>
        <v>162.01499999999999</v>
      </c>
      <c r="N428" s="1888">
        <f t="shared" si="114"/>
        <v>110.15</v>
      </c>
      <c r="O428" s="1886">
        <f t="shared" si="114"/>
        <v>32.790999999999997</v>
      </c>
      <c r="P428" s="1905">
        <f t="shared" si="114"/>
        <v>2.4549999999999996</v>
      </c>
      <c r="Q428" s="69"/>
      <c r="S428" s="11"/>
      <c r="T428" s="2584"/>
      <c r="U428" s="95"/>
      <c r="V428" s="106"/>
      <c r="W428" s="106"/>
      <c r="X428" s="106"/>
      <c r="Y428" s="106"/>
      <c r="Z428" s="106"/>
      <c r="AA428" s="106"/>
      <c r="AB428" s="106"/>
      <c r="AC428" s="106"/>
      <c r="AD428" s="106"/>
      <c r="AE428" s="106"/>
      <c r="AF428" s="106"/>
      <c r="AG428" s="106"/>
      <c r="AH428" s="106"/>
      <c r="AI428" s="106"/>
      <c r="AJ428" s="106"/>
      <c r="AK428" s="106"/>
      <c r="AL428" s="106"/>
    </row>
    <row r="429" spans="2:38">
      <c r="B429" s="755"/>
      <c r="C429" s="756" t="s">
        <v>11</v>
      </c>
      <c r="D429" s="2248">
        <f>D740</f>
        <v>0.1</v>
      </c>
      <c r="E429" s="1890">
        <f>'12-18л. МЕНЮ '!E448</f>
        <v>9</v>
      </c>
      <c r="F429" s="1891">
        <f>'12-18л. МЕНЮ '!F448</f>
        <v>9.1999999999999993</v>
      </c>
      <c r="G429" s="1962">
        <f>'12-18л. МЕНЮ '!G448</f>
        <v>38.299999999999997</v>
      </c>
      <c r="H429" s="1892">
        <f>'12-18л. МЕНЮ '!H448</f>
        <v>272</v>
      </c>
      <c r="I429" s="1893">
        <f t="shared" ref="I429:P429" si="115">I740</f>
        <v>7</v>
      </c>
      <c r="J429" s="1893">
        <f t="shared" si="115"/>
        <v>0.14000000000000001</v>
      </c>
      <c r="K429" s="1893">
        <f t="shared" si="115"/>
        <v>0.16</v>
      </c>
      <c r="L429" s="1893">
        <f t="shared" si="115"/>
        <v>90</v>
      </c>
      <c r="M429" s="1894">
        <f t="shared" si="115"/>
        <v>120</v>
      </c>
      <c r="N429" s="1894">
        <f t="shared" si="115"/>
        <v>120</v>
      </c>
      <c r="O429" s="1893">
        <f t="shared" si="115"/>
        <v>30</v>
      </c>
      <c r="P429" s="1895">
        <f t="shared" si="115"/>
        <v>1.8</v>
      </c>
      <c r="Q429" s="294"/>
      <c r="S429" s="51"/>
      <c r="T429" s="7"/>
      <c r="U429" s="15"/>
      <c r="V429" s="2179"/>
      <c r="W429" s="2179"/>
      <c r="X429" s="2179"/>
      <c r="Y429" s="2179"/>
      <c r="Z429" s="2179"/>
      <c r="AA429" s="106"/>
      <c r="AB429" s="223"/>
      <c r="AC429" s="116"/>
      <c r="AD429" s="116"/>
      <c r="AE429" s="174"/>
      <c r="AF429" s="106"/>
      <c r="AG429" s="106"/>
      <c r="AH429" s="106"/>
      <c r="AI429" s="106"/>
      <c r="AJ429" s="106"/>
      <c r="AK429" s="106"/>
      <c r="AL429" s="106"/>
    </row>
    <row r="430" spans="2:38" ht="15.75" thickBot="1">
      <c r="B430" s="230"/>
      <c r="C430" s="752" t="s">
        <v>344</v>
      </c>
      <c r="D430" s="753"/>
      <c r="E430" s="1896">
        <f>'12-18л. МЕНЮ '!E449</f>
        <v>-1.9128888888888902</v>
      </c>
      <c r="F430" s="1897">
        <f>'12-18л. МЕНЮ '!F449</f>
        <v>-0.73304347826086946</v>
      </c>
      <c r="G430" s="1963">
        <f>'12-18л. МЕНЮ '!G449</f>
        <v>1.2327154046997375</v>
      </c>
      <c r="H430" s="1898">
        <f>'12-18л. МЕНЮ '!H449</f>
        <v>0.26218750000000135</v>
      </c>
      <c r="I430" s="1899">
        <f t="shared" ref="I430:P430" si="116">(I428*100/I730)-10</f>
        <v>5.2269999999999985</v>
      </c>
      <c r="J430" s="1899">
        <f t="shared" si="116"/>
        <v>-4.7857142857142847</v>
      </c>
      <c r="K430" s="1899">
        <f t="shared" si="116"/>
        <v>-3.4375</v>
      </c>
      <c r="L430" s="1899">
        <f t="shared" si="116"/>
        <v>-5.3083333333333336</v>
      </c>
      <c r="M430" s="1899">
        <f t="shared" si="116"/>
        <v>3.5012499999999989</v>
      </c>
      <c r="N430" s="1899">
        <f t="shared" si="116"/>
        <v>-0.82083333333333286</v>
      </c>
      <c r="O430" s="1899">
        <f t="shared" si="116"/>
        <v>0.93033333333333168</v>
      </c>
      <c r="P430" s="1900">
        <f t="shared" si="116"/>
        <v>3.6388888888888875</v>
      </c>
      <c r="S430" s="11"/>
      <c r="T430" s="325"/>
      <c r="U430" s="11"/>
      <c r="V430" s="2179"/>
      <c r="W430" s="2179"/>
      <c r="X430" s="2179"/>
      <c r="Y430" s="2179"/>
      <c r="Z430" s="2179"/>
      <c r="AA430" s="106"/>
      <c r="AB430" s="121"/>
      <c r="AC430" s="121"/>
      <c r="AD430" s="121"/>
      <c r="AE430" s="106"/>
      <c r="AF430" s="106"/>
      <c r="AG430" s="106"/>
      <c r="AH430" s="106"/>
      <c r="AI430" s="106"/>
      <c r="AJ430" s="106"/>
      <c r="AK430" s="106"/>
      <c r="AL430" s="106"/>
    </row>
    <row r="431" spans="2:38" ht="15.75" thickBot="1">
      <c r="Q431" s="294"/>
      <c r="S431" s="39"/>
      <c r="T431" s="7"/>
      <c r="U431" s="15"/>
      <c r="V431" s="106"/>
      <c r="W431" s="106"/>
      <c r="X431" s="106"/>
      <c r="Y431" s="106"/>
      <c r="Z431" s="106"/>
      <c r="AA431" s="106"/>
      <c r="AB431" s="121"/>
      <c r="AC431" s="121"/>
      <c r="AD431" s="121"/>
      <c r="AE431" s="106"/>
      <c r="AF431" s="106"/>
      <c r="AG431" s="106"/>
      <c r="AH431" s="106"/>
      <c r="AI431" s="106"/>
      <c r="AJ431" s="106"/>
      <c r="AK431" s="106"/>
      <c r="AL431" s="106"/>
    </row>
    <row r="432" spans="2:38">
      <c r="B432" s="670"/>
      <c r="C432" s="43" t="s">
        <v>239</v>
      </c>
      <c r="D432" s="44"/>
      <c r="E432" s="144">
        <f t="shared" ref="E432:P432" si="117">E407+E419</f>
        <v>56.916700000000006</v>
      </c>
      <c r="F432" s="235">
        <f t="shared" si="117"/>
        <v>58.310200000000009</v>
      </c>
      <c r="G432" s="235">
        <f t="shared" si="117"/>
        <v>233.70189999999999</v>
      </c>
      <c r="H432" s="235">
        <f t="shared" si="117"/>
        <v>1692.1302000000001</v>
      </c>
      <c r="I432" s="235">
        <f t="shared" si="117"/>
        <v>32.5839</v>
      </c>
      <c r="J432" s="235">
        <f t="shared" si="117"/>
        <v>0.76914000000000005</v>
      </c>
      <c r="K432" s="235">
        <f t="shared" si="117"/>
        <v>1.0952000000000002</v>
      </c>
      <c r="L432" s="235">
        <f t="shared" si="117"/>
        <v>260.8528</v>
      </c>
      <c r="M432" s="720">
        <f t="shared" si="117"/>
        <v>641.40989999999999</v>
      </c>
      <c r="N432" s="720">
        <f t="shared" si="117"/>
        <v>697.68849999999998</v>
      </c>
      <c r="O432" s="720">
        <f t="shared" si="117"/>
        <v>152.79840000000002</v>
      </c>
      <c r="P432" s="671">
        <f t="shared" si="117"/>
        <v>11.634119999999999</v>
      </c>
      <c r="Q432" s="294"/>
      <c r="S432" s="1192"/>
      <c r="T432" s="48"/>
      <c r="U432" s="159"/>
      <c r="V432" s="106"/>
      <c r="W432" s="106"/>
      <c r="X432" s="106"/>
      <c r="Y432" s="106"/>
      <c r="Z432" s="106"/>
      <c r="AA432" s="106"/>
      <c r="AB432" s="121"/>
      <c r="AC432" s="121"/>
      <c r="AD432" s="121"/>
      <c r="AE432" s="106"/>
      <c r="AF432" s="106"/>
      <c r="AG432" s="106"/>
      <c r="AH432" s="106"/>
      <c r="AI432" s="106"/>
      <c r="AJ432" s="106"/>
      <c r="AK432" s="106"/>
      <c r="AL432" s="106"/>
    </row>
    <row r="433" spans="2:38">
      <c r="B433" s="399"/>
      <c r="C433" s="697" t="s">
        <v>11</v>
      </c>
      <c r="D433" s="1150">
        <f t="shared" ref="D433:P433" si="118">D744</f>
        <v>0.6</v>
      </c>
      <c r="E433" s="1526">
        <f t="shared" si="118"/>
        <v>54</v>
      </c>
      <c r="F433" s="1490">
        <f t="shared" si="118"/>
        <v>55.2</v>
      </c>
      <c r="G433" s="1490">
        <f t="shared" si="118"/>
        <v>229.8</v>
      </c>
      <c r="H433" s="1490">
        <f t="shared" si="118"/>
        <v>1632</v>
      </c>
      <c r="I433" s="1490">
        <f t="shared" si="118"/>
        <v>42</v>
      </c>
      <c r="J433" s="1490">
        <f t="shared" si="118"/>
        <v>0.84</v>
      </c>
      <c r="K433" s="1490">
        <f t="shared" si="118"/>
        <v>0.96</v>
      </c>
      <c r="L433" s="1490">
        <f t="shared" si="118"/>
        <v>540</v>
      </c>
      <c r="M433" s="1295">
        <f t="shared" si="118"/>
        <v>720</v>
      </c>
      <c r="N433" s="1295">
        <f t="shared" si="118"/>
        <v>720</v>
      </c>
      <c r="O433" s="1295">
        <f t="shared" si="118"/>
        <v>180</v>
      </c>
      <c r="P433" s="1527">
        <f t="shared" si="118"/>
        <v>10.8</v>
      </c>
      <c r="Q433" s="294"/>
      <c r="S433" s="116"/>
      <c r="T433" s="106"/>
      <c r="U433" s="106"/>
      <c r="V433" s="106"/>
      <c r="W433" s="106"/>
      <c r="X433" s="106"/>
      <c r="Y433" s="106"/>
      <c r="Z433" s="106"/>
      <c r="AA433" s="106"/>
      <c r="AB433" s="116"/>
      <c r="AC433" s="116"/>
      <c r="AD433" s="116"/>
      <c r="AE433" s="174"/>
      <c r="AF433" s="106"/>
      <c r="AG433" s="106"/>
      <c r="AH433" s="106"/>
      <c r="AI433" s="106"/>
      <c r="AJ433" s="106"/>
      <c r="AK433" s="106"/>
      <c r="AL433" s="106"/>
    </row>
    <row r="434" spans="2:38" ht="15.75" thickBot="1">
      <c r="B434" s="230"/>
      <c r="C434" s="752" t="s">
        <v>344</v>
      </c>
      <c r="D434" s="774"/>
      <c r="E434" s="764">
        <f t="shared" ref="E434:P434" si="119">(E432*100/E730)-60</f>
        <v>3.2407777777777866</v>
      </c>
      <c r="F434" s="765">
        <f t="shared" si="119"/>
        <v>3.3806521739130488</v>
      </c>
      <c r="G434" s="765">
        <f t="shared" si="119"/>
        <v>1.0187728459530021</v>
      </c>
      <c r="H434" s="765">
        <f t="shared" si="119"/>
        <v>2.2106691176470648</v>
      </c>
      <c r="I434" s="765">
        <f t="shared" si="119"/>
        <v>-13.451571428571434</v>
      </c>
      <c r="J434" s="765">
        <f t="shared" si="119"/>
        <v>-5.0614285714285643</v>
      </c>
      <c r="K434" s="765">
        <f t="shared" si="119"/>
        <v>8.4500000000000028</v>
      </c>
      <c r="L434" s="765">
        <f t="shared" si="119"/>
        <v>-31.016355555555556</v>
      </c>
      <c r="M434" s="765">
        <f t="shared" si="119"/>
        <v>-6.5491749999999982</v>
      </c>
      <c r="N434" s="765">
        <f t="shared" si="119"/>
        <v>-1.859291666666671</v>
      </c>
      <c r="O434" s="765">
        <f t="shared" si="119"/>
        <v>-9.0671999999999926</v>
      </c>
      <c r="P434" s="767">
        <f t="shared" si="119"/>
        <v>4.6340000000000003</v>
      </c>
      <c r="Q434" s="294"/>
      <c r="S434" s="116"/>
      <c r="T434" s="106"/>
      <c r="U434" s="106"/>
      <c r="V434" s="106"/>
      <c r="W434" s="106"/>
      <c r="X434" s="106"/>
      <c r="Y434" s="106"/>
      <c r="Z434" s="106"/>
      <c r="AA434" s="106"/>
      <c r="AB434" s="116"/>
      <c r="AC434" s="116"/>
      <c r="AD434" s="116"/>
      <c r="AE434" s="174"/>
      <c r="AF434" s="106"/>
      <c r="AG434" s="106"/>
      <c r="AH434" s="106"/>
      <c r="AI434" s="106"/>
      <c r="AJ434" s="106"/>
      <c r="AK434" s="106"/>
      <c r="AL434" s="106"/>
    </row>
    <row r="435" spans="2:38" ht="15.75" thickBot="1">
      <c r="Q435" s="294"/>
      <c r="S435" s="116"/>
      <c r="T435" s="106"/>
      <c r="U435" s="106"/>
      <c r="V435" s="106"/>
      <c r="W435" s="106"/>
      <c r="X435" s="106"/>
      <c r="Y435" s="106"/>
      <c r="Z435" s="106"/>
      <c r="AA435" s="106"/>
      <c r="AB435" s="116"/>
      <c r="AC435" s="223"/>
      <c r="AD435" s="116"/>
      <c r="AE435" s="174"/>
      <c r="AF435" s="106"/>
      <c r="AG435" s="106"/>
      <c r="AH435" s="106"/>
      <c r="AI435" s="106"/>
      <c r="AJ435" s="106"/>
      <c r="AK435" s="106"/>
      <c r="AL435" s="106"/>
    </row>
    <row r="436" spans="2:38">
      <c r="B436" s="670"/>
      <c r="C436" s="43" t="s">
        <v>238</v>
      </c>
      <c r="D436" s="44"/>
      <c r="E436" s="144">
        <f t="shared" ref="E436:P436" si="120">E419+E428</f>
        <v>39.545499999999997</v>
      </c>
      <c r="F436" s="235">
        <f t="shared" si="120"/>
        <v>44.531800000000004</v>
      </c>
      <c r="G436" s="235">
        <f t="shared" si="120"/>
        <v>195.4522</v>
      </c>
      <c r="H436" s="235">
        <f t="shared" si="120"/>
        <v>1346.2042999999999</v>
      </c>
      <c r="I436" s="720">
        <f t="shared" si="120"/>
        <v>31.199899999999996</v>
      </c>
      <c r="J436" s="235">
        <f t="shared" si="120"/>
        <v>0.51740000000000008</v>
      </c>
      <c r="K436" s="235">
        <f t="shared" si="120"/>
        <v>0.41020000000000001</v>
      </c>
      <c r="L436" s="235">
        <f t="shared" si="120"/>
        <v>101.14099999999999</v>
      </c>
      <c r="M436" s="720">
        <f t="shared" si="120"/>
        <v>450.17959999999999</v>
      </c>
      <c r="N436" s="720">
        <f t="shared" si="120"/>
        <v>406.90120000000002</v>
      </c>
      <c r="O436" s="720">
        <f t="shared" si="120"/>
        <v>120.88059999999999</v>
      </c>
      <c r="P436" s="671">
        <f t="shared" si="120"/>
        <v>8.5410000000000004</v>
      </c>
      <c r="Q436" s="294"/>
      <c r="S436" s="116"/>
      <c r="T436" s="106"/>
      <c r="U436" s="106"/>
      <c r="V436" s="106"/>
      <c r="W436" s="106"/>
      <c r="X436" s="106"/>
      <c r="Y436" s="106"/>
      <c r="Z436" s="106"/>
      <c r="AA436" s="106"/>
      <c r="AB436" s="116"/>
      <c r="AC436" s="223"/>
      <c r="AD436" s="116"/>
      <c r="AE436" s="174"/>
      <c r="AF436" s="106"/>
      <c r="AG436" s="106"/>
      <c r="AH436" s="106"/>
      <c r="AI436" s="106"/>
      <c r="AJ436" s="106"/>
      <c r="AK436" s="106"/>
      <c r="AL436" s="106"/>
    </row>
    <row r="437" spans="2:38">
      <c r="B437" s="399"/>
      <c r="C437" s="697" t="s">
        <v>11</v>
      </c>
      <c r="D437" s="1150">
        <f t="shared" ref="D437:P437" si="121">D748</f>
        <v>0.45</v>
      </c>
      <c r="E437" s="1526">
        <f t="shared" si="121"/>
        <v>40.5</v>
      </c>
      <c r="F437" s="1490">
        <f t="shared" si="121"/>
        <v>41.4</v>
      </c>
      <c r="G437" s="1490">
        <f t="shared" si="121"/>
        <v>172.35</v>
      </c>
      <c r="H437" s="1490">
        <f t="shared" si="121"/>
        <v>1224</v>
      </c>
      <c r="I437" s="1490">
        <f t="shared" si="121"/>
        <v>31.5</v>
      </c>
      <c r="J437" s="1490">
        <f t="shared" si="121"/>
        <v>0.63</v>
      </c>
      <c r="K437" s="1490">
        <f t="shared" si="121"/>
        <v>0.72</v>
      </c>
      <c r="L437" s="1490">
        <f t="shared" si="121"/>
        <v>405</v>
      </c>
      <c r="M437" s="1295">
        <f t="shared" si="121"/>
        <v>540</v>
      </c>
      <c r="N437" s="1295">
        <f t="shared" si="121"/>
        <v>540</v>
      </c>
      <c r="O437" s="1295">
        <f t="shared" si="121"/>
        <v>135</v>
      </c>
      <c r="P437" s="1527">
        <f t="shared" si="121"/>
        <v>8.1</v>
      </c>
      <c r="Q437" s="294"/>
      <c r="S437" s="356"/>
      <c r="T437" s="106"/>
      <c r="U437" s="106"/>
      <c r="V437" s="106"/>
      <c r="W437" s="106"/>
      <c r="X437" s="106"/>
      <c r="Y437" s="106"/>
      <c r="Z437" s="106"/>
      <c r="AA437" s="106"/>
      <c r="AB437" s="359"/>
      <c r="AC437" s="356"/>
      <c r="AD437" s="356"/>
      <c r="AE437" s="356"/>
      <c r="AF437" s="106"/>
      <c r="AG437" s="106"/>
      <c r="AH437" s="106"/>
      <c r="AI437" s="106"/>
      <c r="AJ437" s="106"/>
      <c r="AK437" s="106"/>
      <c r="AL437" s="106"/>
    </row>
    <row r="438" spans="2:38" ht="15.75" thickBot="1">
      <c r="B438" s="230"/>
      <c r="C438" s="752" t="s">
        <v>344</v>
      </c>
      <c r="D438" s="774"/>
      <c r="E438" s="764">
        <f t="shared" ref="E438:P438" si="122">(E436*100/E730)-45</f>
        <v>-1.0605555555555597</v>
      </c>
      <c r="F438" s="765">
        <f t="shared" si="122"/>
        <v>3.4041304347826085</v>
      </c>
      <c r="G438" s="765">
        <f t="shared" si="122"/>
        <v>6.0319060052219342</v>
      </c>
      <c r="H438" s="765">
        <f t="shared" si="122"/>
        <v>4.4928051470588244</v>
      </c>
      <c r="I438" s="765">
        <f t="shared" si="122"/>
        <v>-0.42871428571428538</v>
      </c>
      <c r="J438" s="765">
        <f t="shared" si="122"/>
        <v>-8.0428571428571374</v>
      </c>
      <c r="K438" s="765">
        <f t="shared" si="122"/>
        <v>-19.362500000000001</v>
      </c>
      <c r="L438" s="765">
        <f t="shared" si="122"/>
        <v>-33.762111111111111</v>
      </c>
      <c r="M438" s="765">
        <f t="shared" si="122"/>
        <v>-7.4850333333333339</v>
      </c>
      <c r="N438" s="765">
        <f t="shared" si="122"/>
        <v>-11.091566666666665</v>
      </c>
      <c r="O438" s="765">
        <f t="shared" si="122"/>
        <v>-4.706466666666671</v>
      </c>
      <c r="P438" s="767">
        <f t="shared" si="122"/>
        <v>2.4500000000000028</v>
      </c>
      <c r="Q438" s="294"/>
      <c r="S438" s="357"/>
      <c r="T438" s="106"/>
      <c r="U438" s="106"/>
      <c r="V438" s="106"/>
      <c r="W438" s="106"/>
      <c r="X438" s="106"/>
      <c r="Y438" s="106"/>
      <c r="Z438" s="106"/>
      <c r="AA438" s="106"/>
      <c r="AB438" s="362"/>
      <c r="AC438" s="362"/>
      <c r="AD438" s="363"/>
      <c r="AE438" s="364"/>
      <c r="AF438" s="106"/>
      <c r="AG438" s="106"/>
      <c r="AH438" s="106"/>
      <c r="AI438" s="106"/>
      <c r="AJ438" s="106"/>
      <c r="AK438" s="106"/>
      <c r="AL438" s="106"/>
    </row>
    <row r="439" spans="2:38" ht="15.75" thickBot="1">
      <c r="Q439" s="294"/>
      <c r="S439" s="121"/>
      <c r="T439" s="106"/>
      <c r="U439" s="106"/>
      <c r="V439" s="106"/>
      <c r="W439" s="106"/>
      <c r="X439" s="106"/>
      <c r="Y439" s="106"/>
      <c r="Z439" s="106"/>
      <c r="AA439" s="106"/>
      <c r="AB439" s="121"/>
      <c r="AC439" s="121"/>
      <c r="AD439" s="121"/>
      <c r="AE439" s="106"/>
      <c r="AF439" s="106"/>
      <c r="AG439" s="106"/>
      <c r="AH439" s="106"/>
      <c r="AI439" s="106"/>
      <c r="AJ439" s="106"/>
      <c r="AK439" s="106"/>
      <c r="AL439" s="106"/>
    </row>
    <row r="440" spans="2:38">
      <c r="B440" s="754" t="s">
        <v>265</v>
      </c>
      <c r="C440" s="43"/>
      <c r="D440" s="44"/>
      <c r="E440" s="734">
        <f t="shared" ref="E440:P440" si="123">E407+E419+E428</f>
        <v>64.195100000000011</v>
      </c>
      <c r="F440" s="735">
        <f t="shared" si="123"/>
        <v>66.835800000000006</v>
      </c>
      <c r="G440" s="735">
        <f t="shared" si="123"/>
        <v>276.72320000000002</v>
      </c>
      <c r="H440" s="735">
        <f t="shared" si="123"/>
        <v>1971.2617</v>
      </c>
      <c r="I440" s="1311">
        <f t="shared" si="123"/>
        <v>43.242800000000003</v>
      </c>
      <c r="J440" s="735">
        <f t="shared" si="123"/>
        <v>0.84214000000000011</v>
      </c>
      <c r="K440" s="735">
        <f t="shared" si="123"/>
        <v>1.2002000000000002</v>
      </c>
      <c r="L440" s="735">
        <f t="shared" si="123"/>
        <v>303.07780000000002</v>
      </c>
      <c r="M440" s="1387">
        <f t="shared" si="123"/>
        <v>803.42489999999998</v>
      </c>
      <c r="N440" s="1387">
        <f t="shared" si="123"/>
        <v>807.83849999999995</v>
      </c>
      <c r="O440" s="1311">
        <f t="shared" si="123"/>
        <v>185.58940000000001</v>
      </c>
      <c r="P440" s="771">
        <f t="shared" si="123"/>
        <v>14.089119999999999</v>
      </c>
      <c r="Q440" s="294"/>
      <c r="S440" s="121"/>
      <c r="T440" s="106"/>
      <c r="U440" s="106"/>
      <c r="V440" s="106"/>
      <c r="W440" s="106"/>
      <c r="X440" s="106"/>
      <c r="Y440" s="106"/>
      <c r="Z440" s="106"/>
      <c r="AA440" s="106"/>
      <c r="AB440" s="121"/>
      <c r="AC440" s="121"/>
      <c r="AD440" s="121"/>
      <c r="AE440" s="106"/>
      <c r="AF440" s="106"/>
      <c r="AG440" s="106"/>
      <c r="AH440" s="106"/>
      <c r="AI440" s="106"/>
      <c r="AJ440" s="106"/>
      <c r="AK440" s="106"/>
      <c r="AL440" s="106"/>
    </row>
    <row r="441" spans="2:38">
      <c r="B441" s="755"/>
      <c r="C441" s="756" t="s">
        <v>11</v>
      </c>
      <c r="D441" s="1150">
        <f t="shared" ref="D441:P441" si="124">D752</f>
        <v>0.7</v>
      </c>
      <c r="E441" s="1526">
        <f t="shared" si="124"/>
        <v>63</v>
      </c>
      <c r="F441" s="1490">
        <f t="shared" si="124"/>
        <v>64.400000000000006</v>
      </c>
      <c r="G441" s="1490">
        <f t="shared" si="124"/>
        <v>268.10000000000002</v>
      </c>
      <c r="H441" s="1490">
        <f t="shared" si="124"/>
        <v>1904</v>
      </c>
      <c r="I441" s="1490">
        <f t="shared" si="124"/>
        <v>49</v>
      </c>
      <c r="J441" s="1490">
        <f t="shared" si="124"/>
        <v>0.98</v>
      </c>
      <c r="K441" s="1490">
        <f t="shared" si="124"/>
        <v>1.1200000000000001</v>
      </c>
      <c r="L441" s="1490">
        <f t="shared" si="124"/>
        <v>630</v>
      </c>
      <c r="M441" s="1295">
        <f t="shared" si="124"/>
        <v>840</v>
      </c>
      <c r="N441" s="1295">
        <f t="shared" si="124"/>
        <v>840</v>
      </c>
      <c r="O441" s="1295">
        <f t="shared" si="124"/>
        <v>210</v>
      </c>
      <c r="P441" s="1527">
        <f t="shared" si="124"/>
        <v>12.6</v>
      </c>
      <c r="Q441" s="294"/>
      <c r="R441" s="11"/>
      <c r="S441" s="121"/>
      <c r="T441" s="106"/>
      <c r="U441" s="106"/>
      <c r="V441" s="106"/>
      <c r="W441" s="106"/>
      <c r="X441" s="106"/>
      <c r="Y441" s="106"/>
      <c r="Z441" s="106"/>
      <c r="AA441" s="106"/>
      <c r="AB441" s="121"/>
      <c r="AC441" s="121"/>
      <c r="AD441" s="121"/>
      <c r="AE441" s="106"/>
      <c r="AF441" s="106"/>
      <c r="AG441" s="106"/>
      <c r="AH441" s="106"/>
      <c r="AI441" s="106"/>
      <c r="AJ441" s="106"/>
      <c r="AK441" s="106"/>
      <c r="AL441" s="106"/>
    </row>
    <row r="442" spans="2:38" ht="15.75" thickBot="1">
      <c r="B442" s="230"/>
      <c r="C442" s="752" t="s">
        <v>344</v>
      </c>
      <c r="D442" s="774"/>
      <c r="E442" s="764">
        <f t="shared" ref="E442:P442" si="125">(E440*100/E730)-70</f>
        <v>1.3278888888889071</v>
      </c>
      <c r="F442" s="765">
        <f t="shared" si="125"/>
        <v>2.6476086956521812</v>
      </c>
      <c r="G442" s="765">
        <f t="shared" si="125"/>
        <v>2.2514882506527556</v>
      </c>
      <c r="H442" s="765">
        <f t="shared" si="125"/>
        <v>2.4728566176470679</v>
      </c>
      <c r="I442" s="765">
        <f t="shared" si="125"/>
        <v>-8.2245714285714158</v>
      </c>
      <c r="J442" s="765">
        <f t="shared" si="125"/>
        <v>-9.8471428571428419</v>
      </c>
      <c r="K442" s="765">
        <f t="shared" si="125"/>
        <v>5.0125000000000028</v>
      </c>
      <c r="L442" s="765">
        <f t="shared" si="125"/>
        <v>-36.324688888888886</v>
      </c>
      <c r="M442" s="765">
        <f t="shared" si="125"/>
        <v>-3.0479250000000064</v>
      </c>
      <c r="N442" s="765">
        <f t="shared" si="125"/>
        <v>-2.6801250000000039</v>
      </c>
      <c r="O442" s="765">
        <f t="shared" si="125"/>
        <v>-8.1368666666666556</v>
      </c>
      <c r="P442" s="767">
        <f t="shared" si="125"/>
        <v>8.2728888888888861</v>
      </c>
      <c r="Q442" s="294"/>
      <c r="R442" s="11"/>
      <c r="S442" s="121"/>
      <c r="T442" s="214"/>
      <c r="U442" s="100"/>
      <c r="V442" s="521"/>
      <c r="W442" s="835"/>
      <c r="X442" s="836"/>
      <c r="Y442" s="836"/>
      <c r="Z442" s="121"/>
      <c r="AA442" s="106"/>
      <c r="AB442" s="121"/>
      <c r="AC442" s="121"/>
      <c r="AD442" s="121"/>
      <c r="AE442" s="106"/>
      <c r="AF442" s="106"/>
      <c r="AG442" s="106"/>
      <c r="AH442" s="106"/>
      <c r="AI442" s="106"/>
      <c r="AJ442" s="106"/>
      <c r="AK442" s="106"/>
      <c r="AL442" s="106"/>
    </row>
    <row r="443" spans="2:38">
      <c r="I443" s="721"/>
      <c r="J443" s="721"/>
      <c r="K443" s="721"/>
      <c r="L443" s="721"/>
      <c r="M443" s="721"/>
      <c r="N443" s="721"/>
      <c r="O443" s="721"/>
      <c r="P443" s="721"/>
      <c r="R443" s="101"/>
      <c r="S443" s="106"/>
      <c r="T443" s="121"/>
      <c r="U443" s="121"/>
      <c r="V443" s="121"/>
      <c r="W443" s="121"/>
      <c r="X443" s="121"/>
      <c r="Y443" s="121"/>
      <c r="Z443" s="121"/>
      <c r="AA443" s="106"/>
      <c r="AB443" s="106"/>
      <c r="AC443" s="106"/>
      <c r="AD443" s="106"/>
      <c r="AE443" s="106"/>
      <c r="AF443" s="106"/>
      <c r="AG443" s="106"/>
      <c r="AH443" s="106"/>
      <c r="AI443" s="106"/>
      <c r="AJ443" s="106"/>
      <c r="AK443" s="106"/>
      <c r="AL443" s="106"/>
    </row>
    <row r="444" spans="2:38">
      <c r="C444" s="699"/>
      <c r="D444" s="12" t="s">
        <v>175</v>
      </c>
      <c r="E444" s="296"/>
      <c r="R444" s="7"/>
      <c r="S444" s="106"/>
      <c r="T444" s="178"/>
      <c r="U444" s="178"/>
      <c r="V444" s="178"/>
      <c r="W444" s="587"/>
      <c r="X444" s="587"/>
      <c r="Y444" s="588"/>
      <c r="Z444" s="121"/>
      <c r="AA444" s="106"/>
      <c r="AB444" s="106"/>
      <c r="AC444" s="106"/>
      <c r="AD444" s="106"/>
      <c r="AE444" s="106"/>
      <c r="AF444" s="106"/>
      <c r="AG444" s="106"/>
      <c r="AH444" s="106"/>
      <c r="AI444" s="106"/>
      <c r="AJ444" s="106"/>
      <c r="AK444" s="106"/>
      <c r="AL444" s="106"/>
    </row>
    <row r="445" spans="2:38">
      <c r="C445" s="13" t="s">
        <v>613</v>
      </c>
      <c r="D445" s="146"/>
      <c r="E445" s="2"/>
      <c r="F445"/>
      <c r="I445"/>
      <c r="J445"/>
      <c r="K445" s="26"/>
      <c r="L445" s="26"/>
      <c r="M445"/>
      <c r="N445"/>
      <c r="O445"/>
      <c r="P445"/>
      <c r="Q445" s="106"/>
      <c r="R445" s="7"/>
      <c r="T445" s="589"/>
      <c r="U445" s="589"/>
      <c r="V445" s="589"/>
      <c r="W445" s="176"/>
      <c r="X445" s="590"/>
      <c r="Y445" s="279"/>
      <c r="Z445" s="121"/>
      <c r="AA445" s="106"/>
      <c r="AB445" s="106"/>
      <c r="AC445" s="106"/>
      <c r="AD445" s="106"/>
      <c r="AE445" s="106"/>
      <c r="AF445" s="106"/>
      <c r="AG445" s="106"/>
      <c r="AH445" s="106"/>
      <c r="AI445" s="106"/>
      <c r="AJ445" s="106"/>
      <c r="AK445" s="106"/>
      <c r="AL445" s="106"/>
    </row>
    <row r="446" spans="2:38">
      <c r="C446" s="25" t="s">
        <v>271</v>
      </c>
      <c r="I446" s="784" t="s">
        <v>285</v>
      </c>
      <c r="N446" s="5"/>
      <c r="R446" s="7"/>
      <c r="S446" s="106"/>
      <c r="T446" s="591"/>
      <c r="U446" s="591"/>
      <c r="V446" s="591"/>
      <c r="W446" s="205"/>
      <c r="X446" s="279"/>
      <c r="Y446" s="279"/>
      <c r="Z446" s="121"/>
      <c r="AA446" s="106"/>
      <c r="AB446" s="106"/>
      <c r="AC446" s="106"/>
      <c r="AD446" s="106"/>
      <c r="AE446" s="106"/>
      <c r="AF446" s="106"/>
      <c r="AG446" s="106"/>
      <c r="AH446" s="106"/>
      <c r="AI446" s="106"/>
      <c r="AJ446" s="106"/>
      <c r="AK446" s="106"/>
      <c r="AL446" s="106"/>
    </row>
    <row r="447" spans="2:38">
      <c r="C447" s="699" t="s">
        <v>404</v>
      </c>
      <c r="R447" s="11"/>
      <c r="S447" s="106"/>
      <c r="T447" s="116"/>
      <c r="U447" s="116"/>
      <c r="V447" s="116"/>
      <c r="W447" s="175"/>
      <c r="X447" s="541"/>
      <c r="Y447" s="592"/>
      <c r="Z447" s="121"/>
      <c r="AA447" s="106"/>
      <c r="AB447" s="106"/>
      <c r="AC447" s="106"/>
      <c r="AD447" s="106"/>
      <c r="AE447" s="106"/>
      <c r="AF447" s="106"/>
      <c r="AG447" s="106"/>
      <c r="AH447" s="106"/>
      <c r="AI447" s="106"/>
      <c r="AJ447" s="106"/>
      <c r="AK447" s="106"/>
      <c r="AL447" s="106"/>
    </row>
    <row r="448" spans="2:38" ht="21.75" thickBot="1">
      <c r="B448" s="2" t="s">
        <v>538</v>
      </c>
      <c r="C448" s="26"/>
      <c r="D448"/>
      <c r="F448" s="32" t="s">
        <v>410</v>
      </c>
      <c r="I448" s="29" t="s">
        <v>0</v>
      </c>
      <c r="J448"/>
      <c r="K448" s="79" t="s">
        <v>944</v>
      </c>
      <c r="L448" s="26"/>
      <c r="M448" s="26"/>
      <c r="N448" s="33"/>
      <c r="P448" s="119"/>
      <c r="R448" s="11"/>
      <c r="S448" s="106"/>
      <c r="T448" s="116"/>
      <c r="U448" s="116"/>
      <c r="V448" s="116"/>
      <c r="W448" s="175"/>
      <c r="X448" s="157"/>
      <c r="Y448" s="540"/>
      <c r="Z448" s="121"/>
      <c r="AA448" s="106"/>
      <c r="AB448" s="106"/>
      <c r="AC448" s="106"/>
      <c r="AD448" s="106"/>
      <c r="AE448" s="106"/>
      <c r="AF448" s="106"/>
      <c r="AG448" s="106"/>
      <c r="AH448" s="106"/>
      <c r="AI448" s="106"/>
      <c r="AJ448" s="106"/>
      <c r="AK448" s="106"/>
      <c r="AL448" s="106"/>
    </row>
    <row r="449" spans="2:38" ht="15.75" thickBot="1">
      <c r="B449" s="807" t="s">
        <v>267</v>
      </c>
      <c r="C449" s="838" t="s">
        <v>411</v>
      </c>
      <c r="D449" s="805" t="s">
        <v>146</v>
      </c>
      <c r="E449" s="812" t="s">
        <v>147</v>
      </c>
      <c r="F449" s="337"/>
      <c r="G449" s="337"/>
      <c r="H449" s="40"/>
      <c r="I449" s="569" t="s">
        <v>248</v>
      </c>
      <c r="J449" s="40"/>
      <c r="K449" s="707"/>
      <c r="L449" s="463"/>
      <c r="M449" s="814" t="s">
        <v>280</v>
      </c>
      <c r="N449" s="40"/>
      <c r="O449" s="40"/>
      <c r="P449" s="71"/>
      <c r="Q449" s="750" t="s">
        <v>275</v>
      </c>
      <c r="R449" s="168"/>
      <c r="S449" s="106"/>
      <c r="T449" s="98"/>
      <c r="U449" s="116"/>
      <c r="V449" s="116"/>
      <c r="W449" s="175"/>
      <c r="X449" s="541"/>
      <c r="Y449" s="540"/>
      <c r="Z449" s="121"/>
      <c r="AA449" s="106"/>
      <c r="AB449" s="106"/>
      <c r="AC449" s="106"/>
      <c r="AD449" s="106"/>
      <c r="AE449" s="106"/>
      <c r="AF449" s="106"/>
      <c r="AG449" s="106"/>
      <c r="AH449" s="106"/>
      <c r="AI449" s="106"/>
      <c r="AJ449" s="106"/>
      <c r="AK449" s="106"/>
      <c r="AL449" s="106"/>
    </row>
    <row r="450" spans="2:38" ht="15.75" thickBot="1">
      <c r="B450" s="808" t="s">
        <v>250</v>
      </c>
      <c r="C450" s="407"/>
      <c r="D450" s="809" t="s">
        <v>153</v>
      </c>
      <c r="E450" s="602"/>
      <c r="F450" s="811"/>
      <c r="G450" s="1321" t="s">
        <v>414</v>
      </c>
      <c r="H450" s="1259" t="s">
        <v>392</v>
      </c>
      <c r="I450" s="815"/>
      <c r="J450" s="815"/>
      <c r="K450" s="815"/>
      <c r="L450" s="817"/>
      <c r="M450" s="818" t="s">
        <v>279</v>
      </c>
      <c r="N450" s="815"/>
      <c r="O450" s="815"/>
      <c r="P450" s="817"/>
      <c r="Q450" s="789" t="s">
        <v>273</v>
      </c>
      <c r="R450" s="7"/>
      <c r="S450" s="106"/>
      <c r="T450" s="116"/>
      <c r="U450" s="116"/>
      <c r="V450" s="116"/>
      <c r="W450" s="782"/>
      <c r="X450" s="541"/>
      <c r="Y450" s="540"/>
      <c r="Z450" s="121"/>
      <c r="AA450" s="106"/>
      <c r="AB450" s="106"/>
      <c r="AC450" s="106"/>
      <c r="AD450" s="106"/>
      <c r="AE450" s="106"/>
      <c r="AF450" s="106"/>
      <c r="AG450" s="106"/>
      <c r="AH450" s="106"/>
      <c r="AI450" s="106"/>
      <c r="AJ450" s="106"/>
      <c r="AK450" s="106"/>
      <c r="AL450" s="106"/>
    </row>
    <row r="451" spans="2:38">
      <c r="B451" s="808" t="s">
        <v>258</v>
      </c>
      <c r="C451" s="407" t="s">
        <v>152</v>
      </c>
      <c r="D451" s="675"/>
      <c r="E451" s="809" t="s">
        <v>154</v>
      </c>
      <c r="F451" s="806" t="s">
        <v>55</v>
      </c>
      <c r="G451" s="1321" t="s">
        <v>415</v>
      </c>
      <c r="H451" s="1261" t="s">
        <v>157</v>
      </c>
      <c r="I451" s="602"/>
      <c r="J451" s="1271"/>
      <c r="K451" s="40"/>
      <c r="L451" s="1271"/>
      <c r="M451" s="1272" t="s">
        <v>259</v>
      </c>
      <c r="N451" s="1273" t="s">
        <v>260</v>
      </c>
      <c r="O451" s="1274" t="s">
        <v>261</v>
      </c>
      <c r="P451" s="1275" t="s">
        <v>262</v>
      </c>
      <c r="Q451" s="788" t="s">
        <v>241</v>
      </c>
      <c r="R451" s="777"/>
      <c r="S451" s="106"/>
      <c r="T451" s="116"/>
      <c r="U451" s="116"/>
      <c r="V451" s="116"/>
      <c r="W451" s="175"/>
      <c r="X451" s="541"/>
      <c r="Y451" s="540"/>
      <c r="Z451" s="121"/>
      <c r="AA451" s="106"/>
      <c r="AB451" s="106"/>
      <c r="AC451" s="106"/>
      <c r="AD451" s="106"/>
      <c r="AE451" s="106"/>
      <c r="AF451" s="106"/>
      <c r="AG451" s="106"/>
      <c r="AH451" s="106"/>
      <c r="AI451" s="106"/>
      <c r="AJ451" s="106"/>
      <c r="AK451" s="106"/>
      <c r="AL451" s="106"/>
    </row>
    <row r="452" spans="2:38" ht="15.75" thickBot="1">
      <c r="B452" s="62"/>
      <c r="C452" s="700"/>
      <c r="D452" s="438"/>
      <c r="E452" s="810" t="s">
        <v>6</v>
      </c>
      <c r="F452" s="415" t="s">
        <v>7</v>
      </c>
      <c r="G452" s="1222" t="s">
        <v>8</v>
      </c>
      <c r="H452" s="1260" t="s">
        <v>340</v>
      </c>
      <c r="I452" s="1276" t="s">
        <v>251</v>
      </c>
      <c r="J452" s="1277" t="s">
        <v>252</v>
      </c>
      <c r="K452" s="1278" t="s">
        <v>942</v>
      </c>
      <c r="L452" s="1277" t="s">
        <v>253</v>
      </c>
      <c r="M452" s="1279" t="s">
        <v>254</v>
      </c>
      <c r="N452" s="1277" t="s">
        <v>255</v>
      </c>
      <c r="O452" s="1278" t="s">
        <v>256</v>
      </c>
      <c r="P452" s="1280" t="s">
        <v>257</v>
      </c>
      <c r="Q452" s="700"/>
      <c r="R452" s="7"/>
      <c r="S452" s="106"/>
      <c r="T452" s="116"/>
      <c r="U452" s="116"/>
      <c r="V452" s="116"/>
      <c r="W452" s="175"/>
      <c r="X452" s="541"/>
      <c r="Y452" s="540"/>
      <c r="Z452" s="121"/>
      <c r="AA452" s="106"/>
      <c r="AB452" s="106"/>
      <c r="AC452" s="106"/>
      <c r="AD452" s="106"/>
      <c r="AE452" s="106"/>
      <c r="AF452" s="106"/>
      <c r="AG452" s="106"/>
      <c r="AH452" s="106"/>
      <c r="AI452" s="106"/>
      <c r="AJ452" s="106"/>
      <c r="AK452" s="106"/>
      <c r="AL452" s="106"/>
    </row>
    <row r="453" spans="2:38" ht="15.75">
      <c r="B453" s="85"/>
      <c r="C453" s="1282" t="s">
        <v>132</v>
      </c>
      <c r="D453" s="1176"/>
      <c r="E453" s="739"/>
      <c r="F453" s="740"/>
      <c r="G453" s="740"/>
      <c r="H453" s="598"/>
      <c r="I453" s="731"/>
      <c r="J453" s="731"/>
      <c r="K453" s="1312"/>
      <c r="L453" s="731"/>
      <c r="M453" s="731"/>
      <c r="N453" s="731"/>
      <c r="O453" s="731"/>
      <c r="P453" s="792"/>
      <c r="Q453" s="790"/>
      <c r="R453" s="7"/>
      <c r="S453" s="781"/>
      <c r="T453" s="106"/>
      <c r="U453" s="114"/>
      <c r="V453" s="605"/>
      <c r="W453" s="595"/>
      <c r="X453" s="202"/>
      <c r="Y453" s="214"/>
      <c r="Z453" s="121"/>
      <c r="AA453" s="106"/>
      <c r="AB453" s="106"/>
      <c r="AC453" s="106"/>
      <c r="AD453" s="106"/>
      <c r="AE453" s="106"/>
      <c r="AF453" s="106"/>
      <c r="AG453" s="106"/>
      <c r="AH453" s="106"/>
      <c r="AI453" s="106"/>
      <c r="AJ453" s="106"/>
      <c r="AK453" s="106"/>
      <c r="AL453" s="106"/>
    </row>
    <row r="454" spans="2:38">
      <c r="B454" s="1286" t="str">
        <f>'12-18л. МЕНЮ '!J479</f>
        <v>52/22</v>
      </c>
      <c r="C454" s="841" t="str">
        <f>'12-18л. МЕНЮ '!C479</f>
        <v>Огурец с капустой</v>
      </c>
      <c r="D454" s="252">
        <f>'12-18л. МЕНЮ '!D479</f>
        <v>100</v>
      </c>
      <c r="E454" s="1949">
        <f>'12-18л. МЕНЮ '!E479</f>
        <v>1.3660000000000001</v>
      </c>
      <c r="F454" s="1866">
        <f>'12-18л. МЕНЮ '!F479</f>
        <v>2.7</v>
      </c>
      <c r="G454" s="1866">
        <f>'12-18л. МЕНЮ '!G479</f>
        <v>3.7850000000000001</v>
      </c>
      <c r="H454" s="1872">
        <f>'12-18л. МЕНЮ '!H479</f>
        <v>45.341000000000001</v>
      </c>
      <c r="I454" s="3681">
        <v>14.231</v>
      </c>
      <c r="J454" s="1866">
        <v>2.5000000000000001E-2</v>
      </c>
      <c r="K454" s="1866">
        <v>2.5000000000000001E-2</v>
      </c>
      <c r="L454" s="1866">
        <v>5.5880000000000001</v>
      </c>
      <c r="M454" s="1940">
        <v>38.28</v>
      </c>
      <c r="N454" s="1940">
        <v>34.878</v>
      </c>
      <c r="O454" s="1865">
        <v>14.927</v>
      </c>
      <c r="P454" s="1865">
        <v>0.59399999999999997</v>
      </c>
      <c r="Q454" s="1691">
        <f>'12-18л. МЕНЮ '!I479</f>
        <v>3</v>
      </c>
      <c r="R454" s="106"/>
      <c r="S454" s="11"/>
      <c r="T454" s="168"/>
      <c r="U454" s="11"/>
      <c r="V454" s="121"/>
      <c r="W454" s="121"/>
      <c r="X454" s="211"/>
      <c r="Y454" s="172"/>
      <c r="Z454" s="121"/>
      <c r="AA454" s="106"/>
      <c r="AB454" s="106"/>
      <c r="AC454" s="106"/>
      <c r="AD454" s="106"/>
      <c r="AE454" s="106"/>
      <c r="AF454" s="106"/>
      <c r="AG454" s="106"/>
      <c r="AH454" s="106"/>
      <c r="AI454" s="106"/>
      <c r="AJ454" s="106"/>
      <c r="AK454" s="106"/>
      <c r="AL454" s="106"/>
    </row>
    <row r="455" spans="2:38">
      <c r="B455" s="1286" t="str">
        <f>'12-18л. МЕНЮ '!J480</f>
        <v>299/21</v>
      </c>
      <c r="C455" s="244" t="str">
        <f>'12-18л. МЕНЮ '!C480</f>
        <v>Рыба тушёная в томате с овощами</v>
      </c>
      <c r="D455" s="252">
        <f>'12-18л. МЕНЮ '!D480</f>
        <v>120</v>
      </c>
      <c r="E455" s="1949">
        <f>'12-18л. МЕНЮ '!E480</f>
        <v>13.74286</v>
      </c>
      <c r="F455" s="1866">
        <f>'12-18л. МЕНЮ '!F480</f>
        <v>4.9714999999999998</v>
      </c>
      <c r="G455" s="1866">
        <f>'12-18л. МЕНЮ '!G480</f>
        <v>4.1428599999999998</v>
      </c>
      <c r="H455" s="1872">
        <f>'12-18л. МЕНЮ '!H480</f>
        <v>116.286</v>
      </c>
      <c r="I455" s="1866">
        <v>1.5629</v>
      </c>
      <c r="J455" s="2027">
        <v>8.5000000000000006E-2</v>
      </c>
      <c r="K455" s="2991">
        <v>0.1212</v>
      </c>
      <c r="L455" s="2027">
        <v>173.62309999999999</v>
      </c>
      <c r="M455" s="2992">
        <v>37.974400000000003</v>
      </c>
      <c r="N455" s="1940">
        <v>181.429</v>
      </c>
      <c r="O455" s="1865">
        <v>46.571399999999997</v>
      </c>
      <c r="P455" s="1865">
        <v>1.05</v>
      </c>
      <c r="Q455" s="1691">
        <f>'12-18л. МЕНЮ '!I480</f>
        <v>72</v>
      </c>
      <c r="R455" s="119"/>
      <c r="S455" s="221"/>
      <c r="T455" s="19"/>
      <c r="U455" s="31"/>
      <c r="V455" s="121"/>
      <c r="W455" s="121"/>
      <c r="X455" s="121"/>
      <c r="Y455" s="121"/>
      <c r="Z455" s="121"/>
      <c r="AA455" s="106"/>
      <c r="AB455" s="106"/>
      <c r="AC455" s="106"/>
      <c r="AD455" s="106"/>
      <c r="AE455" s="106"/>
      <c r="AF455" s="106"/>
      <c r="AG455" s="106"/>
      <c r="AH455" s="106"/>
      <c r="AI455" s="106"/>
      <c r="AJ455" s="106"/>
      <c r="AK455" s="106"/>
      <c r="AL455" s="106"/>
    </row>
    <row r="456" spans="2:38">
      <c r="B456" s="1286" t="str">
        <f>'12-18л. МЕНЮ '!J481</f>
        <v>312 /17</v>
      </c>
      <c r="C456" s="244" t="str">
        <f>'12-18л. МЕНЮ '!C481</f>
        <v>Пюре картофельное</v>
      </c>
      <c r="D456" s="252">
        <f>'12-18л. МЕНЮ '!D481</f>
        <v>180</v>
      </c>
      <c r="E456" s="1949">
        <f>'12-18л. МЕНЮ '!E481</f>
        <v>3.677</v>
      </c>
      <c r="F456" s="1866">
        <f>'12-18л. МЕНЮ '!F481</f>
        <v>5.7619999999999996</v>
      </c>
      <c r="G456" s="1866">
        <f>'12-18л. МЕНЮ '!G481</f>
        <v>24.527000000000001</v>
      </c>
      <c r="H456" s="1872">
        <f>'12-18л. МЕНЮ '!H481</f>
        <v>164.673</v>
      </c>
      <c r="I456" s="768">
        <v>4.1792999999999996</v>
      </c>
      <c r="J456" s="768">
        <v>0.16700000000000001</v>
      </c>
      <c r="K456" s="1178">
        <v>0.13300000000000001</v>
      </c>
      <c r="L456" s="717">
        <v>0</v>
      </c>
      <c r="M456" s="1322">
        <v>44.37</v>
      </c>
      <c r="N456" s="1322">
        <v>103.914</v>
      </c>
      <c r="O456" s="1186">
        <v>33.299999999999997</v>
      </c>
      <c r="P456" s="1186">
        <v>0.8</v>
      </c>
      <c r="Q456" s="1691">
        <f>'12-18л. МЕНЮ '!I481</f>
        <v>42</v>
      </c>
      <c r="R456" s="366"/>
      <c r="S456" s="11"/>
      <c r="T456" s="19"/>
      <c r="U456" s="558"/>
      <c r="V456" s="116"/>
      <c r="W456" s="116"/>
      <c r="X456" s="116"/>
      <c r="Y456" s="583"/>
      <c r="Z456" s="541"/>
      <c r="AA456" s="106"/>
      <c r="AB456" s="106"/>
      <c r="AC456" s="106"/>
      <c r="AD456" s="106"/>
      <c r="AE456" s="106"/>
      <c r="AF456" s="106"/>
      <c r="AG456" s="106"/>
      <c r="AH456" s="106"/>
      <c r="AI456" s="106"/>
      <c r="AJ456" s="106"/>
      <c r="AK456" s="106"/>
      <c r="AL456" s="106"/>
    </row>
    <row r="457" spans="2:38">
      <c r="B457" s="1286" t="str">
        <f>'12-18л. МЕНЮ '!J482</f>
        <v>501 /21</v>
      </c>
      <c r="C457" s="244" t="str">
        <f>'12-18л. МЕНЮ '!C482</f>
        <v>Сок фруктовый (абрикосовый)</v>
      </c>
      <c r="D457" s="252">
        <f>'12-18л. МЕНЮ '!D482</f>
        <v>200</v>
      </c>
      <c r="E457" s="1949">
        <f>'12-18л. МЕНЮ '!E482</f>
        <v>1</v>
      </c>
      <c r="F457" s="1866">
        <f>'12-18л. МЕНЮ '!F482</f>
        <v>0</v>
      </c>
      <c r="G457" s="1866">
        <f>'12-18л. МЕНЮ '!G482</f>
        <v>25.4</v>
      </c>
      <c r="H457" s="1872">
        <f>'12-18л. МЕНЮ '!H482</f>
        <v>105.6</v>
      </c>
      <c r="I457" s="1866">
        <v>2.25</v>
      </c>
      <c r="J457" s="1866">
        <v>4.3999999999999997E-2</v>
      </c>
      <c r="K457" s="1866">
        <v>0.08</v>
      </c>
      <c r="L457" s="1872">
        <v>0</v>
      </c>
      <c r="M457" s="1865">
        <v>40</v>
      </c>
      <c r="N457" s="1865">
        <v>36</v>
      </c>
      <c r="O457" s="1865">
        <v>20</v>
      </c>
      <c r="P457" s="1876">
        <v>0.4</v>
      </c>
      <c r="Q457" s="1691">
        <f>'12-18л. МЕНЮ '!I482</f>
        <v>98</v>
      </c>
      <c r="R457" s="41"/>
      <c r="S457" s="41"/>
      <c r="T457" s="19"/>
      <c r="U457" s="557"/>
      <c r="V457" s="116"/>
      <c r="W457" s="116"/>
      <c r="X457" s="116"/>
      <c r="Y457" s="175"/>
      <c r="Z457" s="541"/>
      <c r="AA457" s="106"/>
      <c r="AB457" s="106"/>
      <c r="AC457" s="106"/>
      <c r="AD457" s="106"/>
      <c r="AE457" s="106"/>
      <c r="AF457" s="106"/>
      <c r="AG457" s="106"/>
      <c r="AH457" s="106"/>
      <c r="AI457" s="106"/>
      <c r="AJ457" s="106"/>
      <c r="AK457" s="106"/>
      <c r="AL457" s="106"/>
    </row>
    <row r="458" spans="2:38">
      <c r="B458" s="1286" t="str">
        <f>'12-18л. МЕНЮ '!J483</f>
        <v>Пром.пр.</v>
      </c>
      <c r="C458" s="244" t="str">
        <f>'12-18л. МЕНЮ '!C483</f>
        <v>Хлеб пшеничный</v>
      </c>
      <c r="D458" s="252">
        <f>'12-18л. МЕНЮ '!D483</f>
        <v>60</v>
      </c>
      <c r="E458" s="1949">
        <f>'12-18л. МЕНЮ '!E483</f>
        <v>1.2036</v>
      </c>
      <c r="F458" s="1866">
        <f>'12-18л. МЕНЮ '!F483</f>
        <v>0.78</v>
      </c>
      <c r="G458" s="1866">
        <f>'12-18л. МЕНЮ '!G483</f>
        <v>32.520000000000003</v>
      </c>
      <c r="H458" s="1872">
        <f>'12-18л. МЕНЮ '!H483</f>
        <v>141.9144</v>
      </c>
      <c r="I458" s="1878">
        <v>0</v>
      </c>
      <c r="J458" s="1878">
        <v>6.6000000000000003E-2</v>
      </c>
      <c r="K458" s="1878">
        <v>2.4E-2</v>
      </c>
      <c r="L458" s="1864">
        <v>0</v>
      </c>
      <c r="M458" s="1877">
        <v>12</v>
      </c>
      <c r="N458" s="1878">
        <v>3.9</v>
      </c>
      <c r="O458" s="1878">
        <v>0.84</v>
      </c>
      <c r="P458" s="2744">
        <v>6.6000000000000003E-2</v>
      </c>
      <c r="Q458" s="1691">
        <f>'12-18л. МЕНЮ '!I483</f>
        <v>17</v>
      </c>
      <c r="S458" s="115"/>
      <c r="T458" s="19"/>
      <c r="U458" s="31"/>
      <c r="V458" s="106"/>
      <c r="W458" s="106"/>
      <c r="X458" s="106"/>
      <c r="Y458" s="106"/>
      <c r="Z458" s="106"/>
      <c r="AA458" s="106"/>
      <c r="AB458" s="106"/>
      <c r="AC458" s="106"/>
      <c r="AD458" s="106"/>
      <c r="AE458" s="106"/>
      <c r="AF458" s="106"/>
      <c r="AG458" s="106"/>
      <c r="AH458" s="106"/>
      <c r="AI458" s="106"/>
      <c r="AJ458" s="106"/>
      <c r="AK458" s="106"/>
      <c r="AL458" s="106"/>
    </row>
    <row r="459" spans="2:38" ht="15.75" thickBot="1">
      <c r="B459" s="1737" t="str">
        <f>'12-18л. МЕНЮ '!J484</f>
        <v>Пром.пр.</v>
      </c>
      <c r="C459" s="1249" t="str">
        <f>'12-18л. МЕНЮ '!C484</f>
        <v>Хлеб ржаной</v>
      </c>
      <c r="D459" s="351">
        <f>'12-18л. МЕНЮ '!D484</f>
        <v>40</v>
      </c>
      <c r="E459" s="1949">
        <f>'12-18л. МЕНЮ '!E484</f>
        <v>1.8660000000000001</v>
      </c>
      <c r="F459" s="1861">
        <f>'12-18л. МЕНЮ '!F484</f>
        <v>0.66</v>
      </c>
      <c r="G459" s="1866">
        <f>'12-18л. МЕНЮ '!G484</f>
        <v>17.373999999999999</v>
      </c>
      <c r="H459" s="1872">
        <f>'12-18л. МЕНЮ '!H484</f>
        <v>82.9</v>
      </c>
      <c r="I459" s="1865">
        <v>0</v>
      </c>
      <c r="J459" s="1865">
        <v>9.5000000000000001E-2</v>
      </c>
      <c r="K459" s="1865">
        <v>0.1</v>
      </c>
      <c r="L459" s="1866">
        <v>0</v>
      </c>
      <c r="M459" s="1865">
        <v>13.2</v>
      </c>
      <c r="N459" s="1865">
        <v>9.36</v>
      </c>
      <c r="O459" s="1865">
        <v>2.64</v>
      </c>
      <c r="P459" s="1865">
        <v>5.6000000000000001E-2</v>
      </c>
      <c r="Q459" s="1691">
        <f>'12-18л. МЕНЮ '!I484</f>
        <v>18</v>
      </c>
      <c r="R459" s="11"/>
      <c r="S459" s="2349"/>
      <c r="T459" s="19"/>
      <c r="U459" s="31"/>
      <c r="V459" s="106"/>
      <c r="W459" s="106"/>
      <c r="X459" s="106"/>
      <c r="Y459" s="106"/>
      <c r="Z459" s="106"/>
      <c r="AA459" s="106"/>
      <c r="AB459" s="106"/>
      <c r="AC459" s="106"/>
      <c r="AD459" s="106"/>
      <c r="AE459" s="106"/>
      <c r="AF459" s="106"/>
      <c r="AG459" s="106"/>
      <c r="AH459" s="106"/>
      <c r="AI459" s="106"/>
      <c r="AJ459" s="106"/>
      <c r="AK459" s="106"/>
      <c r="AL459" s="106"/>
    </row>
    <row r="460" spans="2:38">
      <c r="B460" s="434" t="s">
        <v>173</v>
      </c>
      <c r="C460" s="11"/>
      <c r="D460" s="1766">
        <f>'12-18л. МЕНЮ '!D485</f>
        <v>700</v>
      </c>
      <c r="E460" s="1941">
        <f>'12-18л. МЕНЮ '!E485</f>
        <v>22.855460000000001</v>
      </c>
      <c r="F460" s="1883">
        <f>'12-18л. МЕНЮ '!F485</f>
        <v>14.873499999999998</v>
      </c>
      <c r="G460" s="1918">
        <f>'12-18л. МЕНЮ '!G485</f>
        <v>107.74886000000001</v>
      </c>
      <c r="H460" s="1884">
        <f>'12-18л. МЕНЮ '!H485</f>
        <v>656.71439999999996</v>
      </c>
      <c r="I460" s="1885">
        <f t="shared" ref="I460:P460" si="126">SUM(I454:I459)</f>
        <v>22.223199999999999</v>
      </c>
      <c r="J460" s="1886">
        <f>SUM(J454:J459)</f>
        <v>0.48199999999999998</v>
      </c>
      <c r="K460" s="1886">
        <f t="shared" si="126"/>
        <v>0.48320000000000007</v>
      </c>
      <c r="L460" s="1886">
        <f t="shared" si="126"/>
        <v>179.21109999999999</v>
      </c>
      <c r="M460" s="1888">
        <f t="shared" si="126"/>
        <v>185.8244</v>
      </c>
      <c r="N460" s="1888">
        <f t="shared" si="126"/>
        <v>369.48099999999999</v>
      </c>
      <c r="O460" s="1888">
        <f t="shared" si="126"/>
        <v>118.27839999999999</v>
      </c>
      <c r="P460" s="1905">
        <f t="shared" si="126"/>
        <v>2.9659999999999997</v>
      </c>
      <c r="Q460" s="797"/>
      <c r="R460" s="115"/>
      <c r="S460" s="2349"/>
      <c r="T460" s="19"/>
      <c r="U460" s="31"/>
      <c r="V460" s="106"/>
      <c r="W460" s="106"/>
      <c r="X460" s="106"/>
      <c r="Y460" s="106"/>
      <c r="Z460" s="106"/>
      <c r="AA460" s="106"/>
      <c r="AB460" s="106"/>
      <c r="AC460" s="106"/>
      <c r="AD460" s="106"/>
      <c r="AE460" s="106"/>
      <c r="AF460" s="106"/>
      <c r="AG460" s="106"/>
      <c r="AH460" s="106"/>
      <c r="AI460" s="106"/>
      <c r="AJ460" s="106"/>
      <c r="AK460" s="106"/>
      <c r="AL460" s="106"/>
    </row>
    <row r="461" spans="2:38">
      <c r="B461" s="755"/>
      <c r="C461" s="756" t="s">
        <v>11</v>
      </c>
      <c r="D461" s="1150">
        <f>D732</f>
        <v>0.25</v>
      </c>
      <c r="E461" s="1942">
        <f>'12-18л. МЕНЮ '!E486</f>
        <v>22.5</v>
      </c>
      <c r="F461" s="1891">
        <f>'12-18л. МЕНЮ '!F486</f>
        <v>23</v>
      </c>
      <c r="G461" s="1920">
        <f>'12-18л. МЕНЮ '!G486</f>
        <v>95.75</v>
      </c>
      <c r="H461" s="1892">
        <f>'12-18л. МЕНЮ '!H486</f>
        <v>680</v>
      </c>
      <c r="I461" s="1893">
        <f t="shared" ref="I461:P461" si="127">I732</f>
        <v>17.5</v>
      </c>
      <c r="J461" s="1893">
        <f t="shared" si="127"/>
        <v>0.35</v>
      </c>
      <c r="K461" s="1893">
        <f t="shared" si="127"/>
        <v>0.4</v>
      </c>
      <c r="L461" s="1893">
        <f t="shared" si="127"/>
        <v>225</v>
      </c>
      <c r="M461" s="1894">
        <f t="shared" si="127"/>
        <v>300</v>
      </c>
      <c r="N461" s="1894">
        <f t="shared" si="127"/>
        <v>300</v>
      </c>
      <c r="O461" s="1893">
        <f t="shared" si="127"/>
        <v>75</v>
      </c>
      <c r="P461" s="1895">
        <f t="shared" si="127"/>
        <v>4.5</v>
      </c>
      <c r="Q461" s="797"/>
      <c r="R461" s="115"/>
      <c r="S461" s="11"/>
      <c r="T461" s="48"/>
      <c r="U461" s="11"/>
      <c r="V461" s="106"/>
      <c r="W461" s="106"/>
      <c r="X461" s="106"/>
      <c r="Y461" s="106"/>
      <c r="Z461" s="106"/>
      <c r="AA461" s="106"/>
      <c r="AB461" s="106"/>
      <c r="AC461" s="106"/>
      <c r="AD461" s="106"/>
      <c r="AE461" s="106"/>
      <c r="AF461" s="106"/>
      <c r="AG461" s="106"/>
      <c r="AH461" s="106"/>
      <c r="AI461" s="106"/>
      <c r="AJ461" s="106"/>
      <c r="AK461" s="106"/>
      <c r="AL461" s="106"/>
    </row>
    <row r="462" spans="2:38" ht="15.75" thickBot="1">
      <c r="B462" s="230"/>
      <c r="C462" s="752" t="s">
        <v>344</v>
      </c>
      <c r="D462" s="774"/>
      <c r="E462" s="1943">
        <f>'12-18л. МЕНЮ '!E487</f>
        <v>0.39495555555555839</v>
      </c>
      <c r="F462" s="1897">
        <f>'12-18л. МЕНЮ '!F487</f>
        <v>-8.8331521739130459</v>
      </c>
      <c r="G462" s="1922">
        <f>'12-18л. МЕНЮ '!G487</f>
        <v>3.1328616187989553</v>
      </c>
      <c r="H462" s="1898">
        <f>'12-18л. МЕНЮ '!H487</f>
        <v>-0.85608823529411637</v>
      </c>
      <c r="I462" s="1899">
        <f t="shared" ref="I462:P462" si="128">(I460*100/I730)-25</f>
        <v>6.7474285714285678</v>
      </c>
      <c r="J462" s="1899">
        <f t="shared" si="128"/>
        <v>9.4285714285714306</v>
      </c>
      <c r="K462" s="1899">
        <f t="shared" si="128"/>
        <v>5.2000000000000028</v>
      </c>
      <c r="L462" s="1899">
        <f t="shared" si="128"/>
        <v>-5.0876555555555534</v>
      </c>
      <c r="M462" s="1899">
        <f t="shared" si="128"/>
        <v>-9.5146333333333342</v>
      </c>
      <c r="N462" s="1899">
        <f t="shared" si="128"/>
        <v>5.7900833333333317</v>
      </c>
      <c r="O462" s="1899">
        <f t="shared" si="128"/>
        <v>14.426133333333325</v>
      </c>
      <c r="P462" s="1900">
        <f t="shared" si="128"/>
        <v>-8.5222222222222257</v>
      </c>
      <c r="Q462" s="76"/>
      <c r="R462" s="119"/>
      <c r="S462" s="1192"/>
      <c r="T462" s="48"/>
      <c r="U462" s="1191"/>
      <c r="V462" s="106"/>
      <c r="W462" s="106"/>
      <c r="X462" s="106"/>
      <c r="Y462" s="106"/>
      <c r="Z462" s="106"/>
      <c r="AA462" s="106"/>
      <c r="AB462" s="106"/>
      <c r="AC462" s="106"/>
      <c r="AD462" s="106"/>
      <c r="AE462" s="106"/>
      <c r="AF462" s="106"/>
      <c r="AG462" s="106"/>
      <c r="AH462" s="106"/>
      <c r="AI462" s="106"/>
      <c r="AJ462" s="106"/>
      <c r="AK462" s="106"/>
      <c r="AL462" s="106"/>
    </row>
    <row r="463" spans="2:38">
      <c r="B463" s="1291"/>
      <c r="C463" s="164" t="s">
        <v>110</v>
      </c>
      <c r="D463" s="1288"/>
      <c r="E463" s="1923"/>
      <c r="F463" s="1924"/>
      <c r="G463" s="1924"/>
      <c r="H463" s="1924"/>
      <c r="I463" s="1869"/>
      <c r="J463" s="1869"/>
      <c r="K463" s="1868"/>
      <c r="L463" s="1869"/>
      <c r="M463" s="1869"/>
      <c r="N463" s="1869"/>
      <c r="O463" s="1869"/>
      <c r="P463" s="1870"/>
      <c r="Q463" s="794"/>
      <c r="R463" s="125"/>
      <c r="S463" s="91"/>
      <c r="T463" s="168"/>
      <c r="U463" s="11"/>
      <c r="V463" s="106"/>
      <c r="W463" s="106"/>
      <c r="X463" s="106"/>
      <c r="Y463" s="106"/>
      <c r="Z463" s="106"/>
      <c r="AA463" s="106"/>
      <c r="AB463" s="106"/>
      <c r="AC463" s="106"/>
      <c r="AD463" s="106"/>
      <c r="AE463" s="106"/>
      <c r="AF463" s="106"/>
      <c r="AG463" s="106"/>
      <c r="AH463" s="106"/>
      <c r="AI463" s="106"/>
      <c r="AJ463" s="106"/>
      <c r="AK463" s="106"/>
      <c r="AL463" s="106"/>
    </row>
    <row r="464" spans="2:38">
      <c r="B464" s="1436" t="str">
        <f>'12-18л. МЕНЮ '!J489</f>
        <v>54-3з/22</v>
      </c>
      <c r="C464" s="338" t="str">
        <f>'12-18л. МЕНЮ '!C489</f>
        <v>Помидор в нарезке</v>
      </c>
      <c r="D464" s="254">
        <f>'12-18л. МЕНЮ '!D489</f>
        <v>100</v>
      </c>
      <c r="E464" s="1877">
        <f>'12-18л. МЕНЮ '!E489</f>
        <v>1.1667000000000001</v>
      </c>
      <c r="F464" s="1878">
        <f>'12-18л. МЕНЮ '!F489</f>
        <v>0.16667000000000001</v>
      </c>
      <c r="G464" s="1878">
        <f>'12-18л. МЕНЮ '!G489</f>
        <v>3.8333400000000002</v>
      </c>
      <c r="H464" s="1880">
        <f>'12-18л. МЕНЮ '!H489</f>
        <v>21.333400000000001</v>
      </c>
      <c r="I464" s="1879">
        <v>25</v>
      </c>
      <c r="J464" s="1878">
        <v>6.7000000000000004E-2</v>
      </c>
      <c r="K464" s="1951">
        <v>3.3000000000000002E-2</v>
      </c>
      <c r="L464" s="1878">
        <v>133</v>
      </c>
      <c r="M464" s="1951">
        <v>14</v>
      </c>
      <c r="N464" s="1878">
        <v>26</v>
      </c>
      <c r="O464" s="1951">
        <v>20</v>
      </c>
      <c r="P464" s="1879">
        <v>0.9</v>
      </c>
      <c r="Q464" s="459">
        <f>'12-18л. МЕНЮ '!I489</f>
        <v>2</v>
      </c>
      <c r="R464" s="119"/>
      <c r="S464" s="41"/>
      <c r="T464" s="19"/>
      <c r="U464" s="557"/>
      <c r="V464" s="116"/>
      <c r="W464" s="116"/>
      <c r="X464" s="116"/>
      <c r="Y464" s="175"/>
      <c r="Z464" s="541"/>
      <c r="AA464" s="106"/>
      <c r="AB464" s="116"/>
      <c r="AC464" s="116"/>
      <c r="AD464" s="106"/>
      <c r="AE464" s="106"/>
      <c r="AF464" s="106"/>
      <c r="AG464" s="106"/>
      <c r="AH464" s="106"/>
      <c r="AI464" s="106"/>
      <c r="AJ464" s="106"/>
      <c r="AK464" s="106"/>
      <c r="AL464" s="106"/>
    </row>
    <row r="465" spans="2:38">
      <c r="B465" s="1436" t="str">
        <f>'12-18л. МЕНЮ '!J490</f>
        <v>103 / 21</v>
      </c>
      <c r="C465" s="338" t="str">
        <f>'12-18л. МЕНЮ '!C490</f>
        <v>Щи из свежей капусты со сметаной</v>
      </c>
      <c r="D465" s="254">
        <f>'12-18л. МЕНЮ '!D490</f>
        <v>250</v>
      </c>
      <c r="E465" s="1881">
        <f>'12-18л. МЕНЮ '!E490</f>
        <v>1.42</v>
      </c>
      <c r="F465" s="1927">
        <f>'12-18л. МЕНЮ '!F490</f>
        <v>5.085</v>
      </c>
      <c r="G465" s="1863">
        <f>'12-18л. МЕНЮ '!G490</f>
        <v>3.61</v>
      </c>
      <c r="H465" s="1928">
        <f>'12-18л. МЕНЮ '!H490</f>
        <v>66.08</v>
      </c>
      <c r="I465" s="1864">
        <v>9.9830000000000005</v>
      </c>
      <c r="J465" s="1926">
        <v>2.5999999999999999E-2</v>
      </c>
      <c r="K465" s="1864">
        <v>5.0999999999999997E-2</v>
      </c>
      <c r="L465" s="1926">
        <v>3.21</v>
      </c>
      <c r="M465" s="1878">
        <v>38.4</v>
      </c>
      <c r="N465" s="1951">
        <v>30.6</v>
      </c>
      <c r="O465" s="1878">
        <v>14.14</v>
      </c>
      <c r="P465" s="1951">
        <v>0.59699999999999998</v>
      </c>
      <c r="Q465" s="459">
        <f>'12-18л. МЕНЮ '!I490</f>
        <v>21</v>
      </c>
      <c r="R465" s="125"/>
      <c r="S465" s="2349"/>
      <c r="T465" s="19"/>
      <c r="U465" s="557"/>
      <c r="V465" s="356"/>
      <c r="W465" s="356"/>
      <c r="X465" s="356"/>
      <c r="Y465" s="356"/>
      <c r="Z465" s="356"/>
      <c r="AA465" s="356"/>
      <c r="AB465" s="2171"/>
      <c r="AC465" s="2172"/>
      <c r="AD465" s="106"/>
      <c r="AE465" s="106"/>
      <c r="AF465" s="106"/>
      <c r="AG465" s="106"/>
      <c r="AH465" s="106"/>
      <c r="AI465" s="106"/>
      <c r="AJ465" s="106"/>
      <c r="AK465" s="106"/>
      <c r="AL465" s="106"/>
    </row>
    <row r="466" spans="2:38" ht="15" customHeight="1">
      <c r="B466" s="1436" t="str">
        <f>'12-18л. МЕНЮ '!J491</f>
        <v>205/17</v>
      </c>
      <c r="C466" s="2912" t="str">
        <f>'12-18л. МЕНЮ '!C491</f>
        <v>Макароны с овощами</v>
      </c>
      <c r="D466" s="254">
        <f>'12-18л. МЕНЮ '!D491</f>
        <v>180</v>
      </c>
      <c r="E466" s="1877">
        <f>'12-18л. МЕНЮ '!E491</f>
        <v>5.8181000000000003</v>
      </c>
      <c r="F466" s="1951">
        <f>'12-18л. МЕНЮ '!F491</f>
        <v>5.8948999999999998</v>
      </c>
      <c r="G466" s="1878">
        <f>'12-18л. МЕНЮ '!G491</f>
        <v>38.189</v>
      </c>
      <c r="H466" s="1928">
        <f>'12-18л. МЕНЮ '!H491</f>
        <v>229.083</v>
      </c>
      <c r="I466" s="1951">
        <v>1.25</v>
      </c>
      <c r="J466" s="1878">
        <v>7.5200000000000003E-2</v>
      </c>
      <c r="K466" s="1951">
        <v>3.9800000000000002E-2</v>
      </c>
      <c r="L466" s="2994">
        <v>160.05000000000001</v>
      </c>
      <c r="M466" s="2165">
        <v>19.548100000000002</v>
      </c>
      <c r="N466" s="1950">
        <v>56.705100000000002</v>
      </c>
      <c r="O466" s="1951">
        <v>15.087999999999999</v>
      </c>
      <c r="P466" s="1879">
        <v>1.0189999999999999</v>
      </c>
      <c r="Q466" s="2129">
        <f>'12-18л. МЕНЮ '!I491</f>
        <v>45</v>
      </c>
      <c r="R466" s="115"/>
      <c r="S466" s="11"/>
      <c r="T466" s="325"/>
      <c r="U466" s="557"/>
      <c r="V466" s="116"/>
      <c r="W466" s="583"/>
      <c r="X466" s="174"/>
      <c r="Y466" s="174"/>
      <c r="Z466" s="174"/>
      <c r="AA466" s="149"/>
      <c r="AB466" s="2178"/>
      <c r="AC466" s="116"/>
      <c r="AD466" s="106"/>
      <c r="AE466" s="106"/>
      <c r="AF466" s="106"/>
      <c r="AG466" s="106"/>
      <c r="AH466" s="106"/>
      <c r="AI466" s="106"/>
      <c r="AJ466" s="106"/>
      <c r="AK466" s="106"/>
      <c r="AL466" s="106"/>
    </row>
    <row r="467" spans="2:38">
      <c r="B467" s="1286" t="str">
        <f>'12-18л. МЕНЮ '!J492</f>
        <v>485/22</v>
      </c>
      <c r="C467" s="244" t="str">
        <f>'12-18л. МЕНЮ '!C492</f>
        <v>Оладьи из печени</v>
      </c>
      <c r="D467" s="252">
        <f>'12-18л. МЕНЮ '!D492</f>
        <v>120</v>
      </c>
      <c r="E467" s="2768">
        <f>'12-18л. МЕНЮ '!E492</f>
        <v>13.0663</v>
      </c>
      <c r="F467" s="1865">
        <f>'12-18л. МЕНЮ '!F492</f>
        <v>16.326000000000001</v>
      </c>
      <c r="G467" s="2768">
        <f>'12-18л. МЕНЮ '!G492</f>
        <v>19.839200000000002</v>
      </c>
      <c r="H467" s="1866">
        <f>'12-18л. МЕНЮ '!H492</f>
        <v>278.55599999999998</v>
      </c>
      <c r="I467" s="3665">
        <v>6.0004</v>
      </c>
      <c r="J467" s="2672">
        <v>0.5</v>
      </c>
      <c r="K467" s="3669">
        <v>5.5E-2</v>
      </c>
      <c r="L467" s="3670">
        <v>532.70000000000005</v>
      </c>
      <c r="M467" s="3658">
        <v>18.925000000000001</v>
      </c>
      <c r="N467" s="3664">
        <v>210.19669999999999</v>
      </c>
      <c r="O467" s="3658">
        <v>19.6633</v>
      </c>
      <c r="P467" s="3665">
        <v>2.8934000000000002</v>
      </c>
      <c r="Q467" s="459">
        <f>'12-18л. МЕНЮ '!I492</f>
        <v>53</v>
      </c>
      <c r="R467" s="115"/>
      <c r="S467" s="41"/>
      <c r="T467" s="325"/>
      <c r="U467" s="557"/>
      <c r="V467" s="1537"/>
      <c r="W467" s="1537"/>
      <c r="X467" s="1537"/>
      <c r="Y467" s="1537"/>
      <c r="Z467" s="1537"/>
      <c r="AA467" s="1537"/>
      <c r="AB467" s="2175"/>
      <c r="AC467" s="2176"/>
      <c r="AD467" s="106"/>
      <c r="AE467" s="106"/>
      <c r="AF467" s="106"/>
      <c r="AG467" s="106"/>
      <c r="AH467" s="106"/>
      <c r="AI467" s="106"/>
      <c r="AJ467" s="106"/>
      <c r="AK467" s="106"/>
      <c r="AL467" s="106"/>
    </row>
    <row r="468" spans="2:38">
      <c r="B468" s="1286" t="str">
        <f>'12-18л. МЕНЮ '!J493</f>
        <v>465 / 21</v>
      </c>
      <c r="C468" s="244" t="str">
        <f>'12-18л. МЕНЮ '!C493</f>
        <v>Кофейный напиток с молоком</v>
      </c>
      <c r="D468" s="252">
        <f>'12-18л. МЕНЮ '!D493</f>
        <v>200</v>
      </c>
      <c r="E468" s="2768">
        <f>'12-18л. МЕНЮ '!E493</f>
        <v>6.17</v>
      </c>
      <c r="F468" s="1865">
        <f>'12-18л. МЕНЮ '!F493</f>
        <v>4.8899999999999997</v>
      </c>
      <c r="G468" s="2768">
        <f>'12-18л. МЕНЮ '!G493</f>
        <v>22.8</v>
      </c>
      <c r="H468" s="1866">
        <f>'12-18л. МЕНЮ '!H493</f>
        <v>159.53</v>
      </c>
      <c r="I468" s="1865">
        <v>1.04</v>
      </c>
      <c r="J468" s="1865">
        <v>0.06</v>
      </c>
      <c r="K468" s="1865">
        <v>0.247</v>
      </c>
      <c r="L468" s="1866">
        <v>26.463000000000001</v>
      </c>
      <c r="M468" s="2758">
        <v>216.154</v>
      </c>
      <c r="N468" s="1940">
        <v>175.6</v>
      </c>
      <c r="O468" s="1865">
        <v>36.6</v>
      </c>
      <c r="P468" s="2638">
        <v>0.89500000000000002</v>
      </c>
      <c r="Q468" s="1742">
        <f>'12-18л. МЕНЮ '!I493</f>
        <v>92</v>
      </c>
      <c r="R468" s="115"/>
      <c r="S468" s="91"/>
      <c r="T468" s="19"/>
      <c r="U468" s="31"/>
      <c r="V468" s="106"/>
      <c r="W468" s="106"/>
      <c r="X468" s="106"/>
      <c r="Y468" s="106"/>
      <c r="Z468" s="106"/>
      <c r="AA468" s="106"/>
      <c r="AB468" s="106"/>
      <c r="AC468" s="174"/>
      <c r="AD468" s="106"/>
      <c r="AE468" s="106"/>
      <c r="AF468" s="106"/>
      <c r="AG468" s="106"/>
      <c r="AH468" s="106"/>
      <c r="AI468" s="106"/>
      <c r="AJ468" s="106"/>
      <c r="AK468" s="106"/>
      <c r="AL468" s="106"/>
    </row>
    <row r="469" spans="2:38">
      <c r="B469" s="1757" t="str">
        <f>'12-18л. МЕНЮ '!J494</f>
        <v>Пром.пр.</v>
      </c>
      <c r="C469" s="369" t="str">
        <f>'12-18л. МЕНЮ '!C494</f>
        <v>Хлеб пшеничный</v>
      </c>
      <c r="D469" s="352">
        <f>'12-18л. МЕНЮ '!D494</f>
        <v>50</v>
      </c>
      <c r="E469" s="2520">
        <f>'12-18л. МЕНЮ '!E494</f>
        <v>1.0029999999999999</v>
      </c>
      <c r="F469" s="1869">
        <f>'12-18л. МЕНЮ '!F494</f>
        <v>0.65</v>
      </c>
      <c r="G469" s="1869">
        <f>'12-18л. МЕНЮ '!G494</f>
        <v>27.1</v>
      </c>
      <c r="H469" s="1969">
        <f>'12-18л. МЕНЮ '!H494</f>
        <v>118.262</v>
      </c>
      <c r="I469" s="1865">
        <v>0</v>
      </c>
      <c r="J469" s="1865">
        <v>5.5E-2</v>
      </c>
      <c r="K469" s="1865">
        <v>0.02</v>
      </c>
      <c r="L469" s="1866">
        <v>0</v>
      </c>
      <c r="M469" s="2158">
        <v>10</v>
      </c>
      <c r="N469" s="1865">
        <v>3.25</v>
      </c>
      <c r="O469" s="1865">
        <v>0.7</v>
      </c>
      <c r="P469" s="1865">
        <v>5.5E-2</v>
      </c>
      <c r="Q469" s="1742">
        <f>'12-18л. МЕНЮ '!I494</f>
        <v>17</v>
      </c>
      <c r="R469" s="115"/>
      <c r="S469" s="2600"/>
      <c r="T469" s="19"/>
      <c r="U469" s="31"/>
      <c r="V469" s="335"/>
      <c r="W469" s="335"/>
      <c r="X469" s="116"/>
      <c r="Y469" s="175"/>
      <c r="Z469" s="541"/>
      <c r="AA469" s="106"/>
      <c r="AB469" s="121"/>
      <c r="AC469" s="121"/>
      <c r="AD469" s="106"/>
      <c r="AE469" s="106"/>
      <c r="AF469" s="106"/>
      <c r="AG469" s="106"/>
      <c r="AH469" s="106"/>
      <c r="AI469" s="106"/>
      <c r="AJ469" s="106"/>
      <c r="AK469" s="106"/>
      <c r="AL469" s="106"/>
    </row>
    <row r="470" spans="2:38">
      <c r="B470" s="1436" t="str">
        <f>'12-18л. МЕНЮ '!J495</f>
        <v>Пром.пр.</v>
      </c>
      <c r="C470" s="244" t="str">
        <f>'12-18л. МЕНЮ '!C495</f>
        <v>Хлеб ржаной</v>
      </c>
      <c r="D470" s="254">
        <f>'12-18л. МЕНЮ '!D495</f>
        <v>40</v>
      </c>
      <c r="E470" s="2158">
        <f>'12-18л. МЕНЮ '!E495</f>
        <v>1.8660000000000001</v>
      </c>
      <c r="F470" s="1865">
        <f>'12-18л. МЕНЮ '!F495</f>
        <v>0.66</v>
      </c>
      <c r="G470" s="1865">
        <f>'12-18л. МЕНЮ '!G495</f>
        <v>17.373999999999999</v>
      </c>
      <c r="H470" s="1872">
        <f>'12-18л. МЕНЮ '!H495</f>
        <v>82.9</v>
      </c>
      <c r="I470" s="1865">
        <v>0</v>
      </c>
      <c r="J470" s="1865">
        <v>9.5000000000000001E-2</v>
      </c>
      <c r="K470" s="1865">
        <v>0.1</v>
      </c>
      <c r="L470" s="1866">
        <v>0</v>
      </c>
      <c r="M470" s="1865">
        <v>13.2</v>
      </c>
      <c r="N470" s="1865">
        <v>9.36</v>
      </c>
      <c r="O470" s="1865">
        <v>2.64</v>
      </c>
      <c r="P470" s="1865">
        <v>5.6000000000000001E-2</v>
      </c>
      <c r="Q470" s="1742">
        <f>'12-18л. МЕНЮ '!I495</f>
        <v>18</v>
      </c>
      <c r="R470" s="115"/>
      <c r="S470" s="11"/>
      <c r="T470" s="19"/>
      <c r="U470" s="558"/>
      <c r="V470" s="356"/>
      <c r="W470" s="356"/>
      <c r="X470" s="356"/>
      <c r="Y470" s="356"/>
      <c r="Z470" s="356"/>
      <c r="AA470" s="356"/>
      <c r="AB470" s="2171"/>
      <c r="AC470" s="2172"/>
      <c r="AD470" s="106"/>
      <c r="AE470" s="106"/>
      <c r="AF470" s="106"/>
      <c r="AG470" s="106"/>
      <c r="AH470" s="106"/>
      <c r="AI470" s="106"/>
      <c r="AJ470" s="106"/>
      <c r="AK470" s="106"/>
      <c r="AL470" s="106"/>
    </row>
    <row r="471" spans="2:38" ht="15.75" thickBot="1">
      <c r="B471" s="1737" t="str">
        <f>'12-18л. МЕНЮ '!J496</f>
        <v xml:space="preserve">338 / 17 </v>
      </c>
      <c r="C471" s="1249" t="str">
        <f>'12-18л. МЕНЮ '!C496</f>
        <v>Фрукты свежие (яблоко)</v>
      </c>
      <c r="D471" s="351">
        <f>'12-18л. МЕНЮ '!D496</f>
        <v>105</v>
      </c>
      <c r="E471" s="2158">
        <f>'12-18л. МЕНЮ '!E496</f>
        <v>0.42</v>
      </c>
      <c r="F471" s="1865">
        <f>'12-18л. МЕНЮ '!F496</f>
        <v>0.42</v>
      </c>
      <c r="G471" s="1865">
        <f>'12-18л. МЕНЮ '!G496</f>
        <v>10.29</v>
      </c>
      <c r="H471" s="1872">
        <f>'12-18л. МЕНЮ '!H496</f>
        <v>49.35</v>
      </c>
      <c r="I471" s="1186">
        <v>10.5</v>
      </c>
      <c r="J471" s="1186">
        <v>3.15E-2</v>
      </c>
      <c r="K471" s="1186">
        <v>2.1000000000000001E-2</v>
      </c>
      <c r="L471" s="717">
        <v>0</v>
      </c>
      <c r="M471" s="1186">
        <v>16.8</v>
      </c>
      <c r="N471" s="1186">
        <v>11.55</v>
      </c>
      <c r="O471" s="1186">
        <v>9.4499999999999993</v>
      </c>
      <c r="P471" s="1186">
        <v>2.31</v>
      </c>
      <c r="Q471" s="1742">
        <f>'12-18л. МЕНЮ '!I496</f>
        <v>99</v>
      </c>
      <c r="R471" s="106"/>
      <c r="S471" s="2349"/>
      <c r="T471" s="19"/>
      <c r="U471" s="31"/>
      <c r="V471" s="335"/>
      <c r="W471" s="175"/>
      <c r="X471" s="149"/>
      <c r="Y471" s="149"/>
      <c r="Z471" s="335"/>
      <c r="AA471" s="149"/>
      <c r="AB471" s="2174"/>
      <c r="AC471" s="116"/>
      <c r="AD471" s="106"/>
      <c r="AE471" s="106"/>
      <c r="AF471" s="106"/>
      <c r="AG471" s="106"/>
      <c r="AH471" s="106"/>
      <c r="AI471" s="106"/>
      <c r="AJ471" s="106"/>
      <c r="AK471" s="106"/>
      <c r="AL471" s="106"/>
    </row>
    <row r="472" spans="2:38" ht="12.75" customHeight="1">
      <c r="B472" s="434" t="s">
        <v>162</v>
      </c>
      <c r="C472" s="585"/>
      <c r="D472" s="617">
        <f>'12-18л. МЕНЮ '!D497</f>
        <v>1045</v>
      </c>
      <c r="E472" s="1945">
        <f>'12-18л. МЕНЮ '!E497</f>
        <v>30.930100000000003</v>
      </c>
      <c r="F472" s="1946">
        <f>'12-18л. МЕНЮ '!F497</f>
        <v>34.092569999999995</v>
      </c>
      <c r="G472" s="1946">
        <f>'12-18л. МЕНЮ '!G497</f>
        <v>143.03554</v>
      </c>
      <c r="H472" s="1884">
        <f>'12-18л. МЕНЮ '!H497</f>
        <v>1005.0944</v>
      </c>
      <c r="I472" s="1886">
        <f t="shared" ref="I472:P472" si="129">SUM(I464:I471)</f>
        <v>53.773400000000002</v>
      </c>
      <c r="J472" s="1886">
        <f t="shared" si="129"/>
        <v>0.90969999999999995</v>
      </c>
      <c r="K472" s="1886">
        <f t="shared" si="129"/>
        <v>0.56679999999999997</v>
      </c>
      <c r="L472" s="1888">
        <f t="shared" si="129"/>
        <v>855.423</v>
      </c>
      <c r="M472" s="1904">
        <f t="shared" si="129"/>
        <v>347.02710000000002</v>
      </c>
      <c r="N472" s="1904">
        <f t="shared" si="129"/>
        <v>523.26179999999999</v>
      </c>
      <c r="O472" s="1904">
        <f t="shared" si="129"/>
        <v>118.2813</v>
      </c>
      <c r="P472" s="1973">
        <f t="shared" si="129"/>
        <v>8.7253999999999987</v>
      </c>
      <c r="Q472" s="790"/>
      <c r="R472" s="106"/>
      <c r="S472" s="2349"/>
      <c r="T472" s="19"/>
      <c r="U472" s="31"/>
      <c r="V472" s="2180"/>
      <c r="W472" s="2180"/>
      <c r="X472" s="2180"/>
      <c r="Y472" s="2180"/>
      <c r="Z472" s="1537"/>
      <c r="AA472" s="1537"/>
      <c r="AB472" s="2175"/>
      <c r="AC472" s="2176"/>
      <c r="AD472" s="106"/>
      <c r="AE472" s="106"/>
      <c r="AF472" s="106"/>
      <c r="AG472" s="106"/>
      <c r="AH472" s="106"/>
      <c r="AI472" s="106"/>
      <c r="AJ472" s="106"/>
      <c r="AK472" s="106"/>
      <c r="AL472" s="106"/>
    </row>
    <row r="473" spans="2:38" ht="15" customHeight="1">
      <c r="B473" s="755"/>
      <c r="C473" s="756" t="s">
        <v>11</v>
      </c>
      <c r="D473" s="1150">
        <f>D736</f>
        <v>0.35</v>
      </c>
      <c r="E473" s="1890">
        <f>'12-18л. МЕНЮ '!E498</f>
        <v>31.5</v>
      </c>
      <c r="F473" s="1891">
        <f>'12-18л. МЕНЮ '!F498</f>
        <v>32.200000000000003</v>
      </c>
      <c r="G473" s="1891">
        <f>'12-18л. МЕНЮ '!G498</f>
        <v>134.05000000000001</v>
      </c>
      <c r="H473" s="1892">
        <f>'12-18л. МЕНЮ '!H498</f>
        <v>952</v>
      </c>
      <c r="I473" s="1893">
        <f t="shared" ref="I473:P473" si="130">I736</f>
        <v>24.5</v>
      </c>
      <c r="J473" s="1893">
        <f t="shared" si="130"/>
        <v>0.49</v>
      </c>
      <c r="K473" s="1893">
        <f t="shared" si="130"/>
        <v>0.56000000000000005</v>
      </c>
      <c r="L473" s="1893">
        <f t="shared" si="130"/>
        <v>315</v>
      </c>
      <c r="M473" s="1894">
        <f t="shared" si="130"/>
        <v>420</v>
      </c>
      <c r="N473" s="1894">
        <f t="shared" si="130"/>
        <v>420</v>
      </c>
      <c r="O473" s="1894">
        <f t="shared" si="130"/>
        <v>105</v>
      </c>
      <c r="P473" s="1975">
        <f t="shared" si="130"/>
        <v>6.3</v>
      </c>
      <c r="Q473" s="790"/>
      <c r="R473" s="106"/>
      <c r="S473" s="2477"/>
      <c r="T473" s="2582"/>
      <c r="U473" s="31"/>
      <c r="V473" s="116"/>
      <c r="W473" s="116"/>
      <c r="X473" s="116"/>
      <c r="Y473" s="175"/>
      <c r="Z473" s="804"/>
      <c r="AA473" s="106"/>
      <c r="AB473" s="106"/>
      <c r="AC473" s="106"/>
      <c r="AD473" s="106"/>
      <c r="AE473" s="106"/>
      <c r="AF473" s="106"/>
      <c r="AG473" s="106"/>
      <c r="AH473" s="106"/>
      <c r="AI473" s="106"/>
      <c r="AJ473" s="106"/>
      <c r="AK473" s="106"/>
      <c r="AL473" s="106"/>
    </row>
    <row r="474" spans="2:38" ht="15.75" thickBot="1">
      <c r="B474" s="230"/>
      <c r="C474" s="752" t="s">
        <v>344</v>
      </c>
      <c r="D474" s="774"/>
      <c r="E474" s="1947">
        <f>'12-18л. МЕНЮ '!E499</f>
        <v>-0.6332222222222228</v>
      </c>
      <c r="F474" s="1948">
        <f>'12-18л. МЕНЮ '!F499</f>
        <v>2.0571413043478231</v>
      </c>
      <c r="G474" s="1948">
        <f>'12-18л. МЕНЮ '!G499</f>
        <v>2.3460939947780659</v>
      </c>
      <c r="H474" s="1898">
        <f>'12-18л. МЕНЮ '!H499</f>
        <v>1.9519999999999982</v>
      </c>
      <c r="I474" s="1899">
        <f t="shared" ref="I474:P474" si="131">(I472*100/I730)-35</f>
        <v>41.819142857142865</v>
      </c>
      <c r="J474" s="1899">
        <f t="shared" si="131"/>
        <v>29.978571428571428</v>
      </c>
      <c r="K474" s="1899">
        <f t="shared" si="131"/>
        <v>0.42499999999999716</v>
      </c>
      <c r="L474" s="1899">
        <f t="shared" si="131"/>
        <v>60.046999999999997</v>
      </c>
      <c r="M474" s="1899">
        <f t="shared" si="131"/>
        <v>-6.081075000000002</v>
      </c>
      <c r="N474" s="1899">
        <f t="shared" si="131"/>
        <v>8.6051500000000019</v>
      </c>
      <c r="O474" s="1899">
        <f t="shared" si="131"/>
        <v>4.4271000000000029</v>
      </c>
      <c r="P474" s="1977">
        <f t="shared" si="131"/>
        <v>13.474444444444437</v>
      </c>
      <c r="Q474" s="795"/>
      <c r="R474" s="106"/>
      <c r="S474" s="11"/>
      <c r="T474" s="2526"/>
      <c r="U474" s="11"/>
      <c r="V474" s="335"/>
      <c r="W474" s="335"/>
      <c r="X474" s="116"/>
      <c r="Y474" s="175"/>
      <c r="Z474" s="541"/>
      <c r="AA474" s="106"/>
      <c r="AB474" s="106"/>
      <c r="AC474" s="106"/>
      <c r="AD474" s="106"/>
      <c r="AE474" s="106"/>
      <c r="AF474" s="106"/>
      <c r="AG474" s="106"/>
      <c r="AH474" s="106"/>
      <c r="AI474" s="106"/>
      <c r="AJ474" s="106"/>
      <c r="AK474" s="106"/>
      <c r="AL474" s="106"/>
    </row>
    <row r="475" spans="2:38">
      <c r="B475" s="701"/>
      <c r="C475" s="568" t="s">
        <v>200</v>
      </c>
      <c r="D475" s="59"/>
      <c r="E475" s="1906"/>
      <c r="F475" s="1907"/>
      <c r="G475" s="1907"/>
      <c r="H475" s="1907"/>
      <c r="I475" s="1908"/>
      <c r="J475" s="1908"/>
      <c r="K475" s="1939"/>
      <c r="L475" s="1908"/>
      <c r="M475" s="1908"/>
      <c r="N475" s="1908"/>
      <c r="O475" s="1908"/>
      <c r="P475" s="1909"/>
      <c r="Q475" s="794"/>
      <c r="R475" s="106"/>
      <c r="S475" s="11"/>
      <c r="T475" s="48"/>
      <c r="U475" s="11"/>
      <c r="V475" s="335"/>
      <c r="W475" s="116"/>
      <c r="X475" s="116"/>
      <c r="Y475" s="175"/>
      <c r="Z475" s="541"/>
      <c r="AA475" s="106"/>
      <c r="AB475" s="106"/>
      <c r="AC475" s="106"/>
      <c r="AD475" s="106"/>
      <c r="AE475" s="106"/>
      <c r="AF475" s="106"/>
      <c r="AG475" s="106"/>
      <c r="AH475" s="106"/>
      <c r="AI475" s="106"/>
      <c r="AJ475" s="106"/>
      <c r="AK475" s="106"/>
      <c r="AL475" s="106"/>
    </row>
    <row r="476" spans="2:38">
      <c r="B476" s="1189" t="str">
        <f>'12-18л. МЕНЮ '!J501</f>
        <v>836 / 22</v>
      </c>
      <c r="C476" s="265" t="str">
        <f>'12-18л. МЕНЮ '!C501</f>
        <v>Чай с шиповником</v>
      </c>
      <c r="D476" s="254">
        <f>'12-18л. МЕНЮ '!D501</f>
        <v>200</v>
      </c>
      <c r="E476" s="1926">
        <f>'12-18л. МЕНЮ '!E501</f>
        <v>1</v>
      </c>
      <c r="F476" s="1864">
        <f>'12-18л. МЕНЮ '!F501</f>
        <v>0.2</v>
      </c>
      <c r="G476" s="1875">
        <f>'12-18л. МЕНЮ '!G501</f>
        <v>15.4</v>
      </c>
      <c r="H476" s="1864">
        <f>'12-18л. МЕНЮ '!H501</f>
        <v>68.099999999999994</v>
      </c>
      <c r="I476" s="330">
        <v>8.08</v>
      </c>
      <c r="J476" s="330">
        <v>0.01</v>
      </c>
      <c r="K476" s="330">
        <v>7.0000000000000007E-2</v>
      </c>
      <c r="L476" s="761">
        <v>98.6</v>
      </c>
      <c r="M476" s="2249">
        <v>19.899999999999999</v>
      </c>
      <c r="N476" s="2249">
        <v>17.399999999999999</v>
      </c>
      <c r="O476" s="768">
        <v>10.6</v>
      </c>
      <c r="P476" s="2250">
        <v>1.96</v>
      </c>
      <c r="Q476" s="2911">
        <f>'12-18л. МЕНЮ '!I501</f>
        <v>84</v>
      </c>
      <c r="R476" s="106"/>
      <c r="S476" s="11"/>
      <c r="T476" s="48"/>
      <c r="U476" s="11"/>
      <c r="V476" s="106"/>
      <c r="W476" s="106"/>
      <c r="X476" s="106"/>
      <c r="Y476" s="106"/>
      <c r="Z476" s="106"/>
      <c r="AA476" s="106"/>
      <c r="AB476" s="106"/>
      <c r="AC476" s="106"/>
      <c r="AD476" s="106"/>
      <c r="AE476" s="106"/>
      <c r="AF476" s="106"/>
      <c r="AG476" s="106"/>
      <c r="AH476" s="106"/>
      <c r="AI476" s="106"/>
      <c r="AJ476" s="106"/>
      <c r="AK476" s="106"/>
      <c r="AL476" s="106"/>
    </row>
    <row r="477" spans="2:38">
      <c r="B477" s="1189" t="str">
        <f>'12-18л. МЕНЮ '!J502</f>
        <v>614/22</v>
      </c>
      <c r="C477" s="265" t="str">
        <f>'12-18л. МЕНЮ '!C502</f>
        <v>Котлеты рубленные из</v>
      </c>
      <c r="D477" s="254">
        <f>'12-18л. МЕНЮ '!D502</f>
        <v>120</v>
      </c>
      <c r="E477" s="1926">
        <f>'12-18л. МЕНЮ '!E502</f>
        <v>15.199299999999999</v>
      </c>
      <c r="F477" s="1864">
        <f>'12-18л. МЕНЮ '!F502</f>
        <v>4.1829999999999998</v>
      </c>
      <c r="G477" s="1875">
        <f>'12-18л. МЕНЮ '!G502</f>
        <v>12.214600000000001</v>
      </c>
      <c r="H477" s="1864">
        <f>'12-18л. МЕНЮ '!H502</f>
        <v>131.02029999999999</v>
      </c>
      <c r="I477" s="2250">
        <v>0.74509999999999998</v>
      </c>
      <c r="J477" s="768">
        <v>5.04E-2</v>
      </c>
      <c r="K477" s="1178">
        <v>0.123</v>
      </c>
      <c r="L477" s="2907">
        <v>20.6615</v>
      </c>
      <c r="M477" s="2249">
        <v>169.4205</v>
      </c>
      <c r="N477" s="1401">
        <v>11.365159999999999</v>
      </c>
      <c r="O477" s="1178">
        <v>5.2073999999999998</v>
      </c>
      <c r="P477" s="2250">
        <v>0.92459999999999998</v>
      </c>
      <c r="Q477" s="459">
        <f>'12-18л. МЕНЮ '!I502</f>
        <v>69</v>
      </c>
      <c r="R477" s="106"/>
      <c r="AC477" s="106"/>
      <c r="AD477" s="106"/>
      <c r="AE477" s="106"/>
      <c r="AF477" s="106"/>
      <c r="AG477" s="106"/>
      <c r="AH477" s="106"/>
      <c r="AI477" s="106"/>
      <c r="AJ477" s="106"/>
      <c r="AK477" s="106"/>
      <c r="AL477" s="106"/>
    </row>
    <row r="478" spans="2:38" ht="11.25" customHeight="1">
      <c r="B478" s="2599">
        <f>'12-18л. МЕНЮ '!J503</f>
        <v>0</v>
      </c>
      <c r="C478" s="166" t="str">
        <f>'12-18л. МЕНЮ '!C503</f>
        <v>птицы с соусом молочным</v>
      </c>
      <c r="D478" s="2618">
        <f>'12-18л. МЕНЮ '!D503</f>
        <v>0</v>
      </c>
      <c r="E478" s="2909">
        <f>'12-18л. МЕНЮ '!E503</f>
        <v>0</v>
      </c>
      <c r="F478" s="2910">
        <f>'12-18л. МЕНЮ '!F503</f>
        <v>0</v>
      </c>
      <c r="G478" s="2619">
        <f>'12-18л. МЕНЮ '!G503</f>
        <v>0</v>
      </c>
      <c r="H478" s="2910">
        <f>'12-18л. МЕНЮ '!H503</f>
        <v>0</v>
      </c>
      <c r="I478" s="2161"/>
      <c r="J478" s="1741"/>
      <c r="K478" s="1740"/>
      <c r="L478" s="2161"/>
      <c r="M478" s="1741"/>
      <c r="N478" s="2448"/>
      <c r="O478" s="1740"/>
      <c r="P478" s="2161"/>
      <c r="Q478" s="2620">
        <f>'12-18л. МЕНЮ '!I503</f>
        <v>0</v>
      </c>
      <c r="R478" s="106"/>
      <c r="AC478" s="106"/>
      <c r="AD478" s="106"/>
      <c r="AE478" s="106"/>
      <c r="AF478" s="106"/>
      <c r="AG478" s="106"/>
      <c r="AH478" s="106"/>
      <c r="AI478" s="106"/>
      <c r="AJ478" s="106"/>
      <c r="AK478" s="106"/>
      <c r="AL478" s="106"/>
    </row>
    <row r="479" spans="2:38" ht="15.75" thickBot="1">
      <c r="B479" s="1849" t="str">
        <f>'12-18л. МЕНЮ '!J504</f>
        <v>Пром.пр.</v>
      </c>
      <c r="C479" s="1406" t="str">
        <f>'12-18л. МЕНЮ '!C504</f>
        <v>Хлеб ржаной</v>
      </c>
      <c r="D479" s="1239">
        <f>'12-18л. МЕНЮ '!D504</f>
        <v>30</v>
      </c>
      <c r="E479" s="2465">
        <f>'12-18л. МЕНЮ '!E504</f>
        <v>1.4</v>
      </c>
      <c r="F479" s="2027">
        <f>'12-18л. МЕНЮ '!F504</f>
        <v>0.495</v>
      </c>
      <c r="G479" s="2465">
        <f>'12-18л. МЕНЮ '!G504</f>
        <v>13.031000000000001</v>
      </c>
      <c r="H479" s="2027">
        <f>'12-18л. МЕНЮ '!H504</f>
        <v>62.174999999999997</v>
      </c>
      <c r="I479" s="1738">
        <v>0</v>
      </c>
      <c r="J479" s="1738">
        <v>7.4999999999999997E-2</v>
      </c>
      <c r="K479" s="1738">
        <v>7.4999999999999997E-2</v>
      </c>
      <c r="L479" s="2484">
        <v>0</v>
      </c>
      <c r="M479" s="1142">
        <v>9.9</v>
      </c>
      <c r="N479" s="1142">
        <v>7.02</v>
      </c>
      <c r="O479" s="1738">
        <v>1.98</v>
      </c>
      <c r="P479" s="2168">
        <v>4.2000000000000003E-2</v>
      </c>
      <c r="Q479" s="1742">
        <f>'12-18л. МЕНЮ '!I504</f>
        <v>18</v>
      </c>
      <c r="R479" s="125"/>
      <c r="AC479" s="106"/>
      <c r="AD479" s="106"/>
      <c r="AE479" s="106"/>
      <c r="AF479" s="106"/>
      <c r="AG479" s="106"/>
      <c r="AH479" s="106"/>
      <c r="AI479" s="106"/>
      <c r="AJ479" s="106"/>
      <c r="AK479" s="106"/>
      <c r="AL479" s="106"/>
    </row>
    <row r="480" spans="2:38" ht="12" customHeight="1">
      <c r="B480" s="434" t="s">
        <v>207</v>
      </c>
      <c r="C480" s="585"/>
      <c r="D480" s="1707">
        <f>'12-18л. МЕНЮ '!D505</f>
        <v>350</v>
      </c>
      <c r="E480" s="2009">
        <f>'12-18л. МЕНЮ '!E505</f>
        <v>17.599299999999999</v>
      </c>
      <c r="F480" s="2010">
        <f>'12-18л. МЕНЮ '!F505</f>
        <v>4.8780000000000001</v>
      </c>
      <c r="G480" s="1930">
        <f>'12-18л. МЕНЮ '!G505</f>
        <v>40.645600000000002</v>
      </c>
      <c r="H480" s="2010">
        <f>'12-18л. МЕНЮ '!H505</f>
        <v>261.2953</v>
      </c>
      <c r="I480" s="1911">
        <f t="shared" ref="I480:P480" si="132">SUM(I476:I479)</f>
        <v>8.8251000000000008</v>
      </c>
      <c r="J480" s="1886">
        <f>SUM(J476:J479)</f>
        <v>0.13539999999999999</v>
      </c>
      <c r="K480" s="1887">
        <f t="shared" si="132"/>
        <v>0.26800000000000002</v>
      </c>
      <c r="L480" s="1886">
        <f t="shared" si="132"/>
        <v>119.2615</v>
      </c>
      <c r="M480" s="1888">
        <f t="shared" si="132"/>
        <v>199.22050000000002</v>
      </c>
      <c r="N480" s="1888">
        <f t="shared" si="132"/>
        <v>35.785159999999998</v>
      </c>
      <c r="O480" s="1888">
        <f t="shared" si="132"/>
        <v>17.787399999999998</v>
      </c>
      <c r="P480" s="1889">
        <f t="shared" si="132"/>
        <v>2.9265999999999996</v>
      </c>
      <c r="Q480" s="86"/>
      <c r="R480" s="41"/>
      <c r="AC480" s="106"/>
      <c r="AD480" s="106"/>
      <c r="AE480" s="106"/>
      <c r="AF480" s="106"/>
      <c r="AG480" s="106"/>
      <c r="AH480" s="106"/>
      <c r="AI480" s="106"/>
      <c r="AJ480" s="106"/>
      <c r="AK480" s="106"/>
      <c r="AL480" s="106"/>
    </row>
    <row r="481" spans="2:38">
      <c r="B481" s="755"/>
      <c r="C481" s="756" t="s">
        <v>11</v>
      </c>
      <c r="D481" s="1150">
        <f>D740</f>
        <v>0.1</v>
      </c>
      <c r="E481" s="1984">
        <f>'12-18л. МЕНЮ '!E506</f>
        <v>9</v>
      </c>
      <c r="F481" s="1985">
        <f>'12-18л. МЕНЮ '!F506</f>
        <v>9.1999999999999993</v>
      </c>
      <c r="G481" s="1934">
        <f>'12-18л. МЕНЮ '!G506</f>
        <v>38.299999999999997</v>
      </c>
      <c r="H481" s="1985">
        <f>'12-18л. МЕНЮ '!H506</f>
        <v>272</v>
      </c>
      <c r="I481" s="1893">
        <f t="shared" ref="I481:P481" si="133">I740</f>
        <v>7</v>
      </c>
      <c r="J481" s="1893">
        <f t="shared" si="133"/>
        <v>0.14000000000000001</v>
      </c>
      <c r="K481" s="1893">
        <f t="shared" si="133"/>
        <v>0.16</v>
      </c>
      <c r="L481" s="1893">
        <f t="shared" si="133"/>
        <v>90</v>
      </c>
      <c r="M481" s="1894">
        <f t="shared" si="133"/>
        <v>120</v>
      </c>
      <c r="N481" s="1894">
        <f t="shared" si="133"/>
        <v>120</v>
      </c>
      <c r="O481" s="1893">
        <f t="shared" si="133"/>
        <v>30</v>
      </c>
      <c r="P481" s="1895">
        <f t="shared" si="133"/>
        <v>1.8</v>
      </c>
      <c r="Q481" s="86"/>
      <c r="R481" s="106"/>
      <c r="S481" s="1192"/>
      <c r="T481" s="48"/>
      <c r="U481" s="1191"/>
      <c r="V481" s="356"/>
      <c r="W481" s="356"/>
      <c r="X481" s="356"/>
      <c r="Y481" s="356"/>
      <c r="Z481" s="356"/>
      <c r="AA481" s="2171"/>
      <c r="AB481" s="2172"/>
      <c r="AC481" s="106"/>
      <c r="AD481" s="106"/>
      <c r="AE481" s="106"/>
      <c r="AF481" s="106"/>
      <c r="AG481" s="106"/>
      <c r="AH481" s="106"/>
      <c r="AI481" s="106"/>
      <c r="AJ481" s="106"/>
      <c r="AK481" s="106"/>
      <c r="AL481" s="106"/>
    </row>
    <row r="482" spans="2:38" ht="15.75" thickBot="1">
      <c r="B482" s="230"/>
      <c r="C482" s="752" t="s">
        <v>344</v>
      </c>
      <c r="D482" s="774"/>
      <c r="E482" s="2012">
        <f>'12-18л. МЕНЮ '!E507</f>
        <v>9.554777777777776</v>
      </c>
      <c r="F482" s="1963">
        <f>'12-18л. МЕНЮ '!F507</f>
        <v>-4.697826086956522</v>
      </c>
      <c r="G482" s="1937">
        <f>'12-18л. МЕНЮ '!G507</f>
        <v>0.61242819843342211</v>
      </c>
      <c r="H482" s="1963">
        <f>'12-18л. МЕНЮ '!H507</f>
        <v>-0.39355514705882477</v>
      </c>
      <c r="I482" s="1899">
        <f t="shared" ref="I482:P482" si="134">(I480*100/I730)-10</f>
        <v>2.607285714285716</v>
      </c>
      <c r="J482" s="1899">
        <f t="shared" si="134"/>
        <v>-0.32857142857142918</v>
      </c>
      <c r="K482" s="1899">
        <f t="shared" si="134"/>
        <v>6.75</v>
      </c>
      <c r="L482" s="1899">
        <f t="shared" si="134"/>
        <v>3.2512777777777782</v>
      </c>
      <c r="M482" s="1899">
        <f t="shared" si="134"/>
        <v>6.6017083333333346</v>
      </c>
      <c r="N482" s="1899">
        <f t="shared" si="134"/>
        <v>-7.0179033333333338</v>
      </c>
      <c r="O482" s="1899">
        <f t="shared" si="134"/>
        <v>-4.0708666666666673</v>
      </c>
      <c r="P482" s="1900">
        <f t="shared" si="134"/>
        <v>6.2588888888888867</v>
      </c>
      <c r="Q482" s="795"/>
      <c r="R482" s="106"/>
      <c r="S482" s="91"/>
      <c r="T482" s="168"/>
      <c r="U482" s="4"/>
      <c r="V482" s="335"/>
      <c r="W482" s="116"/>
      <c r="X482" s="175"/>
      <c r="Y482" s="2173"/>
      <c r="Z482" s="174"/>
      <c r="AA482" s="2174"/>
      <c r="AB482" s="116"/>
      <c r="AC482" s="106"/>
      <c r="AD482" s="106"/>
      <c r="AE482" s="106"/>
      <c r="AF482" s="106"/>
      <c r="AG482" s="106"/>
      <c r="AH482" s="106"/>
      <c r="AI482" s="106"/>
      <c r="AJ482" s="106"/>
      <c r="AK482" s="106"/>
      <c r="AL482" s="106"/>
    </row>
    <row r="483" spans="2:38" ht="15.75" thickBot="1">
      <c r="Q483" s="294"/>
      <c r="R483" s="106"/>
      <c r="S483" s="41"/>
      <c r="T483" s="7"/>
      <c r="U483" s="95"/>
      <c r="V483" s="1537"/>
      <c r="W483" s="1537"/>
      <c r="X483" s="1537"/>
      <c r="Y483" s="1537"/>
      <c r="Z483" s="1537"/>
      <c r="AA483" s="2175"/>
      <c r="AB483" s="2176"/>
      <c r="AC483" s="106"/>
      <c r="AD483" s="106"/>
      <c r="AE483" s="106"/>
      <c r="AF483" s="106"/>
      <c r="AG483" s="106"/>
      <c r="AH483" s="106"/>
      <c r="AI483" s="106"/>
      <c r="AJ483" s="106"/>
      <c r="AK483" s="106"/>
      <c r="AL483" s="106"/>
    </row>
    <row r="484" spans="2:38">
      <c r="B484" s="670"/>
      <c r="C484" s="43" t="s">
        <v>239</v>
      </c>
      <c r="D484" s="44"/>
      <c r="E484" s="144">
        <f t="shared" ref="E484:P484" si="135">E460+E472</f>
        <v>53.785560000000004</v>
      </c>
      <c r="F484" s="235">
        <f t="shared" si="135"/>
        <v>48.966069999999995</v>
      </c>
      <c r="G484" s="235">
        <f t="shared" si="135"/>
        <v>250.78440000000001</v>
      </c>
      <c r="H484" s="235">
        <f t="shared" si="135"/>
        <v>1661.8087999999998</v>
      </c>
      <c r="I484" s="235">
        <f t="shared" si="135"/>
        <v>75.996600000000001</v>
      </c>
      <c r="J484" s="235">
        <f t="shared" si="135"/>
        <v>1.3916999999999999</v>
      </c>
      <c r="K484" s="235">
        <f t="shared" si="135"/>
        <v>1.05</v>
      </c>
      <c r="L484" s="720">
        <f t="shared" si="135"/>
        <v>1034.6341</v>
      </c>
      <c r="M484" s="720">
        <f t="shared" si="135"/>
        <v>532.85149999999999</v>
      </c>
      <c r="N484" s="719">
        <f t="shared" si="135"/>
        <v>892.74279999999999</v>
      </c>
      <c r="O484" s="720">
        <f t="shared" si="135"/>
        <v>236.55969999999999</v>
      </c>
      <c r="P484" s="671">
        <f t="shared" si="135"/>
        <v>11.691399999999998</v>
      </c>
      <c r="Q484" s="294"/>
      <c r="R484" s="106"/>
      <c r="S484" s="11"/>
      <c r="T484" s="7"/>
      <c r="U484" s="11"/>
      <c r="V484" s="106"/>
      <c r="W484" s="106"/>
      <c r="X484" s="106"/>
      <c r="Y484" s="106"/>
      <c r="Z484" s="106"/>
      <c r="AA484" s="106"/>
      <c r="AB484" s="106"/>
      <c r="AC484" s="106"/>
      <c r="AD484" s="106"/>
      <c r="AE484" s="106"/>
      <c r="AF484" s="106"/>
      <c r="AG484" s="106"/>
      <c r="AH484" s="106"/>
      <c r="AI484" s="106"/>
      <c r="AJ484" s="106"/>
      <c r="AK484" s="106"/>
      <c r="AL484" s="106"/>
    </row>
    <row r="485" spans="2:38">
      <c r="B485" s="399"/>
      <c r="C485" s="697" t="s">
        <v>11</v>
      </c>
      <c r="D485" s="1150">
        <f t="shared" ref="D485:P485" si="136">D744</f>
        <v>0.6</v>
      </c>
      <c r="E485" s="1526">
        <f t="shared" si="136"/>
        <v>54</v>
      </c>
      <c r="F485" s="1490">
        <f t="shared" si="136"/>
        <v>55.2</v>
      </c>
      <c r="G485" s="1490">
        <f t="shared" si="136"/>
        <v>229.8</v>
      </c>
      <c r="H485" s="1490">
        <f t="shared" si="136"/>
        <v>1632</v>
      </c>
      <c r="I485" s="1490">
        <f t="shared" si="136"/>
        <v>42</v>
      </c>
      <c r="J485" s="1490">
        <f t="shared" si="136"/>
        <v>0.84</v>
      </c>
      <c r="K485" s="1490">
        <f t="shared" si="136"/>
        <v>0.96</v>
      </c>
      <c r="L485" s="1490">
        <f t="shared" si="136"/>
        <v>540</v>
      </c>
      <c r="M485" s="1295">
        <f t="shared" si="136"/>
        <v>720</v>
      </c>
      <c r="N485" s="1295">
        <f t="shared" si="136"/>
        <v>720</v>
      </c>
      <c r="O485" s="1295">
        <f t="shared" si="136"/>
        <v>180</v>
      </c>
      <c r="P485" s="1527">
        <f t="shared" si="136"/>
        <v>10.8</v>
      </c>
      <c r="Q485" s="294"/>
      <c r="R485" s="106"/>
      <c r="S485" s="41"/>
      <c r="T485" s="2455"/>
      <c r="U485" s="95"/>
      <c r="V485" s="106"/>
      <c r="W485" s="106"/>
      <c r="X485" s="106"/>
      <c r="Y485" s="106"/>
      <c r="Z485" s="106"/>
      <c r="AA485" s="106"/>
      <c r="AB485" s="106"/>
      <c r="AC485" s="106"/>
      <c r="AD485" s="106"/>
      <c r="AE485" s="106"/>
      <c r="AF485" s="106"/>
      <c r="AG485" s="106"/>
      <c r="AH485" s="106"/>
      <c r="AI485" s="106"/>
      <c r="AJ485" s="106"/>
      <c r="AK485" s="106"/>
      <c r="AL485" s="106"/>
    </row>
    <row r="486" spans="2:38" ht="15.75" thickBot="1">
      <c r="B486" s="230"/>
      <c r="C486" s="752" t="s">
        <v>344</v>
      </c>
      <c r="D486" s="774"/>
      <c r="E486" s="764">
        <f t="shared" ref="E486:P486" si="137">(E484*100/E730)-60</f>
        <v>-0.23826666666666085</v>
      </c>
      <c r="F486" s="765">
        <f t="shared" si="137"/>
        <v>-6.7760108695652264</v>
      </c>
      <c r="G486" s="765">
        <f t="shared" si="137"/>
        <v>5.4789556135770283</v>
      </c>
      <c r="H486" s="765">
        <f t="shared" si="137"/>
        <v>1.0959117647058747</v>
      </c>
      <c r="I486" s="765">
        <f t="shared" si="137"/>
        <v>48.566571428571422</v>
      </c>
      <c r="J486" s="765">
        <f t="shared" si="137"/>
        <v>39.407142857142858</v>
      </c>
      <c r="K486" s="765">
        <f t="shared" si="137"/>
        <v>5.625</v>
      </c>
      <c r="L486" s="765">
        <f t="shared" si="137"/>
        <v>54.959344444444454</v>
      </c>
      <c r="M486" s="765">
        <f t="shared" si="137"/>
        <v>-15.595708333333334</v>
      </c>
      <c r="N486" s="765">
        <f t="shared" si="137"/>
        <v>14.395233333333337</v>
      </c>
      <c r="O486" s="765">
        <f t="shared" si="137"/>
        <v>18.853233333333321</v>
      </c>
      <c r="P486" s="767">
        <f t="shared" si="137"/>
        <v>4.9522222222222183</v>
      </c>
      <c r="Q486" s="294"/>
      <c r="R486" s="361"/>
      <c r="S486" s="41"/>
      <c r="T486" s="7"/>
      <c r="U486" s="15"/>
      <c r="V486" s="106"/>
      <c r="W486" s="106"/>
      <c r="X486" s="106"/>
      <c r="Y486" s="106"/>
      <c r="Z486" s="106"/>
      <c r="AA486" s="106"/>
      <c r="AB486" s="106"/>
      <c r="AC486" s="106"/>
      <c r="AD486" s="106"/>
      <c r="AE486" s="106"/>
      <c r="AF486" s="106"/>
      <c r="AG486" s="106"/>
      <c r="AH486" s="106"/>
      <c r="AI486" s="106"/>
      <c r="AJ486" s="106"/>
      <c r="AK486" s="106"/>
      <c r="AL486" s="106"/>
    </row>
    <row r="487" spans="2:38" ht="15.75" thickBot="1">
      <c r="E487" s="721"/>
      <c r="F487" s="721"/>
      <c r="G487" s="721"/>
      <c r="H487" s="721"/>
      <c r="I487" s="721"/>
      <c r="J487" s="721"/>
      <c r="K487" s="721"/>
      <c r="L487" s="721"/>
      <c r="M487" s="721"/>
      <c r="N487" s="721"/>
      <c r="O487" s="721"/>
      <c r="P487" s="721"/>
      <c r="Q487" s="294"/>
      <c r="R487" s="106"/>
      <c r="S487" s="11"/>
      <c r="T487" s="48"/>
      <c r="U487" s="11"/>
      <c r="V487" s="106"/>
      <c r="W487" s="106"/>
      <c r="X487" s="106"/>
      <c r="Y487" s="106"/>
      <c r="Z487" s="106"/>
      <c r="AA487" s="106"/>
      <c r="AB487" s="106"/>
      <c r="AC487" s="106"/>
      <c r="AD487" s="106"/>
      <c r="AE487" s="106"/>
      <c r="AF487" s="106"/>
      <c r="AG487" s="106"/>
      <c r="AH487" s="106"/>
      <c r="AI487" s="106"/>
      <c r="AJ487" s="106"/>
      <c r="AK487" s="106"/>
      <c r="AL487" s="106"/>
    </row>
    <row r="488" spans="2:38">
      <c r="B488" s="670"/>
      <c r="C488" s="43" t="s">
        <v>238</v>
      </c>
      <c r="D488" s="44"/>
      <c r="E488" s="144">
        <f t="shared" ref="E488:P488" si="138">E472+E480</f>
        <v>48.529400000000003</v>
      </c>
      <c r="F488" s="235">
        <f t="shared" si="138"/>
        <v>38.970569999999995</v>
      </c>
      <c r="G488" s="235">
        <f t="shared" si="138"/>
        <v>183.68114</v>
      </c>
      <c r="H488" s="235">
        <f t="shared" si="138"/>
        <v>1266.3896999999999</v>
      </c>
      <c r="I488" s="235">
        <f t="shared" si="138"/>
        <v>62.598500000000001</v>
      </c>
      <c r="J488" s="235">
        <f t="shared" si="138"/>
        <v>1.0450999999999999</v>
      </c>
      <c r="K488" s="235">
        <f t="shared" si="138"/>
        <v>0.83479999999999999</v>
      </c>
      <c r="L488" s="720">
        <f t="shared" si="138"/>
        <v>974.68449999999996</v>
      </c>
      <c r="M488" s="720">
        <f t="shared" si="138"/>
        <v>546.24760000000003</v>
      </c>
      <c r="N488" s="720">
        <f t="shared" si="138"/>
        <v>559.04696000000001</v>
      </c>
      <c r="O488" s="720">
        <f t="shared" si="138"/>
        <v>136.06870000000001</v>
      </c>
      <c r="P488" s="671">
        <f t="shared" si="138"/>
        <v>11.651999999999997</v>
      </c>
      <c r="Q488" s="294"/>
      <c r="R488" s="106"/>
      <c r="S488" s="11"/>
      <c r="T488" s="48"/>
      <c r="U488" s="11"/>
      <c r="V488" s="363"/>
      <c r="W488" s="363"/>
      <c r="X488" s="363"/>
      <c r="Y488" s="363"/>
      <c r="Z488" s="1268"/>
      <c r="AA488" s="106"/>
      <c r="AB488" s="106"/>
      <c r="AC488" s="106"/>
      <c r="AD488" s="106"/>
      <c r="AE488" s="106"/>
      <c r="AF488" s="106"/>
      <c r="AG488" s="106"/>
      <c r="AH488" s="106"/>
      <c r="AI488" s="106"/>
      <c r="AJ488" s="106"/>
      <c r="AK488" s="106"/>
      <c r="AL488" s="106"/>
    </row>
    <row r="489" spans="2:38">
      <c r="B489" s="399"/>
      <c r="C489" s="697" t="s">
        <v>11</v>
      </c>
      <c r="D489" s="1150">
        <f t="shared" ref="D489:P489" si="139">D748</f>
        <v>0.45</v>
      </c>
      <c r="E489" s="1526">
        <f t="shared" si="139"/>
        <v>40.5</v>
      </c>
      <c r="F489" s="1490">
        <f t="shared" si="139"/>
        <v>41.4</v>
      </c>
      <c r="G489" s="1490">
        <f t="shared" si="139"/>
        <v>172.35</v>
      </c>
      <c r="H489" s="1490">
        <f t="shared" si="139"/>
        <v>1224</v>
      </c>
      <c r="I489" s="1490">
        <f t="shared" si="139"/>
        <v>31.5</v>
      </c>
      <c r="J489" s="1490">
        <f t="shared" si="139"/>
        <v>0.63</v>
      </c>
      <c r="K489" s="1490">
        <f t="shared" si="139"/>
        <v>0.72</v>
      </c>
      <c r="L489" s="1490">
        <f t="shared" si="139"/>
        <v>405</v>
      </c>
      <c r="M489" s="1295">
        <f t="shared" si="139"/>
        <v>540</v>
      </c>
      <c r="N489" s="1295">
        <f t="shared" si="139"/>
        <v>540</v>
      </c>
      <c r="O489" s="1295">
        <f t="shared" si="139"/>
        <v>135</v>
      </c>
      <c r="P489" s="1527">
        <f t="shared" si="139"/>
        <v>8.1</v>
      </c>
      <c r="Q489" s="294"/>
      <c r="R489" s="106"/>
      <c r="S489" s="1192"/>
      <c r="T489" s="48"/>
      <c r="U489" s="159"/>
      <c r="V489" s="335"/>
      <c r="W489" s="335"/>
      <c r="X489" s="335"/>
      <c r="Y489" s="335"/>
      <c r="Z489" s="121"/>
      <c r="AA489" s="106"/>
      <c r="AB489" s="106"/>
      <c r="AC489" s="106"/>
      <c r="AD489" s="106"/>
      <c r="AE489" s="106"/>
      <c r="AF489" s="106"/>
      <c r="AG489" s="106"/>
      <c r="AH489" s="106"/>
      <c r="AI489" s="106"/>
      <c r="AJ489" s="106"/>
      <c r="AK489" s="106"/>
      <c r="AL489" s="106"/>
    </row>
    <row r="490" spans="2:38" ht="15.75" thickBot="1">
      <c r="B490" s="230"/>
      <c r="C490" s="752" t="s">
        <v>344</v>
      </c>
      <c r="D490" s="774"/>
      <c r="E490" s="764">
        <f t="shared" ref="E490:P490" si="140">(E488*100/E730)-45</f>
        <v>8.9215555555555639</v>
      </c>
      <c r="F490" s="765">
        <f t="shared" si="140"/>
        <v>-2.6406847826087017</v>
      </c>
      <c r="G490" s="765">
        <f t="shared" si="140"/>
        <v>2.9585221932114933</v>
      </c>
      <c r="H490" s="765">
        <f t="shared" si="140"/>
        <v>1.5584448529411787</v>
      </c>
      <c r="I490" s="765">
        <f t="shared" si="140"/>
        <v>44.426428571428573</v>
      </c>
      <c r="J490" s="765">
        <f t="shared" si="140"/>
        <v>29.649999999999991</v>
      </c>
      <c r="K490" s="765">
        <f t="shared" si="140"/>
        <v>7.1749999999999972</v>
      </c>
      <c r="L490" s="765">
        <f t="shared" si="140"/>
        <v>63.29827777777777</v>
      </c>
      <c r="M490" s="765">
        <f t="shared" si="140"/>
        <v>0.52063333333333617</v>
      </c>
      <c r="N490" s="765">
        <f t="shared" si="140"/>
        <v>1.5872466666666725</v>
      </c>
      <c r="O490" s="765">
        <f t="shared" si="140"/>
        <v>0.35623333333333562</v>
      </c>
      <c r="P490" s="767">
        <f t="shared" si="140"/>
        <v>19.73333333333332</v>
      </c>
      <c r="Q490" s="294"/>
      <c r="R490" s="205"/>
      <c r="S490" s="106"/>
      <c r="T490" s="114"/>
      <c r="U490" s="106"/>
      <c r="V490" s="121"/>
      <c r="W490" s="121"/>
      <c r="X490" s="121"/>
      <c r="Y490" s="121"/>
      <c r="Z490" s="121"/>
      <c r="AA490" s="106"/>
      <c r="AB490" s="106"/>
      <c r="AC490" s="106"/>
      <c r="AD490" s="106"/>
      <c r="AE490" s="106"/>
      <c r="AF490" s="106"/>
      <c r="AG490" s="106"/>
      <c r="AH490" s="106"/>
      <c r="AI490" s="106"/>
      <c r="AJ490" s="106"/>
      <c r="AK490" s="106"/>
      <c r="AL490" s="106"/>
    </row>
    <row r="491" spans="2:38" ht="15.75" thickBot="1">
      <c r="E491" s="721"/>
      <c r="F491" s="721"/>
      <c r="G491" s="721"/>
      <c r="H491" s="721"/>
      <c r="I491" s="721"/>
      <c r="J491" s="721"/>
      <c r="K491" s="67"/>
      <c r="L491" s="721"/>
      <c r="M491" s="721"/>
      <c r="N491" s="721"/>
      <c r="O491" s="721"/>
      <c r="P491" s="67"/>
      <c r="Q491" s="294"/>
      <c r="R491" s="197"/>
      <c r="S491" s="121"/>
      <c r="T491" s="106"/>
      <c r="U491" s="121"/>
      <c r="V491" s="121"/>
      <c r="W491" s="121"/>
      <c r="X491" s="121"/>
      <c r="Y491" s="121"/>
      <c r="Z491" s="121"/>
      <c r="AA491" s="106"/>
      <c r="AB491" s="106"/>
      <c r="AC491" s="106"/>
      <c r="AD491" s="106"/>
      <c r="AE491" s="106"/>
      <c r="AF491" s="106"/>
      <c r="AG491" s="106"/>
      <c r="AH491" s="106"/>
      <c r="AI491" s="106"/>
      <c r="AJ491" s="106"/>
      <c r="AK491" s="106"/>
      <c r="AL491" s="106"/>
    </row>
    <row r="492" spans="2:38">
      <c r="B492" s="754" t="s">
        <v>265</v>
      </c>
      <c r="C492" s="43"/>
      <c r="D492" s="44"/>
      <c r="E492" s="734">
        <f t="shared" ref="E492:P492" si="141">E460+E472+E480</f>
        <v>71.384860000000003</v>
      </c>
      <c r="F492" s="735">
        <f t="shared" si="141"/>
        <v>53.844069999999995</v>
      </c>
      <c r="G492" s="735">
        <f t="shared" si="141"/>
        <v>291.43</v>
      </c>
      <c r="H492" s="735">
        <f t="shared" si="141"/>
        <v>1923.1040999999998</v>
      </c>
      <c r="I492" s="735">
        <f t="shared" si="141"/>
        <v>84.821700000000007</v>
      </c>
      <c r="J492" s="735">
        <f t="shared" si="141"/>
        <v>1.5270999999999999</v>
      </c>
      <c r="K492" s="735">
        <f t="shared" si="141"/>
        <v>1.3180000000000001</v>
      </c>
      <c r="L492" s="1311">
        <f t="shared" si="141"/>
        <v>1153.8956000000001</v>
      </c>
      <c r="M492" s="1387">
        <f t="shared" si="141"/>
        <v>732.072</v>
      </c>
      <c r="N492" s="1387">
        <f t="shared" si="141"/>
        <v>928.52796000000001</v>
      </c>
      <c r="O492" s="1311">
        <f t="shared" si="141"/>
        <v>254.34709999999998</v>
      </c>
      <c r="P492" s="771">
        <f t="shared" si="141"/>
        <v>14.617999999999999</v>
      </c>
      <c r="Q492" s="294"/>
      <c r="R492" s="172"/>
      <c r="S492" s="367"/>
      <c r="T492" s="358"/>
      <c r="U492" s="100"/>
      <c r="V492" s="521"/>
      <c r="W492" s="521"/>
      <c r="X492" s="521"/>
      <c r="Y492" s="521"/>
      <c r="Z492" s="211"/>
      <c r="AA492" s="106"/>
      <c r="AB492" s="106"/>
      <c r="AC492" s="106"/>
      <c r="AD492" s="106"/>
      <c r="AE492" s="106"/>
      <c r="AF492" s="106"/>
      <c r="AG492" s="106"/>
      <c r="AH492" s="106"/>
      <c r="AI492" s="106"/>
      <c r="AJ492" s="106"/>
      <c r="AK492" s="106"/>
      <c r="AL492" s="106"/>
    </row>
    <row r="493" spans="2:38">
      <c r="B493" s="755"/>
      <c r="C493" s="756" t="s">
        <v>11</v>
      </c>
      <c r="D493" s="1150">
        <f t="shared" ref="D493:P493" si="142">D752</f>
        <v>0.7</v>
      </c>
      <c r="E493" s="1526">
        <f t="shared" si="142"/>
        <v>63</v>
      </c>
      <c r="F493" s="1490">
        <f t="shared" si="142"/>
        <v>64.400000000000006</v>
      </c>
      <c r="G493" s="1490">
        <f t="shared" si="142"/>
        <v>268.10000000000002</v>
      </c>
      <c r="H493" s="1490">
        <f t="shared" si="142"/>
        <v>1904</v>
      </c>
      <c r="I493" s="1490">
        <f t="shared" si="142"/>
        <v>49</v>
      </c>
      <c r="J493" s="1490">
        <f>J752</f>
        <v>0.98</v>
      </c>
      <c r="K493" s="1490">
        <f t="shared" si="142"/>
        <v>1.1200000000000001</v>
      </c>
      <c r="L493" s="1490">
        <f t="shared" si="142"/>
        <v>630</v>
      </c>
      <c r="M493" s="1295">
        <f t="shared" si="142"/>
        <v>840</v>
      </c>
      <c r="N493" s="1295">
        <f t="shared" si="142"/>
        <v>840</v>
      </c>
      <c r="O493" s="1295">
        <f t="shared" si="142"/>
        <v>210</v>
      </c>
      <c r="P493" s="1527">
        <f t="shared" si="142"/>
        <v>12.6</v>
      </c>
      <c r="Q493" s="294"/>
      <c r="R493" s="101"/>
      <c r="S493" s="121"/>
      <c r="T493" s="361"/>
      <c r="U493" s="1264"/>
      <c r="V493" s="680"/>
      <c r="W493" s="680"/>
      <c r="X493" s="680"/>
      <c r="Y493" s="680"/>
      <c r="Z493" s="1268"/>
      <c r="AA493" s="106"/>
      <c r="AB493" s="106"/>
      <c r="AC493" s="106"/>
      <c r="AD493" s="106"/>
      <c r="AE493" s="106"/>
      <c r="AF493" s="106"/>
      <c r="AG493" s="106"/>
      <c r="AH493" s="106"/>
      <c r="AI493" s="106"/>
      <c r="AJ493" s="106"/>
      <c r="AK493" s="106"/>
      <c r="AL493" s="106"/>
    </row>
    <row r="494" spans="2:38" ht="15.75" thickBot="1">
      <c r="B494" s="230"/>
      <c r="C494" s="752" t="s">
        <v>344</v>
      </c>
      <c r="D494" s="774"/>
      <c r="E494" s="764">
        <f t="shared" ref="E494:P494" si="143">(E492*100/E730)-70</f>
        <v>9.3165111111111258</v>
      </c>
      <c r="F494" s="765">
        <f t="shared" si="143"/>
        <v>-11.473836956521744</v>
      </c>
      <c r="G494" s="765">
        <f t="shared" si="143"/>
        <v>6.0913838120104487</v>
      </c>
      <c r="H494" s="765">
        <f t="shared" si="143"/>
        <v>0.70235661764705526</v>
      </c>
      <c r="I494" s="765">
        <f t="shared" si="143"/>
        <v>51.173857142857145</v>
      </c>
      <c r="J494" s="765">
        <f t="shared" si="143"/>
        <v>39.078571428571422</v>
      </c>
      <c r="K494" s="765">
        <f t="shared" si="143"/>
        <v>12.375</v>
      </c>
      <c r="L494" s="765">
        <f t="shared" si="143"/>
        <v>58.210622222222241</v>
      </c>
      <c r="M494" s="765">
        <f t="shared" si="143"/>
        <v>-8.9939999999999998</v>
      </c>
      <c r="N494" s="765">
        <f t="shared" si="143"/>
        <v>7.3773300000000006</v>
      </c>
      <c r="O494" s="765">
        <f t="shared" si="143"/>
        <v>14.782366666666661</v>
      </c>
      <c r="P494" s="767">
        <f t="shared" si="143"/>
        <v>11.211111111111109</v>
      </c>
      <c r="Q494" s="294"/>
      <c r="R494" s="101"/>
      <c r="S494" s="121"/>
      <c r="T494" s="211"/>
      <c r="U494" s="116"/>
      <c r="V494" s="335"/>
      <c r="W494" s="335"/>
      <c r="X494" s="335"/>
      <c r="Y494" s="335"/>
      <c r="Z494" s="121"/>
      <c r="AA494" s="106"/>
      <c r="AB494" s="106"/>
      <c r="AC494" s="106"/>
      <c r="AD494" s="106"/>
      <c r="AE494" s="106"/>
      <c r="AF494" s="106"/>
      <c r="AG494" s="106"/>
      <c r="AH494" s="106"/>
      <c r="AI494" s="106"/>
      <c r="AJ494" s="106"/>
      <c r="AK494" s="106"/>
      <c r="AL494" s="106"/>
    </row>
    <row r="495" spans="2:38">
      <c r="S495" s="121"/>
      <c r="T495" s="106"/>
      <c r="U495" s="121"/>
      <c r="V495" s="121"/>
      <c r="W495" s="121"/>
      <c r="X495" s="121"/>
      <c r="Y495" s="121"/>
      <c r="Z495" s="121"/>
      <c r="AA495" s="106"/>
      <c r="AB495" s="106"/>
      <c r="AC495" s="106"/>
      <c r="AD495" s="106"/>
      <c r="AE495" s="106"/>
      <c r="AF495" s="106"/>
      <c r="AG495" s="106"/>
      <c r="AH495" s="106"/>
      <c r="AI495" s="106"/>
      <c r="AJ495" s="106"/>
      <c r="AK495" s="106"/>
      <c r="AL495" s="106"/>
    </row>
    <row r="496" spans="2:38">
      <c r="I496" s="155"/>
      <c r="J496" s="155"/>
      <c r="K496" s="155"/>
      <c r="L496" s="155"/>
      <c r="M496" s="155"/>
      <c r="N496" s="155"/>
      <c r="O496" s="155"/>
      <c r="P496" s="155"/>
      <c r="Q496" s="294"/>
      <c r="R496" s="101"/>
      <c r="S496" s="121"/>
      <c r="T496" s="106"/>
      <c r="U496" s="121"/>
      <c r="V496" s="121"/>
      <c r="W496" s="121"/>
      <c r="X496" s="121"/>
      <c r="Y496" s="121"/>
      <c r="Z496" s="121"/>
      <c r="AA496" s="106"/>
      <c r="AB496" s="106"/>
      <c r="AC496" s="106"/>
      <c r="AD496" s="106"/>
      <c r="AE496" s="106"/>
      <c r="AF496" s="106"/>
      <c r="AG496" s="106"/>
      <c r="AH496" s="106"/>
      <c r="AI496" s="106"/>
      <c r="AJ496" s="106"/>
      <c r="AK496" s="106"/>
      <c r="AL496" s="106"/>
    </row>
    <row r="497" spans="2:38">
      <c r="S497" s="367"/>
      <c r="T497" s="358"/>
      <c r="U497" s="100"/>
      <c r="V497" s="360"/>
      <c r="W497" s="360"/>
      <c r="X497" s="360"/>
      <c r="Y497" s="360"/>
      <c r="Z497" s="211"/>
      <c r="AA497" s="106"/>
      <c r="AB497" s="106"/>
      <c r="AC497" s="106"/>
      <c r="AD497" s="106"/>
      <c r="AE497" s="106"/>
      <c r="AF497" s="106"/>
      <c r="AG497" s="106"/>
      <c r="AH497" s="106"/>
      <c r="AI497" s="106"/>
      <c r="AJ497" s="106"/>
      <c r="AK497" s="106"/>
      <c r="AL497" s="106"/>
    </row>
    <row r="498" spans="2:38">
      <c r="S498" s="121"/>
      <c r="T498" s="361"/>
      <c r="U498" s="1264"/>
      <c r="V498" s="680"/>
      <c r="W498" s="680"/>
      <c r="X498" s="680"/>
      <c r="Y498" s="680"/>
      <c r="Z498" s="1268"/>
      <c r="AA498" s="106"/>
      <c r="AB498" s="106"/>
      <c r="AC498" s="106"/>
      <c r="AD498" s="106"/>
      <c r="AE498" s="106"/>
      <c r="AF498" s="106"/>
      <c r="AG498" s="106"/>
      <c r="AH498" s="106"/>
      <c r="AI498" s="106"/>
      <c r="AJ498" s="106"/>
      <c r="AK498" s="106"/>
      <c r="AL498" s="106"/>
    </row>
    <row r="499" spans="2:38">
      <c r="C499" s="699"/>
      <c r="D499" s="12" t="s">
        <v>175</v>
      </c>
      <c r="E499" s="296"/>
      <c r="I499" s="751"/>
      <c r="J499" s="751"/>
      <c r="K499" s="751"/>
      <c r="L499" s="751"/>
      <c r="M499" s="779"/>
      <c r="N499" s="779"/>
      <c r="O499" s="751"/>
      <c r="P499" s="751"/>
      <c r="Q499" s="1"/>
      <c r="S499" s="121"/>
      <c r="T499" s="211"/>
      <c r="U499" s="116"/>
      <c r="V499" s="335"/>
      <c r="W499" s="335"/>
      <c r="X499" s="335"/>
      <c r="Y499" s="335"/>
      <c r="Z499" s="121"/>
      <c r="AA499" s="106"/>
      <c r="AB499" s="106"/>
      <c r="AC499" s="106"/>
      <c r="AD499" s="106"/>
      <c r="AE499" s="106"/>
      <c r="AF499" s="106"/>
      <c r="AG499" s="106"/>
      <c r="AH499" s="106"/>
      <c r="AI499" s="106"/>
      <c r="AJ499" s="106"/>
      <c r="AK499" s="106"/>
      <c r="AL499" s="106"/>
    </row>
    <row r="500" spans="2:38">
      <c r="C500" s="13" t="s">
        <v>613</v>
      </c>
      <c r="D500" s="146"/>
      <c r="E500" s="2"/>
      <c r="F500"/>
      <c r="I500"/>
      <c r="J500"/>
      <c r="K500" s="26"/>
      <c r="L500" s="26"/>
      <c r="M500"/>
      <c r="N500"/>
      <c r="O500"/>
      <c r="P500"/>
      <c r="Q500" s="106"/>
      <c r="R500" s="101"/>
      <c r="S500" s="121"/>
      <c r="T500" s="106"/>
      <c r="U500" s="121"/>
      <c r="V500" s="121"/>
      <c r="W500" s="121"/>
      <c r="X500" s="121"/>
      <c r="Y500" s="121"/>
      <c r="Z500" s="121"/>
      <c r="AA500" s="106"/>
      <c r="AB500" s="106"/>
      <c r="AC500" s="106"/>
      <c r="AD500" s="106"/>
      <c r="AE500" s="106"/>
      <c r="AF500" s="106"/>
      <c r="AG500" s="106"/>
      <c r="AH500" s="106"/>
      <c r="AI500" s="106"/>
      <c r="AJ500" s="106"/>
      <c r="AK500" s="106"/>
      <c r="AL500" s="106"/>
    </row>
    <row r="501" spans="2:38">
      <c r="C501" s="25" t="s">
        <v>271</v>
      </c>
      <c r="I501" s="784" t="s">
        <v>285</v>
      </c>
      <c r="N501" s="5"/>
      <c r="R501" s="101"/>
      <c r="S501" s="121"/>
      <c r="T501" s="106"/>
      <c r="U501" s="132"/>
      <c r="V501" s="121"/>
      <c r="W501" s="121"/>
      <c r="X501" s="121"/>
      <c r="Y501" s="121"/>
      <c r="Z501" s="121"/>
      <c r="AA501" s="106"/>
      <c r="AB501" s="106"/>
      <c r="AC501" s="106"/>
      <c r="AD501" s="106"/>
      <c r="AE501" s="106"/>
      <c r="AF501" s="106"/>
      <c r="AG501" s="106"/>
      <c r="AH501" s="106"/>
      <c r="AI501" s="106"/>
      <c r="AJ501" s="106"/>
      <c r="AK501" s="106"/>
      <c r="AL501" s="106"/>
    </row>
    <row r="502" spans="2:38">
      <c r="C502" s="699" t="s">
        <v>404</v>
      </c>
      <c r="R502" s="101"/>
      <c r="S502" s="121"/>
      <c r="T502" s="106"/>
      <c r="U502" s="132"/>
      <c r="V502" s="121"/>
      <c r="W502" s="121"/>
      <c r="X502" s="121"/>
      <c r="Y502" s="121"/>
      <c r="Z502" s="121"/>
      <c r="AA502" s="106"/>
      <c r="AB502" s="106"/>
      <c r="AC502" s="106"/>
      <c r="AD502" s="106"/>
      <c r="AE502" s="106"/>
      <c r="AF502" s="106"/>
      <c r="AG502" s="106"/>
      <c r="AH502" s="106"/>
      <c r="AI502" s="106"/>
      <c r="AJ502" s="106"/>
      <c r="AK502" s="106"/>
      <c r="AL502" s="106"/>
    </row>
    <row r="503" spans="2:38" ht="21.75" thickBot="1">
      <c r="B503" s="2" t="s">
        <v>538</v>
      </c>
      <c r="C503" s="26"/>
      <c r="D503"/>
      <c r="F503" s="32" t="s">
        <v>410</v>
      </c>
      <c r="I503" s="29" t="s">
        <v>0</v>
      </c>
      <c r="J503"/>
      <c r="K503" s="79" t="s">
        <v>944</v>
      </c>
      <c r="L503" s="26"/>
      <c r="M503" s="26"/>
      <c r="N503" s="33"/>
      <c r="P503" s="119"/>
      <c r="R503" s="106"/>
      <c r="S503" s="106"/>
      <c r="T503" s="106"/>
      <c r="U503" s="106"/>
      <c r="V503" s="106"/>
      <c r="W503" s="121"/>
      <c r="X503" s="121"/>
      <c r="Y503" s="121"/>
      <c r="Z503" s="106"/>
      <c r="AA503" s="106"/>
      <c r="AB503" s="106"/>
      <c r="AC503" s="106"/>
      <c r="AD503" s="106"/>
      <c r="AE503" s="106"/>
      <c r="AF503" s="106"/>
      <c r="AG503" s="106"/>
      <c r="AH503" s="106"/>
      <c r="AI503" s="106"/>
      <c r="AJ503" s="106"/>
      <c r="AK503" s="106"/>
      <c r="AL503" s="106"/>
    </row>
    <row r="504" spans="2:38" ht="15.75" thickBot="1">
      <c r="B504" s="807" t="s">
        <v>267</v>
      </c>
      <c r="C504" s="838" t="s">
        <v>412</v>
      </c>
      <c r="D504" s="805" t="s">
        <v>146</v>
      </c>
      <c r="E504" s="812" t="s">
        <v>147</v>
      </c>
      <c r="F504" s="337"/>
      <c r="G504" s="337"/>
      <c r="H504" s="40"/>
      <c r="I504" s="569" t="s">
        <v>248</v>
      </c>
      <c r="J504" s="40"/>
      <c r="K504" s="707"/>
      <c r="L504" s="463"/>
      <c r="M504" s="814" t="s">
        <v>280</v>
      </c>
      <c r="N504" s="40"/>
      <c r="O504" s="40"/>
      <c r="P504" s="71"/>
      <c r="Q504" s="750" t="s">
        <v>275</v>
      </c>
      <c r="R504" s="106"/>
      <c r="S504" s="106"/>
      <c r="T504" s="178"/>
      <c r="U504" s="121"/>
      <c r="V504" s="106"/>
      <c r="W504" s="106"/>
      <c r="X504" s="178"/>
      <c r="Y504" s="178"/>
      <c r="Z504" s="126"/>
      <c r="AA504" s="106"/>
      <c r="AB504" s="106"/>
      <c r="AC504" s="106"/>
      <c r="AD504" s="106"/>
      <c r="AE504" s="106"/>
      <c r="AF504" s="106"/>
      <c r="AG504" s="106"/>
      <c r="AH504" s="106"/>
      <c r="AI504" s="106"/>
      <c r="AJ504" s="106"/>
      <c r="AK504" s="106"/>
      <c r="AL504" s="106"/>
    </row>
    <row r="505" spans="2:38" ht="16.5" thickBot="1">
      <c r="B505" s="808" t="s">
        <v>250</v>
      </c>
      <c r="C505" s="407"/>
      <c r="D505" s="809" t="s">
        <v>153</v>
      </c>
      <c r="E505" s="602"/>
      <c r="F505" s="811"/>
      <c r="G505" s="1321" t="s">
        <v>414</v>
      </c>
      <c r="H505" s="1259" t="s">
        <v>392</v>
      </c>
      <c r="I505" s="815"/>
      <c r="J505" s="815"/>
      <c r="K505" s="815"/>
      <c r="L505" s="817"/>
      <c r="M505" s="818" t="s">
        <v>279</v>
      </c>
      <c r="N505" s="815"/>
      <c r="O505" s="815"/>
      <c r="P505" s="817"/>
      <c r="Q505" s="789" t="s">
        <v>273</v>
      </c>
      <c r="R505" s="172"/>
      <c r="S505" s="106"/>
      <c r="T505" s="126"/>
      <c r="U505" s="106"/>
      <c r="V505" s="181"/>
      <c r="W505" s="106"/>
      <c r="X505" s="158"/>
      <c r="Y505" s="126"/>
      <c r="Z505" s="126"/>
      <c r="AA505" s="106"/>
      <c r="AB505" s="106"/>
      <c r="AC505" s="106"/>
      <c r="AD505" s="106"/>
      <c r="AE505" s="106"/>
      <c r="AF505" s="106"/>
      <c r="AG505" s="106"/>
      <c r="AH505" s="106"/>
      <c r="AI505" s="106"/>
      <c r="AJ505" s="106"/>
      <c r="AK505" s="106"/>
      <c r="AL505" s="106"/>
    </row>
    <row r="506" spans="2:38" ht="18.75">
      <c r="B506" s="808" t="s">
        <v>258</v>
      </c>
      <c r="C506" s="407" t="s">
        <v>152</v>
      </c>
      <c r="D506" s="675"/>
      <c r="E506" s="809" t="s">
        <v>154</v>
      </c>
      <c r="F506" s="806" t="s">
        <v>55</v>
      </c>
      <c r="G506" s="1321" t="s">
        <v>415</v>
      </c>
      <c r="H506" s="1261" t="s">
        <v>157</v>
      </c>
      <c r="I506" s="602"/>
      <c r="J506" s="1271"/>
      <c r="K506" s="40"/>
      <c r="L506" s="1271"/>
      <c r="M506" s="1272" t="s">
        <v>259</v>
      </c>
      <c r="N506" s="1273" t="s">
        <v>260</v>
      </c>
      <c r="O506" s="1274" t="s">
        <v>261</v>
      </c>
      <c r="P506" s="1275" t="s">
        <v>262</v>
      </c>
      <c r="Q506" s="788" t="s">
        <v>241</v>
      </c>
      <c r="R506" s="101"/>
      <c r="S506" s="106"/>
      <c r="T506" s="121"/>
      <c r="U506" s="1435"/>
      <c r="V506" s="121"/>
      <c r="W506" s="121"/>
      <c r="X506" s="98"/>
      <c r="Y506" s="116"/>
      <c r="Z506" s="116"/>
      <c r="AA506" s="106"/>
      <c r="AB506" s="106"/>
      <c r="AC506" s="106"/>
      <c r="AD506" s="106"/>
      <c r="AE506" s="106"/>
      <c r="AF506" s="106"/>
      <c r="AG506" s="106"/>
      <c r="AH506" s="106"/>
      <c r="AI506" s="106"/>
      <c r="AJ506" s="106"/>
      <c r="AK506" s="106"/>
      <c r="AL506" s="106"/>
    </row>
    <row r="507" spans="2:38" ht="15.75" thickBot="1">
      <c r="B507" s="62"/>
      <c r="C507" s="700"/>
      <c r="D507" s="438"/>
      <c r="E507" s="810" t="s">
        <v>6</v>
      </c>
      <c r="F507" s="415" t="s">
        <v>7</v>
      </c>
      <c r="G507" s="1222" t="s">
        <v>8</v>
      </c>
      <c r="H507" s="1260" t="s">
        <v>340</v>
      </c>
      <c r="I507" s="1276" t="s">
        <v>251</v>
      </c>
      <c r="J507" s="1277" t="s">
        <v>252</v>
      </c>
      <c r="K507" s="1277" t="s">
        <v>942</v>
      </c>
      <c r="L507" s="1277" t="s">
        <v>253</v>
      </c>
      <c r="M507" s="1279" t="s">
        <v>254</v>
      </c>
      <c r="N507" s="1277" t="s">
        <v>255</v>
      </c>
      <c r="O507" s="1278" t="s">
        <v>256</v>
      </c>
      <c r="P507" s="1280" t="s">
        <v>257</v>
      </c>
      <c r="Q507" s="700"/>
      <c r="R507" s="111"/>
      <c r="S507" s="106"/>
      <c r="T507" s="178"/>
      <c r="U507" s="121"/>
      <c r="V507" s="121"/>
      <c r="W507" s="121"/>
      <c r="X507" s="121"/>
      <c r="Y507" s="121"/>
      <c r="Z507" s="121"/>
      <c r="AA507" s="106"/>
      <c r="AB507" s="106"/>
      <c r="AC507" s="106"/>
      <c r="AD507" s="106"/>
      <c r="AE507" s="106"/>
      <c r="AF507" s="106"/>
      <c r="AG507" s="106"/>
      <c r="AH507" s="106"/>
      <c r="AI507" s="106"/>
      <c r="AJ507" s="106"/>
      <c r="AK507" s="106"/>
      <c r="AL507" s="106"/>
    </row>
    <row r="508" spans="2:38">
      <c r="B508" s="85"/>
      <c r="C508" s="568" t="s">
        <v>132</v>
      </c>
      <c r="D508" s="1315"/>
      <c r="E508" s="741"/>
      <c r="F508" s="742"/>
      <c r="G508" s="733"/>
      <c r="H508" s="743"/>
      <c r="I508" s="716"/>
      <c r="J508" s="716"/>
      <c r="K508" s="716"/>
      <c r="L508" s="716"/>
      <c r="M508" s="716"/>
      <c r="N508" s="716"/>
      <c r="O508" s="716"/>
      <c r="P508" s="785"/>
      <c r="Q508" s="794"/>
      <c r="R508" s="101"/>
      <c r="S508" s="106"/>
      <c r="T508" s="106"/>
      <c r="U508" s="587"/>
      <c r="V508" s="178"/>
      <c r="W508" s="178"/>
      <c r="X508" s="178"/>
      <c r="Y508" s="587"/>
      <c r="Z508" s="587"/>
      <c r="AA508" s="106"/>
      <c r="AB508" s="106"/>
      <c r="AC508" s="106"/>
      <c r="AD508" s="106"/>
      <c r="AE508" s="106"/>
      <c r="AF508" s="106"/>
      <c r="AG508" s="106"/>
      <c r="AH508" s="106"/>
      <c r="AI508" s="106"/>
      <c r="AJ508" s="106"/>
      <c r="AK508" s="106"/>
      <c r="AL508" s="106"/>
    </row>
    <row r="509" spans="2:38">
      <c r="B509" s="799" t="str">
        <f>'12-18л. МЕНЮ '!J536</f>
        <v>236 / 21</v>
      </c>
      <c r="C509" s="233" t="str">
        <f>'12-18л. МЕНЮ '!C536</f>
        <v>Каша рисовая молочная жидкая</v>
      </c>
      <c r="D509" s="252">
        <f>'12-18л. МЕНЮ '!D536</f>
        <v>200</v>
      </c>
      <c r="E509" s="1949">
        <f>'12-18л. МЕНЮ '!E536</f>
        <v>4.8330000000000002</v>
      </c>
      <c r="F509" s="1866">
        <f>'12-18л. МЕНЮ '!F536</f>
        <v>9.0090000000000003</v>
      </c>
      <c r="G509" s="1866">
        <f>'12-18л. МЕНЮ '!G536</f>
        <v>29.312000000000001</v>
      </c>
      <c r="H509" s="1866">
        <f>'12-18л. МЕНЮ '!H536</f>
        <v>217.661</v>
      </c>
      <c r="I509" s="2545">
        <v>0.48</v>
      </c>
      <c r="J509" s="329">
        <v>1.2E-2</v>
      </c>
      <c r="K509" s="329">
        <v>0.15</v>
      </c>
      <c r="L509" s="2484">
        <v>41.256</v>
      </c>
      <c r="M509" s="2485">
        <v>128.4632</v>
      </c>
      <c r="N509" s="1803">
        <v>116.5865</v>
      </c>
      <c r="O509" s="1162">
        <v>26.347999999999999</v>
      </c>
      <c r="P509" s="2168">
        <v>0.36399999999999999</v>
      </c>
      <c r="Q509" s="1691">
        <f>'12-18л. МЕНЮ '!I536</f>
        <v>32</v>
      </c>
      <c r="R509" s="101"/>
      <c r="S509" s="41"/>
      <c r="T509" s="19"/>
      <c r="U509" s="31"/>
      <c r="V509" s="106"/>
      <c r="W509" s="106"/>
      <c r="X509" s="106"/>
      <c r="Y509" s="106"/>
      <c r="Z509" s="106"/>
      <c r="AA509" s="106"/>
      <c r="AB509" s="106"/>
      <c r="AC509" s="106"/>
      <c r="AD509" s="106"/>
      <c r="AE509" s="106"/>
      <c r="AF509" s="106"/>
      <c r="AG509" s="106"/>
      <c r="AH509" s="106"/>
      <c r="AI509" s="106"/>
      <c r="AJ509" s="106"/>
      <c r="AK509" s="106"/>
      <c r="AL509" s="106"/>
    </row>
    <row r="510" spans="2:38">
      <c r="B510" s="799" t="str">
        <f>'12-18л. МЕНЮ '!J537</f>
        <v>54-1з/22</v>
      </c>
      <c r="C510" s="233" t="str">
        <f>'12-18л. МЕНЮ '!C537</f>
        <v>Сыр твёрдых сортов в нарезке</v>
      </c>
      <c r="D510" s="252">
        <f>'12-18л. МЕНЮ '!D537</f>
        <v>30</v>
      </c>
      <c r="E510" s="1949">
        <f>'12-18л. МЕНЮ '!E537</f>
        <v>7.0010000000000003</v>
      </c>
      <c r="F510" s="1866">
        <f>'12-18л. МЕНЮ '!F537</f>
        <v>8.8010000000000002</v>
      </c>
      <c r="G510" s="1866">
        <f>'12-18л. МЕНЮ '!G537</f>
        <v>0</v>
      </c>
      <c r="H510" s="1866">
        <f>'12-18л. МЕНЮ '!H537</f>
        <v>107.601</v>
      </c>
      <c r="I510" s="3671">
        <v>0.22</v>
      </c>
      <c r="J510" s="2701">
        <v>8.9999999999999993E-3</v>
      </c>
      <c r="K510" s="2701">
        <v>0.09</v>
      </c>
      <c r="L510" s="3670">
        <v>78</v>
      </c>
      <c r="M510" s="3663">
        <v>264</v>
      </c>
      <c r="N510" s="3664">
        <v>130</v>
      </c>
      <c r="O510" s="2672">
        <v>11.000999999999999</v>
      </c>
      <c r="P510" s="3665">
        <v>0.3</v>
      </c>
      <c r="Q510" s="1691">
        <f>'12-18л. МЕНЮ '!I537</f>
        <v>12</v>
      </c>
      <c r="R510" s="101"/>
      <c r="S510" s="11"/>
      <c r="T510" s="2476"/>
      <c r="U510" s="558"/>
      <c r="V510" s="106"/>
      <c r="W510" s="106"/>
      <c r="X510" s="106"/>
      <c r="Y510" s="106"/>
      <c r="Z510" s="106"/>
      <c r="AA510" s="106"/>
      <c r="AB510" s="106"/>
      <c r="AC510" s="106"/>
      <c r="AD510" s="106"/>
      <c r="AE510" s="106"/>
      <c r="AF510" s="106"/>
      <c r="AG510" s="106"/>
      <c r="AH510" s="106"/>
      <c r="AI510" s="106"/>
      <c r="AJ510" s="106"/>
      <c r="AK510" s="106"/>
      <c r="AL510" s="106"/>
    </row>
    <row r="511" spans="2:38" ht="15.75">
      <c r="B511" s="1692" t="str">
        <f>'12-18л. МЕНЮ '!J538</f>
        <v>53-19з/22</v>
      </c>
      <c r="C511" s="233" t="str">
        <f>'12-18л. МЕНЮ '!C538</f>
        <v>Масло сливочное (порциями)</v>
      </c>
      <c r="D511" s="252">
        <f>'12-18л. МЕНЮ '!D538</f>
        <v>10</v>
      </c>
      <c r="E511" s="1949">
        <f>'12-18л. МЕНЮ '!E538</f>
        <v>0.1</v>
      </c>
      <c r="F511" s="1866">
        <f>'12-18л. МЕНЮ '!F538</f>
        <v>7.2</v>
      </c>
      <c r="G511" s="1866">
        <f>'12-18л. МЕНЮ '!G538</f>
        <v>0.1</v>
      </c>
      <c r="H511" s="1866">
        <f>'12-18л. МЕНЮ '!H538</f>
        <v>66.099999999999994</v>
      </c>
      <c r="I511" s="1186">
        <v>0</v>
      </c>
      <c r="J511" s="1186">
        <v>0</v>
      </c>
      <c r="K511" s="1186">
        <v>0.01</v>
      </c>
      <c r="L511" s="717">
        <v>45</v>
      </c>
      <c r="M511" s="1186">
        <v>2.4</v>
      </c>
      <c r="N511" s="1186">
        <v>3</v>
      </c>
      <c r="O511" s="1186">
        <v>0</v>
      </c>
      <c r="P511" s="2164">
        <v>0.02</v>
      </c>
      <c r="Q511" s="1691">
        <f>'12-18л. МЕНЮ '!I538</f>
        <v>11</v>
      </c>
      <c r="R511" s="489"/>
      <c r="S511" s="41"/>
      <c r="T511" s="7"/>
      <c r="U511" s="31"/>
      <c r="V511" s="106"/>
      <c r="W511" s="106"/>
      <c r="X511" s="106"/>
      <c r="Y511" s="106"/>
      <c r="Z511" s="106"/>
      <c r="AA511" s="106"/>
      <c r="AB511" s="106"/>
      <c r="AC511" s="106"/>
      <c r="AD511" s="106"/>
      <c r="AE511" s="106"/>
      <c r="AF511" s="106"/>
      <c r="AG511" s="106"/>
      <c r="AH511" s="106"/>
      <c r="AI511" s="106"/>
      <c r="AJ511" s="106"/>
      <c r="AK511" s="106"/>
      <c r="AL511" s="106"/>
    </row>
    <row r="512" spans="2:38">
      <c r="B512" s="1692" t="str">
        <f>'12-18л. МЕНЮ '!J539</f>
        <v>457 / 21</v>
      </c>
      <c r="C512" s="233" t="str">
        <f>'12-18л. МЕНЮ '!C539</f>
        <v>Чай с сахаром</v>
      </c>
      <c r="D512" s="252">
        <f>'12-18л. МЕНЮ '!D539</f>
        <v>200</v>
      </c>
      <c r="E512" s="1871">
        <f>'12-18л. МЕНЮ '!E539</f>
        <v>0.4</v>
      </c>
      <c r="F512" s="1861">
        <f>'12-18л. МЕНЮ '!F539</f>
        <v>0</v>
      </c>
      <c r="G512" s="1862">
        <f>'12-18л. МЕНЮ '!G539</f>
        <v>6.6</v>
      </c>
      <c r="H512" s="1873">
        <f>'12-18л. МЕНЮ '!H539</f>
        <v>28.2</v>
      </c>
      <c r="I512" s="1410">
        <v>0.08</v>
      </c>
      <c r="J512" s="1410">
        <v>0</v>
      </c>
      <c r="K512" s="1410">
        <v>0.02</v>
      </c>
      <c r="L512" s="780">
        <v>0.6</v>
      </c>
      <c r="M512" s="1804">
        <v>8.9</v>
      </c>
      <c r="N512" s="1804">
        <v>14.4</v>
      </c>
      <c r="O512" s="1741">
        <v>7.6</v>
      </c>
      <c r="P512" s="2504">
        <v>1.44</v>
      </c>
      <c r="Q512" s="1691">
        <f>'12-18л. МЕНЮ '!I539</f>
        <v>81</v>
      </c>
      <c r="R512" s="106"/>
      <c r="S512" s="470"/>
      <c r="T512" s="7"/>
      <c r="U512" s="31"/>
      <c r="V512" s="106"/>
      <c r="W512" s="106"/>
      <c r="X512" s="106"/>
      <c r="Y512" s="106"/>
      <c r="Z512" s="106"/>
      <c r="AA512" s="106"/>
      <c r="AB512" s="106"/>
      <c r="AC512" s="106"/>
      <c r="AD512" s="106"/>
      <c r="AE512" s="106"/>
      <c r="AF512" s="106"/>
      <c r="AG512" s="106"/>
      <c r="AH512" s="106"/>
      <c r="AI512" s="106"/>
      <c r="AJ512" s="106"/>
      <c r="AK512" s="106"/>
      <c r="AL512" s="106"/>
    </row>
    <row r="513" spans="2:38">
      <c r="B513" s="1692" t="str">
        <f>'12-18л. МЕНЮ '!J540</f>
        <v>992/22</v>
      </c>
      <c r="C513" s="233" t="str">
        <f>'12-18л. МЕНЮ '!C540</f>
        <v>Булочка домашняя</v>
      </c>
      <c r="D513" s="252">
        <f>'12-18л. МЕНЮ '!D540</f>
        <v>50</v>
      </c>
      <c r="E513" s="1871">
        <f>'12-18л. МЕНЮ '!E540</f>
        <v>3.07</v>
      </c>
      <c r="F513" s="1861">
        <f>'12-18л. МЕНЮ '!F540</f>
        <v>1.7969999999999999</v>
      </c>
      <c r="G513" s="1862">
        <f>'12-18л. МЕНЮ '!G540</f>
        <v>35.075800000000001</v>
      </c>
      <c r="H513" s="1873">
        <f>'12-18л. МЕНЮ '!H540</f>
        <v>172.489</v>
      </c>
      <c r="I513" s="1186">
        <v>0</v>
      </c>
      <c r="J513" s="1186">
        <v>3.0000000000000001E-3</v>
      </c>
      <c r="K513" s="1186">
        <v>2.1999999999999999E-2</v>
      </c>
      <c r="L513" s="717">
        <v>6.1829999999999998</v>
      </c>
      <c r="M513" s="2458">
        <v>15.03012</v>
      </c>
      <c r="N513" s="1186">
        <v>28.17</v>
      </c>
      <c r="O513" s="1186">
        <v>4.55</v>
      </c>
      <c r="P513" s="2164">
        <v>4.8000000000000001E-2</v>
      </c>
      <c r="Q513" s="1691">
        <f>'12-18л. МЕНЮ '!I540</f>
        <v>77</v>
      </c>
      <c r="R513" s="119"/>
      <c r="S513" s="221"/>
      <c r="T513" s="19"/>
      <c r="U513" s="31"/>
      <c r="V513" s="106"/>
      <c r="W513" s="106"/>
      <c r="X513" s="106"/>
      <c r="Y513" s="106"/>
      <c r="Z513" s="106"/>
      <c r="AA513" s="106"/>
      <c r="AB513" s="106"/>
      <c r="AC513" s="106"/>
      <c r="AD513" s="106"/>
      <c r="AE513" s="106"/>
      <c r="AF513" s="106"/>
      <c r="AG513" s="106"/>
      <c r="AH513" s="106"/>
      <c r="AI513" s="106"/>
      <c r="AJ513" s="106"/>
      <c r="AK513" s="106"/>
      <c r="AL513" s="106"/>
    </row>
    <row r="514" spans="2:38">
      <c r="B514" s="1307" t="str">
        <f>'12-18л. МЕНЮ '!J541</f>
        <v>Пром.пр.</v>
      </c>
      <c r="C514" s="251" t="str">
        <f>'12-18л. МЕНЮ '!C541</f>
        <v>Хлеб ржаной</v>
      </c>
      <c r="D514" s="254">
        <f>'12-18л. МЕНЮ '!D541</f>
        <v>40</v>
      </c>
      <c r="E514" s="1952">
        <f>'12-18л. МЕНЮ '!E541</f>
        <v>1.8660000000000001</v>
      </c>
      <c r="F514" s="1864">
        <f>'12-18л. МЕНЮ '!F541</f>
        <v>0.66</v>
      </c>
      <c r="G514" s="1864">
        <f>'12-18л. МЕНЮ '!G541</f>
        <v>17.373999999999999</v>
      </c>
      <c r="H514" s="1864">
        <f>'12-18л. МЕНЮ '!H541</f>
        <v>82.9</v>
      </c>
      <c r="I514" s="330">
        <v>0</v>
      </c>
      <c r="J514" s="1186">
        <v>9.5000000000000001E-2</v>
      </c>
      <c r="K514" s="1186">
        <v>0.1</v>
      </c>
      <c r="L514" s="761">
        <v>0</v>
      </c>
      <c r="M514" s="1401">
        <v>13.2</v>
      </c>
      <c r="N514" s="768">
        <v>9.36</v>
      </c>
      <c r="O514" s="330">
        <v>2.64</v>
      </c>
      <c r="P514" s="2250">
        <v>5.6000000000000001E-2</v>
      </c>
      <c r="Q514" s="1691">
        <f>'12-18л. МЕНЮ '!I541</f>
        <v>18</v>
      </c>
      <c r="R514" s="115"/>
      <c r="S514" s="11"/>
      <c r="T514" s="19"/>
      <c r="U514" s="558"/>
      <c r="V514" s="106"/>
      <c r="W514" s="106"/>
      <c r="X514" s="106"/>
      <c r="Y514" s="106"/>
      <c r="Z514" s="106"/>
      <c r="AA514" s="106"/>
      <c r="AB514" s="106"/>
      <c r="AC514" s="106"/>
      <c r="AD514" s="106"/>
      <c r="AE514" s="106"/>
      <c r="AF514" s="106"/>
      <c r="AG514" s="106"/>
      <c r="AH514" s="106"/>
      <c r="AI514" s="106"/>
      <c r="AJ514" s="106"/>
      <c r="AK514" s="106"/>
      <c r="AL514" s="106"/>
    </row>
    <row r="515" spans="2:38" ht="15.75" thickBot="1">
      <c r="B515" s="1309" t="str">
        <f>'12-18л. МЕНЮ '!J542</f>
        <v xml:space="preserve">338 / 17 </v>
      </c>
      <c r="C515" s="185" t="str">
        <f>'12-18л. МЕНЮ '!C542</f>
        <v>Фрукты свежие (яблоко)</v>
      </c>
      <c r="D515" s="351">
        <f>'12-18л. МЕНЮ '!D542</f>
        <v>105</v>
      </c>
      <c r="E515" s="1952">
        <f>'12-18л. МЕНЮ '!E542</f>
        <v>0.42</v>
      </c>
      <c r="F515" s="1864">
        <f>'12-18л. МЕНЮ '!F542</f>
        <v>0.42</v>
      </c>
      <c r="G515" s="1864">
        <f>'12-18л. МЕНЮ '!G542</f>
        <v>10.29</v>
      </c>
      <c r="H515" s="1864">
        <f>'12-18л. МЕНЮ '!H542</f>
        <v>49.35</v>
      </c>
      <c r="I515" s="1186">
        <v>10.5</v>
      </c>
      <c r="J515" s="1186">
        <v>3.15E-2</v>
      </c>
      <c r="K515" s="1186">
        <v>2.1000000000000001E-2</v>
      </c>
      <c r="L515" s="717">
        <v>0</v>
      </c>
      <c r="M515" s="1186">
        <v>16.8</v>
      </c>
      <c r="N515" s="1186">
        <v>11.55</v>
      </c>
      <c r="O515" s="1186">
        <v>9.4499999999999993</v>
      </c>
      <c r="P515" s="1186">
        <v>2.31</v>
      </c>
      <c r="Q515" s="1691">
        <f>'12-18л. МЕНЮ '!I542</f>
        <v>99</v>
      </c>
      <c r="R515" s="106"/>
      <c r="S515" s="41"/>
      <c r="T515" s="19"/>
      <c r="U515" s="31"/>
      <c r="V515" s="106"/>
      <c r="W515" s="106"/>
      <c r="X515" s="106"/>
      <c r="Y515" s="106"/>
      <c r="Z515" s="106"/>
      <c r="AA515" s="106"/>
      <c r="AB515" s="106"/>
      <c r="AC515" s="106"/>
      <c r="AD515" s="106"/>
      <c r="AE515" s="106"/>
      <c r="AF515" s="106"/>
      <c r="AG515" s="106"/>
      <c r="AH515" s="106"/>
      <c r="AI515" s="106"/>
      <c r="AJ515" s="106"/>
      <c r="AK515" s="106"/>
      <c r="AL515" s="106"/>
    </row>
    <row r="516" spans="2:38">
      <c r="B516" s="434" t="s">
        <v>173</v>
      </c>
      <c r="D516" s="1766">
        <f>'12-18л. МЕНЮ '!D543</f>
        <v>635</v>
      </c>
      <c r="E516" s="1882">
        <f>'12-18л. МЕНЮ '!E543</f>
        <v>17.690000000000001</v>
      </c>
      <c r="F516" s="1883">
        <f>'12-18л. МЕНЮ '!F543</f>
        <v>27.887000000000004</v>
      </c>
      <c r="G516" s="1917">
        <f>'12-18л. МЕНЮ '!G543</f>
        <v>98.751800000000003</v>
      </c>
      <c r="H516" s="1918">
        <f>'12-18л. МЕНЮ '!H543</f>
        <v>724.30099999999993</v>
      </c>
      <c r="I516" s="1885">
        <f t="shared" ref="I516:P516" si="144">SUM(I509:I515)</f>
        <v>11.28</v>
      </c>
      <c r="J516" s="1886">
        <f>SUM(J509:J515)</f>
        <v>0.15049999999999999</v>
      </c>
      <c r="K516" s="1886">
        <f t="shared" si="144"/>
        <v>0.41300000000000003</v>
      </c>
      <c r="L516" s="1886">
        <f t="shared" si="144"/>
        <v>171.03899999999999</v>
      </c>
      <c r="M516" s="1888">
        <f t="shared" si="144"/>
        <v>448.79331999999999</v>
      </c>
      <c r="N516" s="1888">
        <f t="shared" si="144"/>
        <v>313.06650000000002</v>
      </c>
      <c r="O516" s="1888">
        <f t="shared" si="144"/>
        <v>61.588999999999999</v>
      </c>
      <c r="P516" s="1889">
        <f t="shared" si="144"/>
        <v>4.5380000000000003</v>
      </c>
      <c r="Q516" s="797"/>
      <c r="R516" s="125"/>
      <c r="S516" s="2349"/>
      <c r="T516" s="19"/>
      <c r="U516" s="31"/>
      <c r="V516" s="106"/>
      <c r="W516" s="106"/>
      <c r="X516" s="106"/>
      <c r="Y516" s="106"/>
      <c r="Z516" s="541"/>
      <c r="AA516" s="106"/>
      <c r="AB516" s="106"/>
      <c r="AC516" s="106"/>
      <c r="AD516" s="106"/>
      <c r="AE516" s="106"/>
      <c r="AF516" s="106"/>
      <c r="AG516" s="106"/>
      <c r="AH516" s="106"/>
      <c r="AI516" s="106"/>
      <c r="AJ516" s="106"/>
      <c r="AK516" s="106"/>
      <c r="AL516" s="106"/>
    </row>
    <row r="517" spans="2:38">
      <c r="B517" s="399"/>
      <c r="C517" s="697" t="s">
        <v>11</v>
      </c>
      <c r="D517" s="1150">
        <f>D732</f>
        <v>0.25</v>
      </c>
      <c r="E517" s="1890">
        <f>'12-18л. МЕНЮ '!E544</f>
        <v>22.5</v>
      </c>
      <c r="F517" s="1891">
        <f>'12-18л. МЕНЮ '!F544</f>
        <v>23</v>
      </c>
      <c r="G517" s="1919">
        <f>'12-18л. МЕНЮ '!G544</f>
        <v>95.75</v>
      </c>
      <c r="H517" s="1920">
        <f>'12-18л. МЕНЮ '!H544</f>
        <v>680</v>
      </c>
      <c r="I517" s="1893">
        <f t="shared" ref="I517:P517" si="145">I732</f>
        <v>17.5</v>
      </c>
      <c r="J517" s="1893">
        <f>J732</f>
        <v>0.35</v>
      </c>
      <c r="K517" s="1893">
        <f t="shared" si="145"/>
        <v>0.4</v>
      </c>
      <c r="L517" s="1893">
        <f t="shared" si="145"/>
        <v>225</v>
      </c>
      <c r="M517" s="1894">
        <f t="shared" si="145"/>
        <v>300</v>
      </c>
      <c r="N517" s="1894">
        <f t="shared" si="145"/>
        <v>300</v>
      </c>
      <c r="O517" s="1893">
        <f t="shared" si="145"/>
        <v>75</v>
      </c>
      <c r="P517" s="1895">
        <f t="shared" si="145"/>
        <v>4.5</v>
      </c>
      <c r="Q517" s="797"/>
      <c r="R517" s="115"/>
      <c r="S517" s="11"/>
      <c r="T517" s="48"/>
      <c r="U517" s="11"/>
      <c r="V517" s="106"/>
      <c r="W517" s="106"/>
      <c r="X517" s="106"/>
      <c r="Y517" s="106"/>
      <c r="Z517" s="211"/>
      <c r="AA517" s="106"/>
      <c r="AB517" s="106"/>
      <c r="AC517" s="106"/>
      <c r="AD517" s="106"/>
      <c r="AE517" s="106"/>
      <c r="AF517" s="106"/>
      <c r="AG517" s="106"/>
      <c r="AH517" s="106"/>
      <c r="AI517" s="106"/>
      <c r="AJ517" s="106"/>
      <c r="AK517" s="106"/>
      <c r="AL517" s="106"/>
    </row>
    <row r="518" spans="2:38" ht="15.75" thickBot="1">
      <c r="B518" s="230"/>
      <c r="C518" s="752" t="s">
        <v>344</v>
      </c>
      <c r="D518" s="774"/>
      <c r="E518" s="1896">
        <f>'12-18л. МЕНЮ '!E545</f>
        <v>-5.3444444444444414</v>
      </c>
      <c r="F518" s="1897">
        <f>'12-18л. МЕНЮ '!F545</f>
        <v>5.311956521739134</v>
      </c>
      <c r="G518" s="1921">
        <f>'12-18л. МЕНЮ '!G545</f>
        <v>0.78375979112271565</v>
      </c>
      <c r="H518" s="1922">
        <f>'12-18л. МЕНЮ '!H545</f>
        <v>1.6287132352941143</v>
      </c>
      <c r="I518" s="1899">
        <f t="shared" ref="I518:P518" si="146">(I516*100/I730)-25</f>
        <v>-8.8857142857142861</v>
      </c>
      <c r="J518" s="1899">
        <f t="shared" si="146"/>
        <v>-14.25</v>
      </c>
      <c r="K518" s="1899">
        <f t="shared" si="146"/>
        <v>0.8125</v>
      </c>
      <c r="L518" s="1899">
        <f t="shared" si="146"/>
        <v>-5.9956666666666685</v>
      </c>
      <c r="M518" s="1899">
        <f t="shared" si="146"/>
        <v>12.399443333333338</v>
      </c>
      <c r="N518" s="1899">
        <f t="shared" si="146"/>
        <v>1.0888750000000016</v>
      </c>
      <c r="O518" s="1899">
        <f t="shared" si="146"/>
        <v>-4.4703333333333362</v>
      </c>
      <c r="P518" s="1900">
        <f t="shared" si="146"/>
        <v>0.21111111111111214</v>
      </c>
      <c r="Q518" s="76"/>
      <c r="R518" s="106"/>
      <c r="S518" s="1192"/>
      <c r="T518" s="48"/>
      <c r="U518" s="1191"/>
      <c r="V518" s="680"/>
      <c r="W518" s="680"/>
      <c r="X518" s="680"/>
      <c r="Y518" s="680"/>
      <c r="Z518" s="1268"/>
      <c r="AA518" s="106"/>
      <c r="AB518" s="106"/>
      <c r="AC518" s="106"/>
      <c r="AD518" s="106"/>
      <c r="AE518" s="106"/>
      <c r="AF518" s="106"/>
      <c r="AG518" s="106"/>
      <c r="AH518" s="106"/>
      <c r="AI518" s="106"/>
      <c r="AJ518" s="106"/>
      <c r="AK518" s="106"/>
      <c r="AL518" s="106"/>
    </row>
    <row r="519" spans="2:38">
      <c r="B519" s="85"/>
      <c r="C519" s="1282" t="s">
        <v>110</v>
      </c>
      <c r="D519" s="59"/>
      <c r="E519" s="1923"/>
      <c r="F519" s="1924"/>
      <c r="G519" s="1869"/>
      <c r="H519" s="1869"/>
      <c r="I519" s="1869"/>
      <c r="J519" s="1869"/>
      <c r="K519" s="1869"/>
      <c r="L519" s="1869"/>
      <c r="M519" s="1869"/>
      <c r="N519" s="1869"/>
      <c r="O519" s="1869"/>
      <c r="P519" s="1870"/>
      <c r="Q519" s="794"/>
      <c r="R519" s="115"/>
      <c r="S519" s="91"/>
      <c r="T519" s="168"/>
      <c r="U519" s="11"/>
      <c r="V519" s="335"/>
      <c r="W519" s="829"/>
      <c r="X519" s="829"/>
      <c r="Y519" s="829"/>
      <c r="Z519" s="829"/>
      <c r="AA519" s="121"/>
      <c r="AB519" s="121"/>
      <c r="AC519" s="106"/>
      <c r="AD519" s="106"/>
      <c r="AE519" s="106"/>
      <c r="AF519" s="106"/>
      <c r="AG519" s="106"/>
      <c r="AH519" s="106"/>
      <c r="AI519" s="106"/>
      <c r="AJ519" s="106"/>
      <c r="AK519" s="106"/>
      <c r="AL519" s="106"/>
    </row>
    <row r="520" spans="2:38">
      <c r="B520" s="1189" t="str">
        <f>'12-18л. МЕНЮ '!J547</f>
        <v>54-2з/22</v>
      </c>
      <c r="C520" s="251" t="str">
        <f>'12-18л. МЕНЮ '!C547</f>
        <v>Огурец в нарезке</v>
      </c>
      <c r="D520" s="254">
        <f>'12-18л. МЕНЮ '!D547</f>
        <v>100</v>
      </c>
      <c r="E520" s="1925">
        <f>'12-18л. МЕНЮ '!E547</f>
        <v>0.8</v>
      </c>
      <c r="F520" s="1875">
        <f>'12-18л. МЕНЮ '!F547</f>
        <v>0.2</v>
      </c>
      <c r="G520" s="1874">
        <f>'12-18л. МЕНЮ '!G547</f>
        <v>2.5</v>
      </c>
      <c r="H520" s="1926">
        <f>'12-18л. МЕНЮ '!H547</f>
        <v>14.2</v>
      </c>
      <c r="I520" s="1186">
        <v>10</v>
      </c>
      <c r="J520" s="1186">
        <v>0.03</v>
      </c>
      <c r="K520" s="1186">
        <v>0.03</v>
      </c>
      <c r="L520" s="1186">
        <v>10</v>
      </c>
      <c r="M520" s="1186">
        <v>23</v>
      </c>
      <c r="N520" s="1186">
        <v>42</v>
      </c>
      <c r="O520" s="1186">
        <v>14</v>
      </c>
      <c r="P520" s="2164">
        <v>0.6</v>
      </c>
      <c r="Q520" s="1691">
        <f>'12-18л. МЕНЮ '!I547</f>
        <v>1</v>
      </c>
      <c r="R520" s="115"/>
      <c r="S520" s="91"/>
      <c r="T520" s="325"/>
      <c r="U520" s="557"/>
      <c r="V520" s="356"/>
      <c r="W520" s="356"/>
      <c r="X520" s="356"/>
      <c r="Y520" s="356"/>
      <c r="Z520" s="356"/>
      <c r="AA520" s="2171"/>
      <c r="AB520" s="2172"/>
      <c r="AC520" s="106"/>
      <c r="AD520" s="106"/>
      <c r="AE520" s="106"/>
      <c r="AF520" s="106"/>
      <c r="AG520" s="106"/>
      <c r="AH520" s="106"/>
      <c r="AI520" s="106"/>
      <c r="AJ520" s="106"/>
      <c r="AK520" s="106"/>
      <c r="AL520" s="106"/>
    </row>
    <row r="521" spans="2:38">
      <c r="B521" s="1189" t="str">
        <f>'12-18л. МЕНЮ '!J548</f>
        <v>113 /21</v>
      </c>
      <c r="C521" s="251" t="str">
        <f>'12-18л. МЕНЮ '!C548</f>
        <v>Суп картофельный с бобовыми</v>
      </c>
      <c r="D521" s="254">
        <f>'12-18л. МЕНЮ '!D548</f>
        <v>250</v>
      </c>
      <c r="E521" s="1928">
        <f>'12-18л. МЕНЮ '!E548</f>
        <v>6.3</v>
      </c>
      <c r="F521" s="1926">
        <f>'12-18л. МЕНЮ '!F548</f>
        <v>3.5750000000000002</v>
      </c>
      <c r="G521" s="1864">
        <f>'12-18л. МЕНЮ '!G548</f>
        <v>14.6</v>
      </c>
      <c r="H521" s="1926">
        <f>'12-18л. МЕНЮ '!H548</f>
        <v>115.75</v>
      </c>
      <c r="I521" s="2886">
        <v>4.75</v>
      </c>
      <c r="J521" s="1186">
        <v>0.155</v>
      </c>
      <c r="K521" s="1186">
        <v>0.13750000000000001</v>
      </c>
      <c r="L521" s="717">
        <v>17.5</v>
      </c>
      <c r="M521" s="2886">
        <v>35.325000000000003</v>
      </c>
      <c r="N521" s="2886">
        <v>89.25</v>
      </c>
      <c r="O521" s="2886">
        <v>34.375</v>
      </c>
      <c r="P521" s="2164">
        <v>2.028</v>
      </c>
      <c r="Q521" s="1691">
        <f>'12-18л. МЕНЮ '!I548</f>
        <v>26</v>
      </c>
      <c r="R521" s="106"/>
      <c r="S521" s="91"/>
      <c r="T521" s="325"/>
      <c r="U521" s="557"/>
      <c r="V521" s="335"/>
      <c r="W521" s="116"/>
      <c r="X521" s="175"/>
      <c r="Y521" s="2173"/>
      <c r="Z521" s="174"/>
      <c r="AA521" s="2174"/>
      <c r="AB521" s="116"/>
      <c r="AC521" s="106"/>
      <c r="AD521" s="106"/>
      <c r="AE521" s="106"/>
      <c r="AF521" s="106"/>
      <c r="AG521" s="106"/>
      <c r="AH521" s="106"/>
      <c r="AI521" s="106"/>
      <c r="AJ521" s="106"/>
      <c r="AK521" s="106"/>
      <c r="AL521" s="106"/>
    </row>
    <row r="522" spans="2:38">
      <c r="B522" s="1113" t="str">
        <f>'12-18л. МЕНЮ '!J549</f>
        <v>333 /21</v>
      </c>
      <c r="C522" s="233" t="str">
        <f>'12-18л. МЕНЮ '!C549</f>
        <v>Голубцы ленивые</v>
      </c>
      <c r="D522" s="252">
        <f>'12-18л. МЕНЮ '!D549</f>
        <v>100</v>
      </c>
      <c r="E522" s="1925">
        <f>'12-18л. МЕНЮ '!E549</f>
        <v>11</v>
      </c>
      <c r="F522" s="1875">
        <f>'12-18л. МЕНЮ '!F549</f>
        <v>12</v>
      </c>
      <c r="G522" s="1874">
        <f>'12-18л. МЕНЮ '!G549</f>
        <v>4</v>
      </c>
      <c r="H522" s="1926">
        <f>'12-18л. МЕНЮ '!H549</f>
        <v>173</v>
      </c>
      <c r="I522" s="1325">
        <v>4.6100000000000003</v>
      </c>
      <c r="J522" s="330">
        <v>0.04</v>
      </c>
      <c r="K522" s="330">
        <v>0.04</v>
      </c>
      <c r="L522" s="761">
        <v>19</v>
      </c>
      <c r="M522" s="2460">
        <v>24</v>
      </c>
      <c r="N522" s="2249">
        <v>113</v>
      </c>
      <c r="O522" s="1178">
        <v>20</v>
      </c>
      <c r="P522" s="2250">
        <v>1.91</v>
      </c>
      <c r="Q522" s="1762">
        <f>'12-18л. МЕНЮ '!I549</f>
        <v>60</v>
      </c>
      <c r="R522" s="106"/>
      <c r="S522" s="41"/>
      <c r="T522" s="19"/>
      <c r="U522" s="31"/>
      <c r="V522" s="1537"/>
      <c r="W522" s="1537"/>
      <c r="X522" s="1537"/>
      <c r="Y522" s="1537"/>
      <c r="Z522" s="1537"/>
      <c r="AA522" s="2175"/>
      <c r="AB522" s="2176"/>
      <c r="AC522" s="106"/>
      <c r="AD522" s="106"/>
      <c r="AE522" s="106"/>
      <c r="AF522" s="106"/>
      <c r="AG522" s="106"/>
      <c r="AH522" s="106"/>
      <c r="AI522" s="106"/>
      <c r="AJ522" s="106"/>
      <c r="AK522" s="106"/>
      <c r="AL522" s="106"/>
    </row>
    <row r="523" spans="2:38">
      <c r="B523" s="1189" t="str">
        <f>'12-18л. МЕНЮ '!J550</f>
        <v>181/21</v>
      </c>
      <c r="C523" s="251" t="str">
        <f>'12-18л. МЕНЮ '!C550</f>
        <v>Картофель запечённый в сметанном соусе</v>
      </c>
      <c r="D523" s="254">
        <f>'12-18л. МЕНЮ '!D550</f>
        <v>180</v>
      </c>
      <c r="E523" s="1928">
        <f>'12-18л. МЕНЮ '!E550</f>
        <v>5.9878</v>
      </c>
      <c r="F523" s="1926">
        <f>'12-18л. МЕНЮ '!F550</f>
        <v>11.9756</v>
      </c>
      <c r="G523" s="1864">
        <f>'12-18л. МЕНЮ '!G550</f>
        <v>26.4132</v>
      </c>
      <c r="H523" s="1926">
        <f>'12-18л. МЕНЮ '!H550</f>
        <v>238.54640000000001</v>
      </c>
      <c r="I523" s="329">
        <v>3.6</v>
      </c>
      <c r="J523" s="329">
        <v>0.12</v>
      </c>
      <c r="K523" s="2451">
        <v>0.17</v>
      </c>
      <c r="L523" s="717">
        <v>61.685000000000002</v>
      </c>
      <c r="M523" s="2913">
        <v>120.86669999999999</v>
      </c>
      <c r="N523" s="1322">
        <v>102</v>
      </c>
      <c r="O523" s="2167">
        <v>27.6</v>
      </c>
      <c r="P523" s="2164">
        <v>0.85199999999999998</v>
      </c>
      <c r="Q523" s="1762">
        <f>'12-18л. МЕНЮ '!I550</f>
        <v>44</v>
      </c>
      <c r="R523" s="106"/>
      <c r="S523" s="11"/>
      <c r="T523" s="19"/>
      <c r="U523" s="557"/>
      <c r="V523" s="116"/>
      <c r="W523" s="116"/>
      <c r="X523" s="499"/>
      <c r="Y523" s="175"/>
      <c r="Z523" s="541"/>
      <c r="AA523" s="106"/>
      <c r="AB523" s="106"/>
      <c r="AC523" s="106"/>
      <c r="AD523" s="106"/>
      <c r="AE523" s="106"/>
      <c r="AF523" s="106"/>
      <c r="AG523" s="106"/>
      <c r="AH523" s="106"/>
      <c r="AI523" s="106"/>
      <c r="AJ523" s="106"/>
      <c r="AK523" s="106"/>
      <c r="AL523" s="106"/>
    </row>
    <row r="524" spans="2:38">
      <c r="B524" s="2603" t="str">
        <f>'12-18л. МЕНЮ '!J551</f>
        <v>501 /21</v>
      </c>
      <c r="C524" s="233" t="str">
        <f>'12-18л. МЕНЮ '!C551</f>
        <v>Сок фруктовый (абрикосовый)</v>
      </c>
      <c r="D524" s="252">
        <f>'12-18л. МЕНЮ '!D551</f>
        <v>200</v>
      </c>
      <c r="E524" s="1928">
        <f>'12-18л. МЕНЮ '!E551</f>
        <v>1</v>
      </c>
      <c r="F524" s="1926">
        <f>'12-18л. МЕНЮ '!F551</f>
        <v>0</v>
      </c>
      <c r="G524" s="1864">
        <f>'12-18л. МЕНЮ '!G551</f>
        <v>25.4</v>
      </c>
      <c r="H524" s="1926">
        <f>'12-18л. МЕНЮ '!H551</f>
        <v>105.6</v>
      </c>
      <c r="I524" s="329">
        <v>2.25</v>
      </c>
      <c r="J524" s="329">
        <v>4.3999999999999997E-2</v>
      </c>
      <c r="K524" s="329">
        <v>0.08</v>
      </c>
      <c r="L524" s="722">
        <v>0</v>
      </c>
      <c r="M524" s="1186">
        <v>40</v>
      </c>
      <c r="N524" s="1186">
        <v>36</v>
      </c>
      <c r="O524" s="1186">
        <v>20</v>
      </c>
      <c r="P524" s="2164">
        <v>0.4</v>
      </c>
      <c r="Q524" s="1691">
        <f>'12-18л. МЕНЮ '!I551</f>
        <v>98</v>
      </c>
      <c r="R524" s="119"/>
      <c r="S524" s="41"/>
      <c r="T524" s="19"/>
      <c r="U524" s="31"/>
      <c r="V524" s="116"/>
      <c r="W524" s="116"/>
      <c r="X524" s="116"/>
      <c r="Y524" s="175"/>
      <c r="Z524" s="157"/>
      <c r="AA524" s="106"/>
      <c r="AB524" s="106"/>
      <c r="AC524" s="106"/>
      <c r="AD524" s="106"/>
      <c r="AE524" s="106"/>
      <c r="AF524" s="106"/>
      <c r="AG524" s="106"/>
      <c r="AH524" s="106"/>
      <c r="AI524" s="106"/>
      <c r="AJ524" s="106"/>
      <c r="AK524" s="106"/>
      <c r="AL524" s="106"/>
    </row>
    <row r="525" spans="2:38">
      <c r="B525" s="1790" t="str">
        <f>'12-18л. МЕНЮ '!J552</f>
        <v>Пром.пр.</v>
      </c>
      <c r="C525" s="567" t="str">
        <f>'12-18л. МЕНЮ '!C552</f>
        <v>Хлеб пшеничный</v>
      </c>
      <c r="D525" s="267">
        <f>'12-18л. МЕНЮ '!D552</f>
        <v>60</v>
      </c>
      <c r="E525" s="1928">
        <f>'12-18л. МЕНЮ '!E552</f>
        <v>1.2036</v>
      </c>
      <c r="F525" s="1926">
        <f>'12-18л. МЕНЮ '!F552</f>
        <v>0.78</v>
      </c>
      <c r="G525" s="1864">
        <f>'12-18л. МЕНЮ '!G552</f>
        <v>32.520000000000003</v>
      </c>
      <c r="H525" s="1926">
        <f>'12-18л. МЕНЮ '!H552</f>
        <v>141.9144</v>
      </c>
      <c r="I525" s="768">
        <v>0</v>
      </c>
      <c r="J525" s="768">
        <v>6.6000000000000003E-2</v>
      </c>
      <c r="K525" s="768">
        <v>2.4E-2</v>
      </c>
      <c r="L525" s="761">
        <v>0</v>
      </c>
      <c r="M525" s="1401">
        <v>12</v>
      </c>
      <c r="N525" s="768">
        <v>3.9</v>
      </c>
      <c r="O525" s="768">
        <v>0.84</v>
      </c>
      <c r="P525" s="2250">
        <v>6.6000000000000003E-2</v>
      </c>
      <c r="Q525" s="1760">
        <f>'12-18л. МЕНЮ '!I552</f>
        <v>17</v>
      </c>
      <c r="R525" s="125"/>
      <c r="S525" s="60"/>
      <c r="T525" s="2528"/>
      <c r="U525" s="31"/>
      <c r="V525" s="335"/>
      <c r="W525" s="829"/>
      <c r="X525" s="829"/>
      <c r="Y525" s="829"/>
      <c r="Z525" s="829"/>
      <c r="AA525" s="121"/>
      <c r="AB525" s="121"/>
      <c r="AC525" s="106"/>
      <c r="AD525" s="106"/>
      <c r="AE525" s="106"/>
      <c r="AF525" s="106"/>
      <c r="AG525" s="106"/>
      <c r="AH525" s="106"/>
      <c r="AI525" s="106"/>
      <c r="AJ525" s="106"/>
      <c r="AK525" s="106"/>
      <c r="AL525" s="106"/>
    </row>
    <row r="526" spans="2:38" ht="15.75" thickBot="1">
      <c r="B526" s="1737" t="str">
        <f>'12-18л. МЕНЮ '!J553</f>
        <v>Пром.пр.</v>
      </c>
      <c r="C526" s="185" t="str">
        <f>'12-18л. МЕНЮ '!C553</f>
        <v>Хлеб ржаной</v>
      </c>
      <c r="D526" s="351">
        <f>'12-18л. МЕНЮ '!D553</f>
        <v>40</v>
      </c>
      <c r="E526" s="1928">
        <f>'12-18л. МЕНЮ '!E553</f>
        <v>1.8660000000000001</v>
      </c>
      <c r="F526" s="1926">
        <f>'12-18л. МЕНЮ '!F553</f>
        <v>0.66</v>
      </c>
      <c r="G526" s="1864">
        <f>'12-18л. МЕНЮ '!G553</f>
        <v>17.373999999999999</v>
      </c>
      <c r="H526" s="1926">
        <f>'12-18л. МЕНЮ '!H553</f>
        <v>82.9</v>
      </c>
      <c r="I526" s="330">
        <v>0</v>
      </c>
      <c r="J526" s="1186">
        <v>9.5000000000000001E-2</v>
      </c>
      <c r="K526" s="1186">
        <v>0.1</v>
      </c>
      <c r="L526" s="761">
        <v>0</v>
      </c>
      <c r="M526" s="1401">
        <v>13.2</v>
      </c>
      <c r="N526" s="768">
        <v>9.36</v>
      </c>
      <c r="O526" s="330">
        <v>2.64</v>
      </c>
      <c r="P526" s="2250">
        <v>5.6000000000000001E-2</v>
      </c>
      <c r="Q526" s="1691">
        <f>'12-18л. МЕНЮ '!I553</f>
        <v>18</v>
      </c>
      <c r="R526" s="125"/>
      <c r="S526" s="11"/>
      <c r="T526" s="558"/>
      <c r="U526" s="558"/>
      <c r="V526" s="356"/>
      <c r="W526" s="356"/>
      <c r="X526" s="356"/>
      <c r="Y526" s="356"/>
      <c r="Z526" s="356"/>
      <c r="AA526" s="2171"/>
      <c r="AB526" s="2172"/>
      <c r="AC526" s="106"/>
      <c r="AD526" s="106"/>
      <c r="AE526" s="106"/>
      <c r="AF526" s="106"/>
      <c r="AG526" s="106"/>
      <c r="AH526" s="106"/>
      <c r="AI526" s="106"/>
      <c r="AJ526" s="106"/>
      <c r="AK526" s="106"/>
      <c r="AL526" s="106"/>
    </row>
    <row r="527" spans="2:38">
      <c r="B527" s="434" t="s">
        <v>162</v>
      </c>
      <c r="C527" s="585"/>
      <c r="D527" s="617">
        <f>'12-18л. МЕНЮ '!D554</f>
        <v>930</v>
      </c>
      <c r="E527" s="1929">
        <f>'12-18л. МЕНЮ '!E554</f>
        <v>28.157400000000003</v>
      </c>
      <c r="F527" s="1930">
        <f>'12-18л. МЕНЮ '!F554</f>
        <v>29.1906</v>
      </c>
      <c r="G527" s="1931">
        <f>'12-18л. МЕНЮ '!G554</f>
        <v>122.80719999999999</v>
      </c>
      <c r="H527" s="1932">
        <f>'12-18л. МЕНЮ '!H554</f>
        <v>871.91079999999999</v>
      </c>
      <c r="I527" s="1886">
        <f t="shared" ref="I527:P527" si="147">SUM(I520:I526)</f>
        <v>25.21</v>
      </c>
      <c r="J527" s="1886">
        <f>SUM(J520:J526)</f>
        <v>0.54999999999999993</v>
      </c>
      <c r="K527" s="1886">
        <f t="shared" si="147"/>
        <v>0.58150000000000013</v>
      </c>
      <c r="L527" s="1886">
        <f t="shared" si="147"/>
        <v>108.185</v>
      </c>
      <c r="M527" s="1888">
        <f t="shared" si="147"/>
        <v>268.39170000000001</v>
      </c>
      <c r="N527" s="1888">
        <f t="shared" si="147"/>
        <v>395.51</v>
      </c>
      <c r="O527" s="1888">
        <f t="shared" si="147"/>
        <v>119.455</v>
      </c>
      <c r="P527" s="1905">
        <f t="shared" si="147"/>
        <v>5.9120000000000008</v>
      </c>
      <c r="Q527" s="797"/>
      <c r="R527" s="125"/>
      <c r="S527" s="41"/>
      <c r="T527" s="7"/>
      <c r="U527" s="31"/>
      <c r="V527" s="335"/>
      <c r="W527" s="116"/>
      <c r="X527" s="175"/>
      <c r="Y527" s="541"/>
      <c r="Z527" s="157"/>
      <c r="AA527" s="2174"/>
      <c r="AB527" s="116"/>
      <c r="AC527" s="106"/>
      <c r="AD527" s="106"/>
      <c r="AE527" s="106"/>
      <c r="AF527" s="106"/>
      <c r="AG527" s="106"/>
      <c r="AH527" s="106"/>
      <c r="AI527" s="106"/>
      <c r="AJ527" s="106"/>
      <c r="AK527" s="106"/>
      <c r="AL527" s="106"/>
    </row>
    <row r="528" spans="2:38">
      <c r="B528" s="755"/>
      <c r="C528" s="756" t="s">
        <v>11</v>
      </c>
      <c r="D528" s="1150">
        <f>D736</f>
        <v>0.35</v>
      </c>
      <c r="E528" s="1933">
        <f>'12-18л. МЕНЮ '!E555</f>
        <v>31.5</v>
      </c>
      <c r="F528" s="1934">
        <f>'12-18л. МЕНЮ '!F555</f>
        <v>32.200000000000003</v>
      </c>
      <c r="G528" s="1935">
        <f>'12-18л. МЕНЮ '!G555</f>
        <v>134.05000000000001</v>
      </c>
      <c r="H528" s="1936">
        <f>'12-18л. МЕНЮ '!H555</f>
        <v>952</v>
      </c>
      <c r="I528" s="1893">
        <f t="shared" ref="I528:P528" si="148">I736</f>
        <v>24.5</v>
      </c>
      <c r="J528" s="1893">
        <f t="shared" si="148"/>
        <v>0.49</v>
      </c>
      <c r="K528" s="1893">
        <f t="shared" si="148"/>
        <v>0.56000000000000005</v>
      </c>
      <c r="L528" s="1893">
        <f t="shared" si="148"/>
        <v>315</v>
      </c>
      <c r="M528" s="1894">
        <f t="shared" si="148"/>
        <v>420</v>
      </c>
      <c r="N528" s="1894">
        <f t="shared" si="148"/>
        <v>420</v>
      </c>
      <c r="O528" s="1894">
        <f t="shared" si="148"/>
        <v>105</v>
      </c>
      <c r="P528" s="1895">
        <f t="shared" si="148"/>
        <v>6.3</v>
      </c>
      <c r="Q528" s="797"/>
      <c r="R528" s="115"/>
      <c r="S528" s="2349"/>
      <c r="T528" s="19"/>
      <c r="U528" s="31"/>
      <c r="V528" s="1537"/>
      <c r="W528" s="1537"/>
      <c r="X528" s="1537"/>
      <c r="Y528" s="1537"/>
      <c r="Z528" s="1537"/>
      <c r="AA528" s="2175"/>
      <c r="AB528" s="2176"/>
      <c r="AC528" s="106"/>
      <c r="AD528" s="106"/>
      <c r="AE528" s="106"/>
      <c r="AF528" s="106"/>
      <c r="AG528" s="106"/>
      <c r="AH528" s="106"/>
      <c r="AI528" s="106"/>
      <c r="AJ528" s="106"/>
      <c r="AK528" s="106"/>
      <c r="AL528" s="106"/>
    </row>
    <row r="529" spans="2:38" ht="15.75" thickBot="1">
      <c r="B529" s="230"/>
      <c r="C529" s="752" t="s">
        <v>344</v>
      </c>
      <c r="D529" s="774"/>
      <c r="E529" s="1896">
        <f>'12-18л. МЕНЮ '!E556</f>
        <v>-3.7139999999999986</v>
      </c>
      <c r="F529" s="1937">
        <f>'12-18л. МЕНЮ '!F556</f>
        <v>-3.2710869565217386</v>
      </c>
      <c r="G529" s="1897">
        <f>'12-18л. МЕНЮ '!G556</f>
        <v>-2.9354569190600515</v>
      </c>
      <c r="H529" s="1938">
        <f>'12-18л. МЕНЮ '!H556</f>
        <v>-2.9444558823529405</v>
      </c>
      <c r="I529" s="1899">
        <f t="shared" ref="I529:P529" si="149">(I527*100/I730)-35</f>
        <v>1.0142857142857125</v>
      </c>
      <c r="J529" s="1899">
        <f t="shared" si="149"/>
        <v>4.2857142857142847</v>
      </c>
      <c r="K529" s="1899">
        <f t="shared" si="149"/>
        <v>1.3437500000000071</v>
      </c>
      <c r="L529" s="1899">
        <f t="shared" si="149"/>
        <v>-22.979444444444447</v>
      </c>
      <c r="M529" s="1899">
        <f t="shared" si="149"/>
        <v>-12.634024999999998</v>
      </c>
      <c r="N529" s="1899">
        <f t="shared" si="149"/>
        <v>-2.0408333333333317</v>
      </c>
      <c r="O529" s="1899">
        <f t="shared" si="149"/>
        <v>4.8183333333333351</v>
      </c>
      <c r="P529" s="1900">
        <f t="shared" si="149"/>
        <v>-2.1555555555555515</v>
      </c>
      <c r="Q529" s="797"/>
      <c r="R529" s="106"/>
      <c r="S529" s="2349"/>
      <c r="T529" s="19"/>
      <c r="U529" s="31"/>
      <c r="V529" s="106"/>
      <c r="W529" s="106"/>
      <c r="X529" s="106"/>
      <c r="Y529" s="106"/>
      <c r="Z529" s="106"/>
      <c r="AA529" s="106"/>
      <c r="AB529" s="106"/>
      <c r="AC529" s="106"/>
      <c r="AD529" s="106"/>
      <c r="AE529" s="106"/>
      <c r="AF529" s="106"/>
      <c r="AG529" s="106"/>
      <c r="AH529" s="106"/>
      <c r="AI529" s="106"/>
      <c r="AJ529" s="106"/>
      <c r="AK529" s="106"/>
      <c r="AL529" s="106"/>
    </row>
    <row r="530" spans="2:38">
      <c r="B530" s="701"/>
      <c r="C530" s="568" t="s">
        <v>200</v>
      </c>
      <c r="D530" s="59"/>
      <c r="E530" s="1906"/>
      <c r="F530" s="1907"/>
      <c r="G530" s="2004"/>
      <c r="H530" s="2004"/>
      <c r="I530" s="1908"/>
      <c r="J530" s="1908"/>
      <c r="K530" s="1939"/>
      <c r="L530" s="1908"/>
      <c r="M530" s="1908"/>
      <c r="N530" s="1908"/>
      <c r="O530" s="1908"/>
      <c r="P530" s="1909"/>
      <c r="Q530" s="794"/>
      <c r="R530" s="115"/>
      <c r="S530" s="2477"/>
      <c r="T530" s="2582"/>
      <c r="U530" s="31"/>
      <c r="V530" s="106"/>
      <c r="W530" s="106"/>
      <c r="X530" s="106"/>
      <c r="Y530" s="106"/>
      <c r="Z530" s="106"/>
      <c r="AA530" s="106"/>
      <c r="AB530" s="106"/>
      <c r="AC530" s="106"/>
      <c r="AD530" s="106"/>
      <c r="AE530" s="106"/>
      <c r="AF530" s="106"/>
      <c r="AG530" s="106"/>
      <c r="AH530" s="106"/>
      <c r="AI530" s="106"/>
      <c r="AJ530" s="106"/>
      <c r="AK530" s="106"/>
      <c r="AL530" s="106"/>
    </row>
    <row r="531" spans="2:38">
      <c r="B531" s="2995">
        <f>'12-18л. МЕНЮ '!J558</f>
        <v>0</v>
      </c>
      <c r="C531" s="251" t="str">
        <f>'12-18л. МЕНЮ '!C558</f>
        <v>Кисломолочный напиток</v>
      </c>
      <c r="D531" s="2514"/>
      <c r="E531" s="2597"/>
      <c r="F531" s="2517"/>
      <c r="G531" s="2519"/>
      <c r="H531" s="2597"/>
      <c r="I531" s="1243"/>
      <c r="J531" s="330"/>
      <c r="K531" s="1243"/>
      <c r="L531" s="761"/>
      <c r="M531" s="1178"/>
      <c r="N531" s="768"/>
      <c r="O531" s="1178"/>
      <c r="P531" s="2521"/>
      <c r="Q531" s="2598">
        <f>'12-18л. МЕНЮ '!I558</f>
        <v>0</v>
      </c>
      <c r="R531" s="115"/>
      <c r="S531" s="11"/>
      <c r="T531" s="11"/>
      <c r="U531" s="11"/>
      <c r="V531" s="106"/>
      <c r="W531" s="106"/>
      <c r="X531" s="106"/>
      <c r="Y531" s="106"/>
      <c r="Z531" s="106"/>
      <c r="AA531" s="106"/>
      <c r="AB531" s="106"/>
      <c r="AC531" s="106"/>
      <c r="AD531" s="106"/>
      <c r="AE531" s="106"/>
      <c r="AF531" s="106"/>
      <c r="AG531" s="106"/>
      <c r="AH531" s="106"/>
      <c r="AI531" s="106"/>
      <c r="AJ531" s="106"/>
      <c r="AK531" s="106"/>
      <c r="AL531" s="106"/>
    </row>
    <row r="532" spans="2:38">
      <c r="B532" s="2607" t="str">
        <f>'12-18л. МЕНЮ '!J559</f>
        <v>470/ 21</v>
      </c>
      <c r="C532" s="323" t="str">
        <f>'12-18л. МЕНЮ '!C559</f>
        <v>Кефир  (м. д. ж. 2,5% )</v>
      </c>
      <c r="D532" s="352">
        <f>'12-18л. МЕНЮ '!D559</f>
        <v>200</v>
      </c>
      <c r="E532" s="1966">
        <f>'12-18л. МЕНЮ '!E559</f>
        <v>5.8</v>
      </c>
      <c r="F532" s="1967">
        <f>'12-18л. МЕНЮ '!F559</f>
        <v>5</v>
      </c>
      <c r="G532" s="1867">
        <f>'12-18л. МЕНЮ '!G559</f>
        <v>8</v>
      </c>
      <c r="H532" s="1966">
        <f>'12-18л. МЕНЮ '!H559</f>
        <v>101</v>
      </c>
      <c r="I532" s="2486">
        <v>1.4</v>
      </c>
      <c r="J532" s="1410">
        <v>0.08</v>
      </c>
      <c r="K532" s="1739">
        <v>2.3E-2</v>
      </c>
      <c r="L532" s="1437">
        <v>40.1</v>
      </c>
      <c r="M532" s="2546">
        <v>240.8</v>
      </c>
      <c r="N532" s="1804">
        <v>180.6</v>
      </c>
      <c r="O532" s="1740">
        <v>28.1</v>
      </c>
      <c r="P532" s="2504">
        <v>0.2</v>
      </c>
      <c r="Q532" s="1742">
        <f>'12-18л. МЕНЮ '!I559</f>
        <v>97</v>
      </c>
      <c r="R532" s="115"/>
      <c r="S532" s="11"/>
      <c r="T532" s="11"/>
      <c r="U532" s="11"/>
      <c r="V532" s="106"/>
      <c r="W532" s="106"/>
      <c r="X532" s="106"/>
      <c r="Y532" s="106"/>
      <c r="Z532" s="106"/>
      <c r="AA532" s="106"/>
      <c r="AB532" s="106"/>
      <c r="AC532" s="106"/>
      <c r="AD532" s="106"/>
      <c r="AE532" s="106"/>
      <c r="AF532" s="106"/>
      <c r="AG532" s="106"/>
      <c r="AH532" s="106"/>
      <c r="AI532" s="106"/>
      <c r="AJ532" s="106"/>
      <c r="AK532" s="106"/>
      <c r="AL532" s="106"/>
    </row>
    <row r="533" spans="2:38">
      <c r="B533" s="2607" t="str">
        <f>'12-18л. МЕНЮ '!J560</f>
        <v>152/17</v>
      </c>
      <c r="C533" s="323" t="str">
        <f>'12-18л. МЕНЮ '!C560</f>
        <v>Котлеты морковные с творогом</v>
      </c>
      <c r="D533" s="352">
        <f>'12-18л. МЕНЮ '!D560</f>
        <v>120</v>
      </c>
      <c r="E533" s="2464">
        <f>'12-18л. МЕНЮ '!E560</f>
        <v>5.1210000000000004</v>
      </c>
      <c r="F533" s="2027">
        <f>'12-18л. МЕНЮ '!F560</f>
        <v>4.32</v>
      </c>
      <c r="G533" s="2027">
        <f>'12-18л. МЕНЮ '!G560</f>
        <v>10.805</v>
      </c>
      <c r="H533" s="1969">
        <f>'12-18л. МЕНЮ '!H560</f>
        <v>103.4</v>
      </c>
      <c r="I533" s="1410">
        <v>2.093</v>
      </c>
      <c r="J533" s="1739">
        <v>6.8000000000000005E-2</v>
      </c>
      <c r="K533" s="1410">
        <v>2.4E-2</v>
      </c>
      <c r="L533" s="1437">
        <v>107.22</v>
      </c>
      <c r="M533" s="1740">
        <v>70.003</v>
      </c>
      <c r="N533" s="1804">
        <v>100.012</v>
      </c>
      <c r="O533" s="1739">
        <v>4.5439999999999996</v>
      </c>
      <c r="P533" s="2504">
        <v>0.89400000000000002</v>
      </c>
      <c r="Q533" s="2129">
        <f>'12-18л. МЕНЮ '!I560</f>
        <v>39</v>
      </c>
      <c r="R533" s="119"/>
      <c r="S533" s="11"/>
      <c r="T533" s="11"/>
      <c r="U533" s="11"/>
      <c r="V533" s="106"/>
      <c r="W533" s="106"/>
      <c r="X533" s="106"/>
      <c r="Y533" s="106"/>
      <c r="Z533" s="106"/>
      <c r="AA533" s="106"/>
      <c r="AB533" s="106"/>
      <c r="AC533" s="106"/>
      <c r="AD533" s="106"/>
      <c r="AE533" s="106"/>
      <c r="AF533" s="106"/>
      <c r="AG533" s="106"/>
      <c r="AH533" s="106"/>
      <c r="AI533" s="106"/>
      <c r="AJ533" s="106"/>
      <c r="AK533" s="106"/>
      <c r="AL533" s="106"/>
    </row>
    <row r="534" spans="2:38" ht="15.75" thickBot="1">
      <c r="B534" s="1848" t="str">
        <f>'12-18л. МЕНЮ '!J561</f>
        <v>Пром.пр.</v>
      </c>
      <c r="C534" s="185" t="str">
        <f>'12-18л. МЕНЮ '!C561</f>
        <v>Хлеб пш. (батон)</v>
      </c>
      <c r="D534" s="351">
        <f>'12-18л. МЕНЮ '!D561</f>
        <v>30</v>
      </c>
      <c r="E534" s="1928">
        <f>'12-18л. МЕНЮ '!E561</f>
        <v>1.155</v>
      </c>
      <c r="F534" s="1864">
        <f>'12-18л. МЕНЮ '!F561</f>
        <v>0.56999999999999995</v>
      </c>
      <c r="G534" s="1864">
        <f>'12-18л. МЕНЮ '!G561</f>
        <v>10.952</v>
      </c>
      <c r="H534" s="1872">
        <f>'12-18л. МЕНЮ '!H561</f>
        <v>54.895000000000003</v>
      </c>
      <c r="I534" s="1186">
        <v>0</v>
      </c>
      <c r="J534" s="1186">
        <v>2.5000000000000001E-2</v>
      </c>
      <c r="K534" s="1186">
        <v>3.3000000000000002E-2</v>
      </c>
      <c r="L534" s="717">
        <v>0</v>
      </c>
      <c r="M534" s="2163">
        <v>4.7</v>
      </c>
      <c r="N534" s="1186">
        <v>14.5</v>
      </c>
      <c r="O534" s="1186">
        <v>3.9</v>
      </c>
      <c r="P534" s="2461">
        <v>3.5999999999999997E-2</v>
      </c>
      <c r="Q534" s="459">
        <f>'12-18л. МЕНЮ '!I561</f>
        <v>16</v>
      </c>
      <c r="R534" s="106"/>
      <c r="S534" s="1192"/>
      <c r="T534" s="11"/>
      <c r="U534" s="159"/>
      <c r="V534" s="106"/>
      <c r="W534" s="106"/>
      <c r="X534" s="106"/>
      <c r="Y534" s="106"/>
      <c r="Z534" s="106"/>
      <c r="AA534" s="106"/>
      <c r="AB534" s="106"/>
      <c r="AC534" s="106"/>
      <c r="AD534" s="106"/>
      <c r="AE534" s="106"/>
      <c r="AF534" s="106"/>
      <c r="AG534" s="106"/>
      <c r="AH534" s="106"/>
      <c r="AI534" s="106"/>
      <c r="AJ534" s="106"/>
      <c r="AK534" s="106"/>
      <c r="AL534" s="106"/>
    </row>
    <row r="535" spans="2:38">
      <c r="B535" s="434" t="s">
        <v>207</v>
      </c>
      <c r="C535" s="585"/>
      <c r="D535" s="1766">
        <f>'12-18л. МЕНЮ '!D562</f>
        <v>350</v>
      </c>
      <c r="E535" s="1929">
        <f>'12-18л. МЕНЮ '!E562</f>
        <v>12.075999999999999</v>
      </c>
      <c r="F535" s="1931">
        <f>'12-18л. МЕНЮ '!F562</f>
        <v>9.89</v>
      </c>
      <c r="G535" s="1931">
        <f>'12-18л. МЕНЮ '!G562</f>
        <v>29.756999999999998</v>
      </c>
      <c r="H535" s="1884">
        <f>'12-18л. МЕНЮ '!H562</f>
        <v>259.29500000000002</v>
      </c>
      <c r="I535" s="1885">
        <f>SUM(I532:I534)</f>
        <v>3.4929999999999999</v>
      </c>
      <c r="J535" s="1886">
        <f>SUM(J532:J534)</f>
        <v>0.17300000000000001</v>
      </c>
      <c r="K535" s="1886">
        <f t="shared" ref="K535:P535" si="150">SUM(K532:K534)</f>
        <v>0.08</v>
      </c>
      <c r="L535" s="1886">
        <f t="shared" si="150"/>
        <v>147.32</v>
      </c>
      <c r="M535" s="1888">
        <f t="shared" si="150"/>
        <v>315.50299999999999</v>
      </c>
      <c r="N535" s="1888">
        <f t="shared" si="150"/>
        <v>295.11199999999997</v>
      </c>
      <c r="O535" s="1886">
        <f t="shared" si="150"/>
        <v>36.543999999999997</v>
      </c>
      <c r="P535" s="1973">
        <f t="shared" si="150"/>
        <v>1.1300000000000001</v>
      </c>
      <c r="Q535" s="459"/>
      <c r="R535" s="106"/>
      <c r="S535" s="91"/>
      <c r="T535" s="168"/>
      <c r="U535" s="4"/>
      <c r="V535" s="106"/>
      <c r="W535" s="106"/>
      <c r="X535" s="106"/>
      <c r="Y535" s="106"/>
      <c r="Z535" s="106"/>
      <c r="AA535" s="106"/>
      <c r="AB535" s="106"/>
      <c r="AC535" s="106"/>
      <c r="AD535" s="106"/>
      <c r="AE535" s="106"/>
      <c r="AF535" s="106"/>
      <c r="AG535" s="106"/>
      <c r="AH535" s="106"/>
      <c r="AI535" s="106"/>
      <c r="AJ535" s="106"/>
      <c r="AK535" s="106"/>
      <c r="AL535" s="106"/>
    </row>
    <row r="536" spans="2:38">
      <c r="B536" s="755"/>
      <c r="C536" s="756" t="s">
        <v>11</v>
      </c>
      <c r="D536" s="1150">
        <f>D740</f>
        <v>0.1</v>
      </c>
      <c r="E536" s="1933">
        <f>'12-18л. МЕНЮ '!E563</f>
        <v>9</v>
      </c>
      <c r="F536" s="1935">
        <f>'12-18л. МЕНЮ '!F563</f>
        <v>9.1999999999999993</v>
      </c>
      <c r="G536" s="1935">
        <f>'12-18л. МЕНЮ '!G563</f>
        <v>38.299999999999997</v>
      </c>
      <c r="H536" s="1892">
        <f>'12-18л. МЕНЮ '!H563</f>
        <v>272</v>
      </c>
      <c r="I536" s="1893">
        <f t="shared" ref="I536:P536" si="151">I740</f>
        <v>7</v>
      </c>
      <c r="J536" s="1893">
        <f t="shared" si="151"/>
        <v>0.14000000000000001</v>
      </c>
      <c r="K536" s="1893">
        <f t="shared" si="151"/>
        <v>0.16</v>
      </c>
      <c r="L536" s="1893">
        <f t="shared" si="151"/>
        <v>90</v>
      </c>
      <c r="M536" s="1894">
        <f t="shared" si="151"/>
        <v>120</v>
      </c>
      <c r="N536" s="1894">
        <f t="shared" si="151"/>
        <v>120</v>
      </c>
      <c r="O536" s="1893">
        <f t="shared" si="151"/>
        <v>30</v>
      </c>
      <c r="P536" s="1975">
        <f t="shared" si="151"/>
        <v>1.8</v>
      </c>
      <c r="Q536" s="790"/>
      <c r="R536" s="106"/>
      <c r="S536" s="41"/>
      <c r="T536" s="7"/>
      <c r="U536" s="95"/>
      <c r="V536" s="106"/>
      <c r="W536" s="106"/>
      <c r="X536" s="106"/>
      <c r="Y536" s="106"/>
      <c r="Z536" s="106"/>
      <c r="AA536" s="106"/>
      <c r="AB536" s="106"/>
      <c r="AC536" s="106"/>
      <c r="AD536" s="106"/>
      <c r="AE536" s="106"/>
      <c r="AF536" s="106"/>
      <c r="AG536" s="106"/>
      <c r="AH536" s="106"/>
      <c r="AI536" s="106"/>
      <c r="AJ536" s="106"/>
      <c r="AK536" s="106"/>
      <c r="AL536" s="106"/>
    </row>
    <row r="537" spans="2:38" ht="15.75" thickBot="1">
      <c r="B537" s="230"/>
      <c r="C537" s="752" t="s">
        <v>344</v>
      </c>
      <c r="D537" s="774"/>
      <c r="E537" s="1896">
        <f>'12-18л. МЕНЮ '!E564</f>
        <v>3.4177777777777774</v>
      </c>
      <c r="F537" s="1897">
        <f>'12-18л. МЕНЮ '!F564</f>
        <v>0.75</v>
      </c>
      <c r="G537" s="1897">
        <f>'12-18л. МЕНЮ '!G564</f>
        <v>-2.2305483028720632</v>
      </c>
      <c r="H537" s="1898">
        <f>'12-18л. МЕНЮ '!H564</f>
        <v>-0.46709558823529385</v>
      </c>
      <c r="I537" s="1899">
        <f t="shared" ref="I537:P537" si="152">(I535*100/I730)-10</f>
        <v>-5.01</v>
      </c>
      <c r="J537" s="1899">
        <f t="shared" si="152"/>
        <v>2.3571428571428577</v>
      </c>
      <c r="K537" s="1899">
        <f t="shared" si="152"/>
        <v>-5</v>
      </c>
      <c r="L537" s="1899">
        <f t="shared" si="152"/>
        <v>6.3688888888888897</v>
      </c>
      <c r="M537" s="1899">
        <f t="shared" si="152"/>
        <v>16.291916666666665</v>
      </c>
      <c r="N537" s="1899">
        <f t="shared" si="152"/>
        <v>14.592666666666663</v>
      </c>
      <c r="O537" s="1899">
        <f t="shared" si="152"/>
        <v>2.1813333333333329</v>
      </c>
      <c r="P537" s="1977">
        <f t="shared" si="152"/>
        <v>-3.7222222222222214</v>
      </c>
      <c r="Q537" s="795"/>
      <c r="R537" s="106"/>
      <c r="S537" s="11"/>
      <c r="T537" s="7"/>
      <c r="U537" s="11"/>
      <c r="V537" s="116"/>
      <c r="W537" s="116"/>
      <c r="X537" s="175"/>
      <c r="Y537" s="541"/>
      <c r="Z537" s="106"/>
      <c r="AA537" s="116"/>
      <c r="AB537" s="116"/>
      <c r="AC537" s="106"/>
      <c r="AD537" s="106"/>
      <c r="AE537" s="106"/>
      <c r="AF537" s="106"/>
      <c r="AG537" s="106"/>
      <c r="AH537" s="106"/>
      <c r="AI537" s="106"/>
      <c r="AJ537" s="106"/>
      <c r="AK537" s="106"/>
      <c r="AL537" s="106"/>
    </row>
    <row r="538" spans="2:38" ht="15.75" thickBot="1">
      <c r="Q538" s="294"/>
      <c r="R538" s="119"/>
      <c r="S538" s="7"/>
      <c r="T538" s="2527"/>
      <c r="U538" s="95"/>
      <c r="V538" s="356"/>
      <c r="W538" s="356"/>
      <c r="X538" s="356"/>
      <c r="Y538" s="356"/>
      <c r="Z538" s="356"/>
      <c r="AA538" s="2171"/>
      <c r="AB538" s="2172"/>
      <c r="AC538" s="106"/>
      <c r="AD538" s="106"/>
      <c r="AE538" s="106"/>
      <c r="AF538" s="106"/>
      <c r="AG538" s="106"/>
      <c r="AH538" s="106"/>
      <c r="AI538" s="106"/>
      <c r="AJ538" s="106"/>
      <c r="AK538" s="106"/>
      <c r="AL538" s="106"/>
    </row>
    <row r="539" spans="2:38">
      <c r="B539" s="670"/>
      <c r="C539" s="43" t="s">
        <v>239</v>
      </c>
      <c r="D539" s="44"/>
      <c r="E539" s="144">
        <f t="shared" ref="E539:P539" si="153">E516+E527</f>
        <v>45.847400000000007</v>
      </c>
      <c r="F539" s="235">
        <f t="shared" si="153"/>
        <v>57.077600000000004</v>
      </c>
      <c r="G539" s="235">
        <f t="shared" si="153"/>
        <v>221.559</v>
      </c>
      <c r="H539" s="235">
        <f t="shared" si="153"/>
        <v>1596.2118</v>
      </c>
      <c r="I539" s="235">
        <f t="shared" si="153"/>
        <v>36.49</v>
      </c>
      <c r="J539" s="235">
        <f t="shared" si="153"/>
        <v>0.7004999999999999</v>
      </c>
      <c r="K539" s="235">
        <f t="shared" si="153"/>
        <v>0.99450000000000016</v>
      </c>
      <c r="L539" s="235">
        <f t="shared" si="153"/>
        <v>279.22399999999999</v>
      </c>
      <c r="M539" s="720">
        <f t="shared" si="153"/>
        <v>717.18502000000001</v>
      </c>
      <c r="N539" s="720">
        <f t="shared" si="153"/>
        <v>708.57650000000001</v>
      </c>
      <c r="O539" s="720">
        <f t="shared" si="153"/>
        <v>181.04399999999998</v>
      </c>
      <c r="P539" s="671">
        <f t="shared" si="153"/>
        <v>10.450000000000001</v>
      </c>
      <c r="R539" s="125"/>
      <c r="S539" s="7"/>
      <c r="T539" s="2527"/>
      <c r="U539" s="2608"/>
      <c r="V539" s="583"/>
      <c r="W539" s="174"/>
      <c r="X539" s="174"/>
      <c r="Y539" s="174"/>
      <c r="Z539" s="149"/>
      <c r="AA539" s="2178"/>
      <c r="AB539" s="116"/>
      <c r="AC539" s="106"/>
      <c r="AD539" s="106"/>
      <c r="AE539" s="106"/>
      <c r="AF539" s="106"/>
      <c r="AG539" s="106"/>
      <c r="AH539" s="106"/>
      <c r="AI539" s="106"/>
      <c r="AJ539" s="106"/>
      <c r="AK539" s="106"/>
      <c r="AL539" s="106"/>
    </row>
    <row r="540" spans="2:38">
      <c r="B540" s="399"/>
      <c r="C540" s="697" t="s">
        <v>11</v>
      </c>
      <c r="D540" s="1150">
        <f t="shared" ref="D540:P540" si="154">D744</f>
        <v>0.6</v>
      </c>
      <c r="E540" s="1526">
        <f t="shared" si="154"/>
        <v>54</v>
      </c>
      <c r="F540" s="1490">
        <f t="shared" si="154"/>
        <v>55.2</v>
      </c>
      <c r="G540" s="1490">
        <f t="shared" si="154"/>
        <v>229.8</v>
      </c>
      <c r="H540" s="1490">
        <f t="shared" si="154"/>
        <v>1632</v>
      </c>
      <c r="I540" s="1490">
        <f t="shared" si="154"/>
        <v>42</v>
      </c>
      <c r="J540" s="1490">
        <f t="shared" si="154"/>
        <v>0.84</v>
      </c>
      <c r="K540" s="1490">
        <f t="shared" si="154"/>
        <v>0.96</v>
      </c>
      <c r="L540" s="1490">
        <f t="shared" si="154"/>
        <v>540</v>
      </c>
      <c r="M540" s="1295">
        <f t="shared" si="154"/>
        <v>720</v>
      </c>
      <c r="N540" s="1295">
        <f t="shared" si="154"/>
        <v>720</v>
      </c>
      <c r="O540" s="1295">
        <f t="shared" si="154"/>
        <v>180</v>
      </c>
      <c r="P540" s="1527">
        <f t="shared" si="154"/>
        <v>10.8</v>
      </c>
      <c r="R540" s="115"/>
      <c r="S540" s="2349"/>
      <c r="T540" s="7"/>
      <c r="U540" s="15"/>
      <c r="V540" s="1537"/>
      <c r="W540" s="1537"/>
      <c r="X540" s="1537"/>
      <c r="Y540" s="1537"/>
      <c r="Z540" s="1537"/>
      <c r="AA540" s="2175"/>
      <c r="AB540" s="2176"/>
      <c r="AC540" s="106"/>
      <c r="AD540" s="106"/>
      <c r="AE540" s="106"/>
      <c r="AF540" s="106"/>
      <c r="AG540" s="106"/>
      <c r="AH540" s="106"/>
      <c r="AI540" s="106"/>
      <c r="AJ540" s="106"/>
      <c r="AK540" s="106"/>
      <c r="AL540" s="106"/>
    </row>
    <row r="541" spans="2:38" ht="15.75" thickBot="1">
      <c r="B541" s="230"/>
      <c r="C541" s="752" t="s">
        <v>344</v>
      </c>
      <c r="D541" s="774"/>
      <c r="E541" s="764">
        <f t="shared" ref="E541:P541" si="155">(E539*100/E730)-60</f>
        <v>-9.0584444444444401</v>
      </c>
      <c r="F541" s="765">
        <f t="shared" si="155"/>
        <v>2.0408695652173918</v>
      </c>
      <c r="G541" s="765">
        <f t="shared" si="155"/>
        <v>-2.1516971279373323</v>
      </c>
      <c r="H541" s="765">
        <f t="shared" si="155"/>
        <v>-1.3157426470588263</v>
      </c>
      <c r="I541" s="765">
        <f t="shared" si="155"/>
        <v>-7.8714285714285737</v>
      </c>
      <c r="J541" s="765">
        <f t="shared" si="155"/>
        <v>-9.9642857142857224</v>
      </c>
      <c r="K541" s="765">
        <f t="shared" si="155"/>
        <v>2.1562500000000071</v>
      </c>
      <c r="L541" s="765">
        <f t="shared" si="155"/>
        <v>-28.975111111111115</v>
      </c>
      <c r="M541" s="765">
        <f t="shared" si="155"/>
        <v>-0.23458166666666358</v>
      </c>
      <c r="N541" s="765">
        <f t="shared" si="155"/>
        <v>-0.95195833333333724</v>
      </c>
      <c r="O541" s="765">
        <f t="shared" si="155"/>
        <v>0.34799999999999187</v>
      </c>
      <c r="P541" s="767">
        <f t="shared" si="155"/>
        <v>-1.9444444444444429</v>
      </c>
      <c r="Q541" s="294"/>
      <c r="R541" s="106"/>
      <c r="S541" s="11"/>
      <c r="T541" s="48"/>
      <c r="U541" s="11"/>
      <c r="V541" s="106"/>
      <c r="W541" s="106"/>
      <c r="X541" s="106"/>
      <c r="Y541" s="106"/>
      <c r="Z541" s="106"/>
      <c r="AA541" s="106"/>
      <c r="AB541" s="174"/>
      <c r="AC541" s="106"/>
      <c r="AD541" s="106"/>
      <c r="AE541" s="106"/>
      <c r="AF541" s="106"/>
      <c r="AG541" s="106"/>
      <c r="AH541" s="106"/>
      <c r="AI541" s="106"/>
      <c r="AJ541" s="106"/>
      <c r="AK541" s="106"/>
      <c r="AL541" s="106"/>
    </row>
    <row r="542" spans="2:38" ht="15.75" thickBot="1">
      <c r="Q542" s="294"/>
      <c r="R542" s="115"/>
      <c r="S542" s="1192"/>
      <c r="T542" s="48"/>
      <c r="U542" s="1449"/>
      <c r="V542" s="335"/>
      <c r="W542" s="116"/>
      <c r="X542" s="175"/>
      <c r="Y542" s="541"/>
      <c r="Z542" s="106"/>
      <c r="AA542" s="121"/>
      <c r="AB542" s="121"/>
      <c r="AC542" s="106"/>
      <c r="AD542" s="106"/>
      <c r="AE542" s="106"/>
      <c r="AF542" s="106"/>
      <c r="AG542" s="106"/>
      <c r="AH542" s="106"/>
      <c r="AI542" s="106"/>
      <c r="AJ542" s="106"/>
      <c r="AK542" s="106"/>
      <c r="AL542" s="106"/>
    </row>
    <row r="543" spans="2:38">
      <c r="B543" s="670"/>
      <c r="C543" s="43" t="s">
        <v>238</v>
      </c>
      <c r="D543" s="44"/>
      <c r="E543" s="144">
        <f t="shared" ref="E543:P543" si="156">E527+E535</f>
        <v>40.233400000000003</v>
      </c>
      <c r="F543" s="235">
        <f t="shared" si="156"/>
        <v>39.080600000000004</v>
      </c>
      <c r="G543" s="235">
        <f t="shared" si="156"/>
        <v>152.5642</v>
      </c>
      <c r="H543" s="235">
        <f t="shared" si="156"/>
        <v>1131.2058</v>
      </c>
      <c r="I543" s="235">
        <f t="shared" si="156"/>
        <v>28.702999999999999</v>
      </c>
      <c r="J543" s="235">
        <f t="shared" si="156"/>
        <v>0.72299999999999998</v>
      </c>
      <c r="K543" s="235">
        <f t="shared" si="156"/>
        <v>0.66150000000000009</v>
      </c>
      <c r="L543" s="235">
        <f t="shared" si="156"/>
        <v>255.505</v>
      </c>
      <c r="M543" s="720">
        <f t="shared" si="156"/>
        <v>583.89470000000006</v>
      </c>
      <c r="N543" s="720">
        <f t="shared" si="156"/>
        <v>690.62199999999996</v>
      </c>
      <c r="O543" s="720">
        <f t="shared" si="156"/>
        <v>155.999</v>
      </c>
      <c r="P543" s="671">
        <f t="shared" si="156"/>
        <v>7.0420000000000007</v>
      </c>
      <c r="Q543" s="294"/>
      <c r="R543" s="115"/>
      <c r="S543" s="356"/>
      <c r="T543" s="356"/>
      <c r="U543" s="356"/>
      <c r="V543" s="356"/>
      <c r="W543" s="356"/>
      <c r="X543" s="356"/>
      <c r="Y543" s="356"/>
      <c r="Z543" s="356"/>
      <c r="AA543" s="2171"/>
      <c r="AB543" s="2172"/>
      <c r="AC543" s="106"/>
      <c r="AD543" s="106"/>
      <c r="AE543" s="106"/>
      <c r="AF543" s="106"/>
      <c r="AG543" s="106"/>
      <c r="AH543" s="106"/>
      <c r="AI543" s="106"/>
      <c r="AJ543" s="106"/>
      <c r="AK543" s="106"/>
      <c r="AL543" s="106"/>
    </row>
    <row r="544" spans="2:38">
      <c r="B544" s="399"/>
      <c r="C544" s="697" t="s">
        <v>11</v>
      </c>
      <c r="D544" s="1150">
        <f t="shared" ref="D544:P544" si="157">D748</f>
        <v>0.45</v>
      </c>
      <c r="E544" s="1526">
        <f t="shared" si="157"/>
        <v>40.5</v>
      </c>
      <c r="F544" s="1490">
        <f t="shared" si="157"/>
        <v>41.4</v>
      </c>
      <c r="G544" s="1490">
        <f t="shared" si="157"/>
        <v>172.35</v>
      </c>
      <c r="H544" s="1490">
        <f t="shared" si="157"/>
        <v>1224</v>
      </c>
      <c r="I544" s="1490">
        <f t="shared" si="157"/>
        <v>31.5</v>
      </c>
      <c r="J544" s="1490">
        <f t="shared" si="157"/>
        <v>0.63</v>
      </c>
      <c r="K544" s="1490">
        <f t="shared" si="157"/>
        <v>0.72</v>
      </c>
      <c r="L544" s="1490">
        <f t="shared" si="157"/>
        <v>405</v>
      </c>
      <c r="M544" s="1295">
        <f t="shared" si="157"/>
        <v>540</v>
      </c>
      <c r="N544" s="1295">
        <f t="shared" si="157"/>
        <v>540</v>
      </c>
      <c r="O544" s="1295">
        <f t="shared" si="157"/>
        <v>135</v>
      </c>
      <c r="P544" s="1527">
        <f t="shared" si="157"/>
        <v>8.1</v>
      </c>
      <c r="Q544" s="294"/>
      <c r="R544" s="106"/>
      <c r="S544" s="335"/>
      <c r="T544" s="335"/>
      <c r="U544" s="335"/>
      <c r="V544" s="175"/>
      <c r="W544" s="149"/>
      <c r="X544" s="149"/>
      <c r="Y544" s="335"/>
      <c r="Z544" s="149"/>
      <c r="AA544" s="2174"/>
      <c r="AB544" s="116"/>
      <c r="AC544" s="106"/>
      <c r="AD544" s="106"/>
      <c r="AE544" s="106"/>
      <c r="AF544" s="106"/>
      <c r="AG544" s="106"/>
      <c r="AH544" s="106"/>
      <c r="AI544" s="106"/>
      <c r="AJ544" s="106"/>
      <c r="AK544" s="106"/>
      <c r="AL544" s="106"/>
    </row>
    <row r="545" spans="2:38" ht="15.75" thickBot="1">
      <c r="B545" s="230"/>
      <c r="C545" s="752" t="s">
        <v>344</v>
      </c>
      <c r="D545" s="774"/>
      <c r="E545" s="764">
        <f t="shared" ref="E545:P545" si="158">(E543*100/E730)-45</f>
        <v>-0.2962222222222195</v>
      </c>
      <c r="F545" s="765">
        <f t="shared" si="158"/>
        <v>-2.5210869565217351</v>
      </c>
      <c r="G545" s="765">
        <f t="shared" si="158"/>
        <v>-5.1660052219321173</v>
      </c>
      <c r="H545" s="765">
        <f t="shared" si="158"/>
        <v>-3.4115514705882362</v>
      </c>
      <c r="I545" s="765">
        <f t="shared" si="158"/>
        <v>-3.9957142857142927</v>
      </c>
      <c r="J545" s="765">
        <f t="shared" si="158"/>
        <v>6.6428571428571459</v>
      </c>
      <c r="K545" s="765">
        <f t="shared" si="158"/>
        <v>-3.65625</v>
      </c>
      <c r="L545" s="765">
        <f t="shared" si="158"/>
        <v>-16.610555555555557</v>
      </c>
      <c r="M545" s="765">
        <f t="shared" si="158"/>
        <v>3.6578916666666714</v>
      </c>
      <c r="N545" s="765">
        <f t="shared" si="158"/>
        <v>12.551833333333327</v>
      </c>
      <c r="O545" s="765">
        <f t="shared" si="158"/>
        <v>6.9996666666666627</v>
      </c>
      <c r="P545" s="767">
        <f t="shared" si="158"/>
        <v>-5.8777777777777729</v>
      </c>
      <c r="Q545" s="294"/>
      <c r="R545" s="41"/>
      <c r="S545" s="803"/>
      <c r="T545" s="2180"/>
      <c r="U545" s="2180"/>
      <c r="V545" s="2180"/>
      <c r="W545" s="2180"/>
      <c r="X545" s="2180"/>
      <c r="Y545" s="1537"/>
      <c r="Z545" s="1537"/>
      <c r="AA545" s="2175"/>
      <c r="AB545" s="2176"/>
      <c r="AC545" s="106"/>
      <c r="AD545" s="106"/>
      <c r="AE545" s="106"/>
      <c r="AF545" s="106"/>
      <c r="AG545" s="106"/>
      <c r="AH545" s="106"/>
      <c r="AI545" s="106"/>
      <c r="AJ545" s="106"/>
      <c r="AK545" s="106"/>
      <c r="AL545" s="106"/>
    </row>
    <row r="546" spans="2:38" ht="15.75" thickBot="1">
      <c r="K546" s="296"/>
      <c r="P546"/>
      <c r="Q546" s="294"/>
      <c r="R546" s="11"/>
      <c r="S546" s="101"/>
      <c r="T546" s="98"/>
      <c r="U546" s="116"/>
      <c r="V546" s="116"/>
      <c r="W546" s="116"/>
      <c r="X546" s="175"/>
      <c r="Y546" s="804"/>
      <c r="Z546" s="106"/>
      <c r="AA546" s="106"/>
      <c r="AB546" s="106"/>
      <c r="AC546" s="106"/>
      <c r="AD546" s="106"/>
      <c r="AE546" s="106"/>
      <c r="AF546" s="106"/>
      <c r="AG546" s="106"/>
      <c r="AH546" s="106"/>
      <c r="AI546" s="106"/>
      <c r="AJ546" s="106"/>
      <c r="AK546" s="106"/>
      <c r="AL546" s="106"/>
    </row>
    <row r="547" spans="2:38">
      <c r="B547" s="754" t="s">
        <v>265</v>
      </c>
      <c r="C547" s="43"/>
      <c r="D547" s="44"/>
      <c r="E547" s="151">
        <f t="shared" ref="E547:P547" si="159">E516+E527+E535</f>
        <v>57.923400000000008</v>
      </c>
      <c r="F547" s="735">
        <f t="shared" si="159"/>
        <v>66.967600000000004</v>
      </c>
      <c r="G547" s="735">
        <f t="shared" si="159"/>
        <v>251.316</v>
      </c>
      <c r="H547" s="735">
        <f t="shared" si="159"/>
        <v>1855.5068000000001</v>
      </c>
      <c r="I547" s="735">
        <f t="shared" si="159"/>
        <v>39.983000000000004</v>
      </c>
      <c r="J547" s="735">
        <f t="shared" si="159"/>
        <v>0.87349999999999994</v>
      </c>
      <c r="K547" s="735">
        <f t="shared" si="159"/>
        <v>1.0745000000000002</v>
      </c>
      <c r="L547" s="735">
        <f t="shared" si="159"/>
        <v>426.54399999999998</v>
      </c>
      <c r="M547" s="1387">
        <f t="shared" si="159"/>
        <v>1032.6880200000001</v>
      </c>
      <c r="N547" s="1387">
        <f t="shared" si="159"/>
        <v>1003.6885</v>
      </c>
      <c r="O547" s="1311">
        <f t="shared" si="159"/>
        <v>217.58799999999997</v>
      </c>
      <c r="P547" s="771">
        <f t="shared" si="159"/>
        <v>11.580000000000002</v>
      </c>
      <c r="Q547" s="294"/>
      <c r="R547" s="11"/>
      <c r="S547" s="367"/>
      <c r="T547" s="358"/>
      <c r="U547" s="100"/>
      <c r="V547" s="521"/>
      <c r="W547" s="521"/>
      <c r="X547" s="521"/>
      <c r="Y547" s="521"/>
      <c r="Z547" s="211"/>
      <c r="AA547" s="106"/>
      <c r="AB547" s="106"/>
      <c r="AC547" s="106"/>
      <c r="AD547" s="106"/>
      <c r="AE547" s="106"/>
      <c r="AF547" s="106"/>
      <c r="AG547" s="106"/>
      <c r="AH547" s="106"/>
      <c r="AI547" s="106"/>
      <c r="AJ547" s="106"/>
      <c r="AK547" s="106"/>
      <c r="AL547" s="106"/>
    </row>
    <row r="548" spans="2:38">
      <c r="B548" s="755"/>
      <c r="C548" s="756" t="s">
        <v>11</v>
      </c>
      <c r="D548" s="1150">
        <f t="shared" ref="D548:P548" si="160">D752</f>
        <v>0.7</v>
      </c>
      <c r="E548" s="1526">
        <f t="shared" si="160"/>
        <v>63</v>
      </c>
      <c r="F548" s="1490">
        <f t="shared" si="160"/>
        <v>64.400000000000006</v>
      </c>
      <c r="G548" s="1490">
        <f t="shared" si="160"/>
        <v>268.10000000000002</v>
      </c>
      <c r="H548" s="1490">
        <f t="shared" si="160"/>
        <v>1904</v>
      </c>
      <c r="I548" s="1490">
        <f t="shared" si="160"/>
        <v>49</v>
      </c>
      <c r="J548" s="1490">
        <f t="shared" si="160"/>
        <v>0.98</v>
      </c>
      <c r="K548" s="1490">
        <f t="shared" si="160"/>
        <v>1.1200000000000001</v>
      </c>
      <c r="L548" s="1490">
        <f t="shared" si="160"/>
        <v>630</v>
      </c>
      <c r="M548" s="1295">
        <f t="shared" si="160"/>
        <v>840</v>
      </c>
      <c r="N548" s="1295">
        <f t="shared" si="160"/>
        <v>840</v>
      </c>
      <c r="O548" s="1295">
        <f t="shared" si="160"/>
        <v>210</v>
      </c>
      <c r="P548" s="1527">
        <f t="shared" si="160"/>
        <v>12.6</v>
      </c>
      <c r="Q548" s="294"/>
      <c r="R548" s="24"/>
      <c r="S548" s="121"/>
      <c r="T548" s="361"/>
      <c r="U548" s="1264"/>
      <c r="V548" s="680"/>
      <c r="W548" s="680"/>
      <c r="X548" s="680"/>
      <c r="Y548" s="680"/>
      <c r="Z548" s="1268"/>
      <c r="AA548" s="106"/>
      <c r="AB548" s="106"/>
      <c r="AC548" s="106"/>
      <c r="AD548" s="106"/>
      <c r="AE548" s="106"/>
      <c r="AF548" s="106"/>
      <c r="AG548" s="106"/>
      <c r="AH548" s="106"/>
      <c r="AI548" s="106"/>
      <c r="AJ548" s="106"/>
      <c r="AK548" s="106"/>
      <c r="AL548" s="106"/>
    </row>
    <row r="549" spans="2:38" ht="15.75" thickBot="1">
      <c r="B549" s="230"/>
      <c r="C549" s="752" t="s">
        <v>344</v>
      </c>
      <c r="D549" s="774"/>
      <c r="E549" s="764">
        <f t="shared" ref="E549:P549" si="161">(E547*100/E730)-70</f>
        <v>-5.6406666666666609</v>
      </c>
      <c r="F549" s="765">
        <f t="shared" si="161"/>
        <v>2.7908695652173918</v>
      </c>
      <c r="G549" s="765">
        <f t="shared" si="161"/>
        <v>-4.3822454308094052</v>
      </c>
      <c r="H549" s="765">
        <f t="shared" si="161"/>
        <v>-1.7828382352941077</v>
      </c>
      <c r="I549" s="765">
        <f t="shared" si="161"/>
        <v>-12.881428571428572</v>
      </c>
      <c r="J549" s="765">
        <f t="shared" si="161"/>
        <v>-7.6071428571428541</v>
      </c>
      <c r="K549" s="765">
        <f t="shared" si="161"/>
        <v>-2.84375</v>
      </c>
      <c r="L549" s="765">
        <f t="shared" si="161"/>
        <v>-22.606222222222222</v>
      </c>
      <c r="M549" s="765">
        <f t="shared" si="161"/>
        <v>16.057335000000009</v>
      </c>
      <c r="N549" s="765">
        <f t="shared" si="161"/>
        <v>13.640708333333322</v>
      </c>
      <c r="O549" s="765">
        <f t="shared" si="161"/>
        <v>2.5293333333333123</v>
      </c>
      <c r="P549" s="767">
        <f t="shared" si="161"/>
        <v>-5.6666666666666572</v>
      </c>
      <c r="Q549" s="294"/>
      <c r="R549" s="88"/>
      <c r="S549" s="121"/>
      <c r="T549" s="211"/>
      <c r="U549" s="116"/>
      <c r="V549" s="335"/>
      <c r="W549" s="335"/>
      <c r="X549" s="335"/>
      <c r="Y549" s="335"/>
      <c r="Z549" s="121"/>
      <c r="AA549" s="106"/>
      <c r="AB549" s="106"/>
      <c r="AC549" s="106"/>
      <c r="AD549" s="106"/>
      <c r="AE549" s="106"/>
      <c r="AF549" s="106"/>
      <c r="AG549" s="106"/>
      <c r="AH549" s="106"/>
      <c r="AI549" s="106"/>
      <c r="AJ549" s="106"/>
      <c r="AK549" s="106"/>
      <c r="AL549" s="106"/>
    </row>
    <row r="550" spans="2:38">
      <c r="Q550" s="294"/>
      <c r="R550" s="7"/>
      <c r="S550" s="121"/>
      <c r="T550" s="106"/>
      <c r="U550" s="121"/>
      <c r="V550" s="121"/>
      <c r="W550" s="121"/>
      <c r="X550" s="121"/>
      <c r="Y550" s="121"/>
      <c r="Z550" s="121"/>
      <c r="AA550" s="106"/>
      <c r="AB550" s="106"/>
      <c r="AC550" s="106"/>
      <c r="AD550" s="106"/>
      <c r="AE550" s="106"/>
      <c r="AF550" s="106"/>
      <c r="AG550" s="106"/>
      <c r="AH550" s="106"/>
      <c r="AI550" s="106"/>
      <c r="AJ550" s="106"/>
      <c r="AK550" s="106"/>
      <c r="AL550" s="106"/>
    </row>
    <row r="551" spans="2:38">
      <c r="R551" s="219"/>
      <c r="S551" s="121"/>
      <c r="T551" s="106"/>
      <c r="U551" s="121"/>
      <c r="V551" s="121"/>
      <c r="W551" s="121"/>
      <c r="X551" s="121"/>
      <c r="Y551" s="121"/>
      <c r="Z551" s="121"/>
      <c r="AA551" s="106"/>
      <c r="AB551" s="106"/>
      <c r="AC551" s="106"/>
      <c r="AD551" s="106"/>
      <c r="AE551" s="106"/>
      <c r="AF551" s="106"/>
      <c r="AG551" s="106"/>
      <c r="AH551" s="106"/>
      <c r="AI551" s="106"/>
      <c r="AJ551" s="106"/>
      <c r="AK551" s="106"/>
      <c r="AL551" s="106"/>
    </row>
    <row r="552" spans="2:38">
      <c r="R552" s="7"/>
      <c r="S552" s="367"/>
      <c r="T552" s="358"/>
      <c r="U552" s="100"/>
      <c r="V552" s="360"/>
      <c r="W552" s="360"/>
      <c r="X552" s="360"/>
      <c r="Y552" s="360"/>
      <c r="Z552" s="211"/>
      <c r="AA552" s="106"/>
      <c r="AB552" s="106"/>
      <c r="AC552" s="106"/>
      <c r="AD552" s="106"/>
      <c r="AE552" s="106"/>
      <c r="AF552" s="106"/>
      <c r="AG552" s="106"/>
      <c r="AH552" s="106"/>
      <c r="AI552" s="106"/>
      <c r="AJ552" s="106"/>
      <c r="AK552" s="106"/>
      <c r="AL552" s="106"/>
    </row>
    <row r="553" spans="2:38">
      <c r="C553" s="699"/>
      <c r="D553" s="12" t="s">
        <v>175</v>
      </c>
      <c r="E553" s="296"/>
      <c r="I553" s="778"/>
      <c r="J553" s="778"/>
      <c r="K553" s="778"/>
      <c r="L553" s="778"/>
      <c r="M553" s="751"/>
      <c r="N553" s="779"/>
      <c r="O553" s="751"/>
      <c r="P553" s="778"/>
      <c r="Q553" s="779"/>
      <c r="R553" s="1"/>
      <c r="S553" s="121"/>
      <c r="T553" s="361"/>
      <c r="U553" s="1264"/>
      <c r="V553" s="680"/>
      <c r="W553" s="680"/>
      <c r="X553" s="680"/>
      <c r="Y553" s="680"/>
      <c r="Z553" s="1268"/>
      <c r="AA553" s="106"/>
      <c r="AB553" s="106"/>
      <c r="AC553" s="106"/>
      <c r="AD553" s="106"/>
      <c r="AE553" s="106"/>
      <c r="AF553" s="106"/>
      <c r="AG553" s="106"/>
      <c r="AH553" s="106"/>
      <c r="AI553" s="106"/>
      <c r="AJ553" s="106"/>
      <c r="AK553" s="106"/>
      <c r="AL553" s="106"/>
    </row>
    <row r="554" spans="2:38">
      <c r="C554" s="13" t="s">
        <v>613</v>
      </c>
      <c r="D554" s="146"/>
      <c r="E554" s="2"/>
      <c r="F554"/>
      <c r="I554"/>
      <c r="J554"/>
      <c r="K554" s="26"/>
      <c r="L554" s="1806"/>
      <c r="M554"/>
      <c r="N554"/>
      <c r="O554"/>
      <c r="P554"/>
      <c r="Q554" s="106"/>
      <c r="R554" s="7"/>
      <c r="S554" s="11"/>
      <c r="T554" s="211"/>
      <c r="U554" s="116"/>
      <c r="V554" s="335"/>
      <c r="W554" s="335"/>
      <c r="X554" s="335"/>
      <c r="Y554" s="335"/>
      <c r="Z554" s="116"/>
      <c r="AA554" s="106"/>
      <c r="AB554" s="106"/>
      <c r="AC554" s="106"/>
      <c r="AD554" s="106"/>
      <c r="AE554" s="106"/>
      <c r="AF554" s="106"/>
      <c r="AG554" s="106"/>
      <c r="AH554" s="106"/>
      <c r="AI554" s="106"/>
      <c r="AJ554" s="106"/>
      <c r="AK554" s="106"/>
      <c r="AL554" s="106"/>
    </row>
    <row r="555" spans="2:38">
      <c r="C555" s="25" t="s">
        <v>271</v>
      </c>
      <c r="I555" s="784" t="s">
        <v>285</v>
      </c>
      <c r="N555" s="5"/>
      <c r="R555" s="11"/>
      <c r="S555" s="116"/>
      <c r="T555" s="101"/>
      <c r="U555" s="98"/>
      <c r="V555" s="116"/>
      <c r="W555" s="116"/>
      <c r="X555" s="116"/>
      <c r="Y555" s="175"/>
      <c r="Z555" s="116"/>
      <c r="AA555" s="106"/>
      <c r="AB555" s="106"/>
      <c r="AC555" s="106"/>
      <c r="AD555" s="106"/>
      <c r="AE555" s="106"/>
      <c r="AF555" s="106"/>
      <c r="AG555" s="106"/>
      <c r="AH555" s="106"/>
      <c r="AI555" s="106"/>
      <c r="AJ555" s="106"/>
      <c r="AK555" s="106"/>
      <c r="AL555" s="106"/>
    </row>
    <row r="556" spans="2:38" ht="14.25" customHeight="1">
      <c r="C556" s="699" t="s">
        <v>404</v>
      </c>
      <c r="R556" s="11"/>
      <c r="S556" s="116"/>
      <c r="T556" s="106"/>
      <c r="U556" s="132"/>
      <c r="V556" s="121"/>
      <c r="W556" s="121"/>
      <c r="X556" s="121"/>
      <c r="Y556" s="121"/>
      <c r="Z556" s="121"/>
      <c r="AA556" s="106"/>
      <c r="AB556" s="106"/>
      <c r="AC556" s="106"/>
      <c r="AD556" s="106"/>
      <c r="AE556" s="106"/>
      <c r="AF556" s="106"/>
      <c r="AG556" s="106"/>
      <c r="AH556" s="106"/>
      <c r="AI556" s="106"/>
      <c r="AJ556" s="106"/>
      <c r="AK556" s="106"/>
      <c r="AL556" s="106"/>
    </row>
    <row r="557" spans="2:38" ht="21.75" thickBot="1">
      <c r="B557" s="2" t="s">
        <v>538</v>
      </c>
      <c r="C557" s="26"/>
      <c r="D557"/>
      <c r="F557" s="32" t="s">
        <v>410</v>
      </c>
      <c r="I557" s="29" t="s">
        <v>0</v>
      </c>
      <c r="J557"/>
      <c r="K557" s="79" t="s">
        <v>944</v>
      </c>
      <c r="L557" s="26"/>
      <c r="M557" s="26"/>
      <c r="N557" s="33"/>
      <c r="P557" s="119"/>
      <c r="R557" s="168"/>
      <c r="S557" s="121"/>
      <c r="T557" s="106"/>
      <c r="U557" s="106"/>
      <c r="V557" s="106"/>
      <c r="W557" s="121"/>
      <c r="X557" s="121"/>
      <c r="Y557" s="121"/>
      <c r="Z557" s="106"/>
      <c r="AA557" s="106"/>
      <c r="AB557" s="106"/>
      <c r="AC557" s="106"/>
      <c r="AD557" s="106"/>
      <c r="AE557" s="106"/>
      <c r="AF557" s="106"/>
      <c r="AG557" s="106"/>
      <c r="AH557" s="106"/>
      <c r="AI557" s="106"/>
      <c r="AJ557" s="106"/>
      <c r="AK557" s="106"/>
      <c r="AL557" s="106"/>
    </row>
    <row r="558" spans="2:38" ht="15.75" thickBot="1">
      <c r="B558" s="807" t="s">
        <v>267</v>
      </c>
      <c r="C558" s="838" t="s">
        <v>413</v>
      </c>
      <c r="D558" s="805" t="s">
        <v>146</v>
      </c>
      <c r="E558" s="812" t="s">
        <v>147</v>
      </c>
      <c r="F558" s="337"/>
      <c r="G558" s="337"/>
      <c r="H558" s="40"/>
      <c r="I558" s="569" t="s">
        <v>248</v>
      </c>
      <c r="J558" s="40"/>
      <c r="K558" s="707"/>
      <c r="L558" s="463"/>
      <c r="M558" s="814" t="s">
        <v>280</v>
      </c>
      <c r="N558" s="40"/>
      <c r="O558" s="40"/>
      <c r="P558" s="71"/>
      <c r="Q558" s="750" t="s">
        <v>275</v>
      </c>
      <c r="R558" s="7"/>
      <c r="S558" s="106"/>
      <c r="T558" s="178"/>
      <c r="U558" s="121"/>
      <c r="V558" s="106"/>
      <c r="W558" s="106"/>
      <c r="X558" s="178"/>
      <c r="Y558" s="178"/>
      <c r="Z558" s="126"/>
      <c r="AA558" s="106"/>
      <c r="AB558" s="106"/>
      <c r="AC558" s="106"/>
      <c r="AD558" s="106"/>
      <c r="AE558" s="106"/>
      <c r="AF558" s="106"/>
      <c r="AG558" s="106"/>
      <c r="AH558" s="106"/>
      <c r="AI558" s="106"/>
      <c r="AJ558" s="106"/>
      <c r="AK558" s="106"/>
      <c r="AL558" s="106"/>
    </row>
    <row r="559" spans="2:38" ht="18.75" customHeight="1" thickBot="1">
      <c r="B559" s="808" t="s">
        <v>250</v>
      </c>
      <c r="C559" s="407"/>
      <c r="D559" s="809" t="s">
        <v>153</v>
      </c>
      <c r="E559" s="602"/>
      <c r="F559" s="811"/>
      <c r="G559" s="1321" t="s">
        <v>414</v>
      </c>
      <c r="H559" s="1259" t="s">
        <v>392</v>
      </c>
      <c r="I559" s="815"/>
      <c r="J559" s="815"/>
      <c r="K559" s="815"/>
      <c r="L559" s="817"/>
      <c r="M559" s="818" t="s">
        <v>279</v>
      </c>
      <c r="N559" s="815"/>
      <c r="O559" s="815"/>
      <c r="P559" s="817"/>
      <c r="Q559" s="789" t="s">
        <v>273</v>
      </c>
      <c r="R559" s="113"/>
      <c r="S559" s="126"/>
      <c r="T559" s="126"/>
      <c r="U559" s="106"/>
      <c r="V559" s="181"/>
      <c r="W559" s="106"/>
      <c r="X559" s="158"/>
      <c r="Y559" s="126"/>
      <c r="Z559" s="126"/>
      <c r="AA559" s="106"/>
      <c r="AB559" s="106"/>
      <c r="AC559" s="106"/>
      <c r="AD559" s="106"/>
      <c r="AE559" s="106"/>
      <c r="AF559" s="106"/>
      <c r="AG559" s="106"/>
      <c r="AH559" s="106"/>
      <c r="AI559" s="106"/>
      <c r="AJ559" s="106"/>
      <c r="AK559" s="106"/>
      <c r="AL559" s="106"/>
    </row>
    <row r="560" spans="2:38" ht="18.75">
      <c r="B560" s="808" t="s">
        <v>258</v>
      </c>
      <c r="C560" s="407" t="s">
        <v>152</v>
      </c>
      <c r="D560" s="675"/>
      <c r="E560" s="809" t="s">
        <v>154</v>
      </c>
      <c r="F560" s="806" t="s">
        <v>55</v>
      </c>
      <c r="G560" s="1321" t="s">
        <v>415</v>
      </c>
      <c r="H560" s="1261" t="s">
        <v>157</v>
      </c>
      <c r="I560" s="602"/>
      <c r="J560" s="1271"/>
      <c r="K560" s="40"/>
      <c r="L560" s="1271"/>
      <c r="M560" s="1272" t="s">
        <v>259</v>
      </c>
      <c r="N560" s="1273" t="s">
        <v>260</v>
      </c>
      <c r="O560" s="1274" t="s">
        <v>261</v>
      </c>
      <c r="P560" s="1275" t="s">
        <v>262</v>
      </c>
      <c r="Q560" s="788" t="s">
        <v>241</v>
      </c>
      <c r="R560" s="7"/>
      <c r="S560" s="529"/>
      <c r="T560" s="121"/>
      <c r="U560" s="1435"/>
      <c r="V560" s="121"/>
      <c r="W560" s="121"/>
      <c r="X560" s="121"/>
      <c r="Y560" s="121"/>
      <c r="Z560" s="121"/>
      <c r="AA560" s="106"/>
      <c r="AB560" s="106"/>
      <c r="AC560" s="106"/>
      <c r="AD560" s="106"/>
      <c r="AE560" s="106"/>
      <c r="AF560" s="106"/>
      <c r="AG560" s="106"/>
      <c r="AH560" s="106"/>
      <c r="AI560" s="106"/>
      <c r="AJ560" s="106"/>
      <c r="AK560" s="106"/>
      <c r="AL560" s="106"/>
    </row>
    <row r="561" spans="2:38" ht="15.75" thickBot="1">
      <c r="B561" s="62"/>
      <c r="C561" s="700"/>
      <c r="D561" s="438"/>
      <c r="E561" s="810" t="s">
        <v>6</v>
      </c>
      <c r="F561" s="415" t="s">
        <v>7</v>
      </c>
      <c r="G561" s="1222" t="s">
        <v>8</v>
      </c>
      <c r="H561" s="1260" t="s">
        <v>340</v>
      </c>
      <c r="I561" s="1276" t="s">
        <v>251</v>
      </c>
      <c r="J561" s="1277" t="s">
        <v>252</v>
      </c>
      <c r="K561" s="1277" t="s">
        <v>942</v>
      </c>
      <c r="L561" s="1277" t="s">
        <v>253</v>
      </c>
      <c r="M561" s="1279" t="s">
        <v>254</v>
      </c>
      <c r="N561" s="1277" t="s">
        <v>255</v>
      </c>
      <c r="O561" s="1278" t="s">
        <v>256</v>
      </c>
      <c r="P561" s="1280" t="s">
        <v>257</v>
      </c>
      <c r="Q561" s="700"/>
      <c r="R561" s="325"/>
      <c r="S561" s="121"/>
      <c r="T561" s="106"/>
      <c r="U561" s="121"/>
      <c r="V561" s="121"/>
      <c r="W561" s="121"/>
      <c r="X561" s="121"/>
      <c r="Y561" s="121"/>
      <c r="Z561" s="121"/>
      <c r="AA561" s="106"/>
      <c r="AB561" s="106"/>
      <c r="AC561" s="106"/>
      <c r="AD561" s="106"/>
      <c r="AE561" s="106"/>
      <c r="AF561" s="106"/>
      <c r="AG561" s="106"/>
      <c r="AH561" s="106"/>
      <c r="AI561" s="106"/>
      <c r="AJ561" s="106"/>
      <c r="AK561" s="106"/>
      <c r="AL561" s="106"/>
    </row>
    <row r="562" spans="2:38">
      <c r="B562" s="85"/>
      <c r="C562" s="1282" t="s">
        <v>132</v>
      </c>
      <c r="D562" s="1176"/>
      <c r="E562" s="712"/>
      <c r="F562" s="421"/>
      <c r="G562" s="421"/>
      <c r="H562" s="729"/>
      <c r="I562" s="725"/>
      <c r="J562" s="725"/>
      <c r="K562" s="727"/>
      <c r="L562" s="725"/>
      <c r="M562" s="725"/>
      <c r="N562" s="725"/>
      <c r="O562" s="725"/>
      <c r="P562" s="791"/>
      <c r="Q562" s="794"/>
      <c r="R562" s="7"/>
      <c r="S562" s="121"/>
      <c r="T562" s="106"/>
      <c r="U562" s="121"/>
      <c r="V562" s="121"/>
      <c r="W562" s="121"/>
      <c r="X562" s="121"/>
      <c r="Y562" s="121"/>
      <c r="Z562" s="121"/>
      <c r="AA562" s="106"/>
      <c r="AB562" s="106"/>
      <c r="AC562" s="106"/>
      <c r="AD562" s="106"/>
      <c r="AE562" s="106"/>
      <c r="AF562" s="106"/>
      <c r="AG562" s="106"/>
      <c r="AH562" s="106"/>
      <c r="AI562" s="106"/>
      <c r="AJ562" s="106"/>
      <c r="AK562" s="106"/>
      <c r="AL562" s="106"/>
    </row>
    <row r="563" spans="2:38" ht="15.75">
      <c r="B563" s="1113" t="str">
        <f>'12-18л. МЕНЮ '!J596</f>
        <v>53 / 21</v>
      </c>
      <c r="C563" s="233" t="str">
        <f>'12-18л. МЕНЮ '!C596</f>
        <v xml:space="preserve">Икра свекольная </v>
      </c>
      <c r="D563" s="252">
        <f>'12-18л. МЕНЮ '!D596</f>
        <v>100</v>
      </c>
      <c r="E563" s="1871">
        <f>'12-18л. МЕНЮ '!E596</f>
        <v>1.5</v>
      </c>
      <c r="F563" s="1861">
        <f>'12-18л. МЕНЮ '!F596</f>
        <v>3.6</v>
      </c>
      <c r="G563" s="1861">
        <f>'12-18л. МЕНЮ '!G596</f>
        <v>8.5</v>
      </c>
      <c r="H563" s="1872">
        <f>'12-18л. МЕНЮ '!H596</f>
        <v>72</v>
      </c>
      <c r="I563" s="1872">
        <v>7.4</v>
      </c>
      <c r="J563" s="1866">
        <v>0.02</v>
      </c>
      <c r="K563" s="2767">
        <v>1.2999999999999999E-2</v>
      </c>
      <c r="L563" s="1872">
        <v>0</v>
      </c>
      <c r="M563" s="1940">
        <v>28</v>
      </c>
      <c r="N563" s="2996">
        <v>41</v>
      </c>
      <c r="O563" s="1865">
        <v>21</v>
      </c>
      <c r="P563" s="1865">
        <v>1.21</v>
      </c>
      <c r="Q563" s="459">
        <f>'12-18л. МЕНЮ '!I596</f>
        <v>9</v>
      </c>
      <c r="R563" s="681"/>
      <c r="S563" s="121"/>
      <c r="T563" s="106"/>
      <c r="U563" s="587"/>
      <c r="V563" s="178"/>
      <c r="W563" s="178"/>
      <c r="X563" s="178"/>
      <c r="Y563" s="587"/>
      <c r="Z563" s="587"/>
      <c r="AA563" s="106"/>
      <c r="AB563" s="106"/>
      <c r="AC563" s="106"/>
      <c r="AD563" s="106"/>
      <c r="AE563" s="106"/>
      <c r="AF563" s="106"/>
      <c r="AG563" s="106"/>
      <c r="AH563" s="106"/>
      <c r="AI563" s="106"/>
      <c r="AJ563" s="106"/>
      <c r="AK563" s="106"/>
      <c r="AL563" s="106"/>
    </row>
    <row r="564" spans="2:38">
      <c r="B564" s="1286" t="str">
        <f>'12-18л. МЕНЮ '!J597</f>
        <v>492/22</v>
      </c>
      <c r="C564" s="233" t="str">
        <f>'12-18л. МЕНЮ '!C597</f>
        <v>Азу из говядины с картофелем</v>
      </c>
      <c r="D564" s="252">
        <f>'12-18л. МЕНЮ '!D597</f>
        <v>200</v>
      </c>
      <c r="E564" s="1871">
        <f>'12-18л. МЕНЮ '!E597</f>
        <v>15.05833</v>
      </c>
      <c r="F564" s="1861">
        <f>'12-18л. МЕНЮ '!F597</f>
        <v>17.395299999999999</v>
      </c>
      <c r="G564" s="1861">
        <f>'12-18л. МЕНЮ '!G597</f>
        <v>27.001000000000001</v>
      </c>
      <c r="H564" s="1872">
        <f>'12-18л. МЕНЮ '!H597</f>
        <v>324.79500000000002</v>
      </c>
      <c r="I564" s="1956">
        <v>4.0315000000000003</v>
      </c>
      <c r="J564" s="1956">
        <v>0.1</v>
      </c>
      <c r="K564" s="1959">
        <v>1.4999999999999999E-2</v>
      </c>
      <c r="L564" s="1956">
        <v>47.563000000000002</v>
      </c>
      <c r="M564" s="2703">
        <v>195.36</v>
      </c>
      <c r="N564" s="2703">
        <v>164</v>
      </c>
      <c r="O564" s="1959">
        <v>10.199999999999999</v>
      </c>
      <c r="P564" s="2260">
        <v>1.21</v>
      </c>
      <c r="Q564" s="459">
        <f>'12-18л. МЕНЮ '!I597</f>
        <v>57</v>
      </c>
      <c r="R564" s="106"/>
      <c r="S564" s="588"/>
      <c r="T564" s="205"/>
      <c r="U564" s="176"/>
      <c r="V564" s="589"/>
      <c r="W564" s="589"/>
      <c r="X564" s="589"/>
      <c r="Y564" s="176"/>
      <c r="Z564" s="590"/>
      <c r="AA564" s="106"/>
      <c r="AB564" s="106"/>
      <c r="AC564" s="106"/>
      <c r="AD564" s="106"/>
      <c r="AE564" s="106"/>
      <c r="AF564" s="106"/>
      <c r="AG564" s="106"/>
      <c r="AH564" s="106"/>
      <c r="AI564" s="106"/>
      <c r="AJ564" s="106"/>
      <c r="AK564" s="106"/>
      <c r="AL564" s="106"/>
    </row>
    <row r="565" spans="2:38">
      <c r="B565" s="1286" t="str">
        <f>'12-18л. МЕНЮ '!J598</f>
        <v>54-1хн/22</v>
      </c>
      <c r="C565" s="233" t="str">
        <f>'12-18л. МЕНЮ '!C598</f>
        <v>Компот из смеси сухофруктов</v>
      </c>
      <c r="D565" s="252">
        <f>'12-18л. МЕНЮ '!D598</f>
        <v>200</v>
      </c>
      <c r="E565" s="1949">
        <f>'12-18л. МЕНЮ '!E598</f>
        <v>0.5</v>
      </c>
      <c r="F565" s="1866">
        <f>'12-18л. МЕНЮ '!F598</f>
        <v>0</v>
      </c>
      <c r="G565" s="1866">
        <f>'12-18л. МЕНЮ '!G598</f>
        <v>19.8</v>
      </c>
      <c r="H565" s="1872">
        <f>'12-18л. МЕНЮ '!H598</f>
        <v>81</v>
      </c>
      <c r="I565" s="2739">
        <v>0.02</v>
      </c>
      <c r="J565" s="2739">
        <v>0</v>
      </c>
      <c r="K565" s="2739">
        <v>0</v>
      </c>
      <c r="L565" s="2740">
        <v>15</v>
      </c>
      <c r="M565" s="2888">
        <v>49.1</v>
      </c>
      <c r="N565" s="2739">
        <v>4.3</v>
      </c>
      <c r="O565" s="2739">
        <v>2.1</v>
      </c>
      <c r="P565" s="2741">
        <v>0.09</v>
      </c>
      <c r="Q565" s="459">
        <f>'12-18л. МЕНЮ '!I598</f>
        <v>86</v>
      </c>
      <c r="R565" s="119"/>
      <c r="S565" s="279"/>
      <c r="T565" s="197"/>
      <c r="U565" s="205"/>
      <c r="V565" s="591"/>
      <c r="W565" s="591"/>
      <c r="X565" s="591"/>
      <c r="Y565" s="205"/>
      <c r="Z565" s="279"/>
      <c r="AA565" s="106"/>
      <c r="AB565" s="106"/>
      <c r="AC565" s="106"/>
      <c r="AD565" s="106"/>
      <c r="AE565" s="106"/>
      <c r="AF565" s="106"/>
      <c r="AG565" s="106"/>
      <c r="AH565" s="106"/>
      <c r="AI565" s="106"/>
      <c r="AJ565" s="106"/>
      <c r="AK565" s="106"/>
      <c r="AL565" s="106"/>
    </row>
    <row r="566" spans="2:38">
      <c r="B566" s="1286" t="str">
        <f>'12-18л. МЕНЮ '!J599</f>
        <v>Пром.пр.</v>
      </c>
      <c r="C566" s="233" t="str">
        <f>'12-18л. МЕНЮ '!C599</f>
        <v>Хлеб пшеничный</v>
      </c>
      <c r="D566" s="252">
        <f>'12-18л. МЕНЮ '!D599</f>
        <v>60</v>
      </c>
      <c r="E566" s="1949">
        <f>'12-18л. МЕНЮ '!E599</f>
        <v>1.2036</v>
      </c>
      <c r="F566" s="1866">
        <f>'12-18л. МЕНЮ '!F599</f>
        <v>0.78</v>
      </c>
      <c r="G566" s="1866">
        <f>'12-18л. МЕНЮ '!G599</f>
        <v>32.520000000000003</v>
      </c>
      <c r="H566" s="1872">
        <f>'12-18л. МЕНЮ '!H599</f>
        <v>141.9144</v>
      </c>
      <c r="I566" s="1878">
        <v>0</v>
      </c>
      <c r="J566" s="1878">
        <v>6.6000000000000003E-2</v>
      </c>
      <c r="K566" s="1878">
        <v>2.4E-2</v>
      </c>
      <c r="L566" s="1864">
        <v>0</v>
      </c>
      <c r="M566" s="1877">
        <v>12</v>
      </c>
      <c r="N566" s="1878">
        <v>3.9</v>
      </c>
      <c r="O566" s="1878">
        <v>0.84</v>
      </c>
      <c r="P566" s="2744">
        <v>6.6000000000000003E-2</v>
      </c>
      <c r="Q566" s="459">
        <f>'12-18л. МЕНЮ '!I599</f>
        <v>17</v>
      </c>
      <c r="R566" s="115"/>
      <c r="S566" s="279"/>
      <c r="T566" s="172"/>
      <c r="U566" s="98"/>
      <c r="V566" s="116"/>
      <c r="W566" s="116"/>
      <c r="X566" s="116"/>
      <c r="Y566" s="583"/>
      <c r="Z566" s="541"/>
      <c r="AA566" s="106"/>
      <c r="AB566" s="106"/>
      <c r="AC566" s="106"/>
      <c r="AD566" s="106"/>
      <c r="AE566" s="106"/>
      <c r="AF566" s="106"/>
      <c r="AG566" s="106"/>
      <c r="AH566" s="106"/>
      <c r="AI566" s="106"/>
      <c r="AJ566" s="106"/>
      <c r="AK566" s="106"/>
      <c r="AL566" s="106"/>
    </row>
    <row r="567" spans="2:38" ht="15.75" thickBot="1">
      <c r="B567" s="1737" t="str">
        <f>'12-18л. МЕНЮ '!J600</f>
        <v>Пром.пр.</v>
      </c>
      <c r="C567" s="185" t="str">
        <f>'12-18л. МЕНЮ '!C600</f>
        <v>Хлеб ржаной</v>
      </c>
      <c r="D567" s="351">
        <f>'12-18л. МЕНЮ '!D600</f>
        <v>30</v>
      </c>
      <c r="E567" s="1949">
        <f>'12-18л. МЕНЮ '!E600</f>
        <v>1.4</v>
      </c>
      <c r="F567" s="1866">
        <f>'12-18л. МЕНЮ '!F600</f>
        <v>0.495</v>
      </c>
      <c r="G567" s="1866">
        <f>'12-18л. МЕНЮ '!G600</f>
        <v>13.031000000000001</v>
      </c>
      <c r="H567" s="1872">
        <f>'12-18л. МЕНЮ '!H600</f>
        <v>62.174999999999997</v>
      </c>
      <c r="I567" s="1866">
        <v>0</v>
      </c>
      <c r="J567" s="1866">
        <v>7.4999999999999997E-2</v>
      </c>
      <c r="K567" s="1866">
        <v>7.4999999999999997E-2</v>
      </c>
      <c r="L567" s="1866">
        <v>0</v>
      </c>
      <c r="M567" s="1865">
        <v>9.9</v>
      </c>
      <c r="N567" s="1865">
        <v>7.02</v>
      </c>
      <c r="O567" s="1866">
        <v>1.98</v>
      </c>
      <c r="P567" s="1876">
        <v>4.2000000000000003E-2</v>
      </c>
      <c r="Q567" s="1690">
        <f>'12-18л. МЕНЮ '!I600</f>
        <v>18</v>
      </c>
      <c r="R567" s="106"/>
      <c r="S567" s="592"/>
      <c r="T567" s="101"/>
      <c r="U567" s="98"/>
      <c r="V567" s="116"/>
      <c r="W567" s="116"/>
      <c r="X567" s="499"/>
      <c r="Y567" s="1266"/>
      <c r="Z567" s="541"/>
      <c r="AA567" s="106"/>
      <c r="AB567" s="106"/>
      <c r="AC567" s="106"/>
      <c r="AD567" s="106"/>
      <c r="AE567" s="106"/>
      <c r="AF567" s="106"/>
      <c r="AG567" s="106"/>
      <c r="AH567" s="106"/>
      <c r="AI567" s="106"/>
      <c r="AJ567" s="106"/>
      <c r="AK567" s="106"/>
      <c r="AL567" s="106"/>
    </row>
    <row r="568" spans="2:38">
      <c r="B568" s="434" t="s">
        <v>173</v>
      </c>
      <c r="D568" s="1706">
        <f>'12-18л. МЕНЮ '!D601</f>
        <v>590</v>
      </c>
      <c r="E568" s="1882">
        <f>'12-18л. МЕНЮ '!E601</f>
        <v>19.661929999999998</v>
      </c>
      <c r="F568" s="1883">
        <f>'12-18л. МЕНЮ '!F601</f>
        <v>22.270300000000002</v>
      </c>
      <c r="G568" s="1883">
        <f>'12-18л. МЕНЮ '!G601</f>
        <v>100.852</v>
      </c>
      <c r="H568" s="1884">
        <f>'12-18л. МЕНЮ '!H601</f>
        <v>681.88439999999991</v>
      </c>
      <c r="I568" s="1885">
        <f>SUM(I563:I567)</f>
        <v>11.451499999999999</v>
      </c>
      <c r="J568" s="1886">
        <f>SUM(J563:J567)</f>
        <v>0.26100000000000001</v>
      </c>
      <c r="K568" s="1887">
        <f t="shared" ref="K568:P568" si="162">SUM(K563:K567)</f>
        <v>0.127</v>
      </c>
      <c r="L568" s="1888">
        <f t="shared" si="162"/>
        <v>62.563000000000002</v>
      </c>
      <c r="M568" s="1888">
        <f t="shared" si="162"/>
        <v>294.36</v>
      </c>
      <c r="N568" s="1888">
        <f t="shared" si="162"/>
        <v>220.22000000000003</v>
      </c>
      <c r="O568" s="1886">
        <f t="shared" si="162"/>
        <v>36.119999999999997</v>
      </c>
      <c r="P568" s="1889">
        <f t="shared" si="162"/>
        <v>2.6179999999999994</v>
      </c>
      <c r="Q568" s="797"/>
      <c r="R568" s="125"/>
      <c r="S568" s="592"/>
      <c r="T568" s="101"/>
      <c r="U568" s="98"/>
      <c r="V568" s="116"/>
      <c r="W568" s="116"/>
      <c r="X568" s="116"/>
      <c r="Y568" s="175"/>
      <c r="Z568" s="541"/>
      <c r="AA568" s="106"/>
      <c r="AB568" s="106"/>
      <c r="AC568" s="106"/>
      <c r="AD568" s="106"/>
      <c r="AE568" s="106"/>
      <c r="AF568" s="106"/>
      <c r="AG568" s="106"/>
      <c r="AH568" s="106"/>
      <c r="AI568" s="106"/>
      <c r="AJ568" s="106"/>
      <c r="AK568" s="106"/>
      <c r="AL568" s="106"/>
    </row>
    <row r="569" spans="2:38">
      <c r="B569" s="755"/>
      <c r="C569" s="756" t="s">
        <v>11</v>
      </c>
      <c r="D569" s="1150">
        <f>D732</f>
        <v>0.25</v>
      </c>
      <c r="E569" s="1890">
        <f>'12-18л. МЕНЮ '!E602</f>
        <v>22.5</v>
      </c>
      <c r="F569" s="1891">
        <f>'12-18л. МЕНЮ '!F602</f>
        <v>23</v>
      </c>
      <c r="G569" s="1891">
        <f>'12-18л. МЕНЮ '!G602</f>
        <v>95.75</v>
      </c>
      <c r="H569" s="1892">
        <f>'12-18л. МЕНЮ '!H602</f>
        <v>680</v>
      </c>
      <c r="I569" s="1893">
        <f t="shared" ref="I569:P569" si="163">I732</f>
        <v>17.5</v>
      </c>
      <c r="J569" s="1893">
        <f t="shared" si="163"/>
        <v>0.35</v>
      </c>
      <c r="K569" s="1893">
        <f t="shared" si="163"/>
        <v>0.4</v>
      </c>
      <c r="L569" s="1893">
        <f t="shared" si="163"/>
        <v>225</v>
      </c>
      <c r="M569" s="1894">
        <f t="shared" si="163"/>
        <v>300</v>
      </c>
      <c r="N569" s="1894">
        <f t="shared" si="163"/>
        <v>300</v>
      </c>
      <c r="O569" s="1893">
        <f t="shared" si="163"/>
        <v>75</v>
      </c>
      <c r="P569" s="1895">
        <f t="shared" si="163"/>
        <v>4.5</v>
      </c>
      <c r="Q569" s="797"/>
      <c r="R569" s="115"/>
      <c r="S569" s="604"/>
      <c r="T569" s="106"/>
      <c r="U569" s="98"/>
      <c r="V569" s="335"/>
      <c r="W569" s="335"/>
      <c r="X569" s="335"/>
      <c r="Y569" s="175"/>
      <c r="Z569" s="541"/>
      <c r="AA569" s="106"/>
      <c r="AB569" s="106"/>
      <c r="AC569" s="106"/>
      <c r="AD569" s="106"/>
      <c r="AE569" s="106"/>
      <c r="AF569" s="106"/>
      <c r="AG569" s="106"/>
      <c r="AH569" s="106"/>
      <c r="AI569" s="106"/>
      <c r="AJ569" s="106"/>
      <c r="AK569" s="106"/>
      <c r="AL569" s="106"/>
    </row>
    <row r="570" spans="2:38" ht="15.75" thickBot="1">
      <c r="B570" s="230"/>
      <c r="C570" s="752" t="s">
        <v>344</v>
      </c>
      <c r="D570" s="774"/>
      <c r="E570" s="1896">
        <f>'12-18л. МЕНЮ '!E603</f>
        <v>-3.1534111111111152</v>
      </c>
      <c r="F570" s="1897">
        <f>'12-18л. МЕНЮ '!F603</f>
        <v>-0.7931521739130396</v>
      </c>
      <c r="G570" s="1897">
        <f>'12-18л. МЕНЮ '!G603</f>
        <v>1.3321148825065308</v>
      </c>
      <c r="H570" s="1898">
        <f>'12-18л. МЕНЮ '!H603</f>
        <v>6.9279411764700427E-2</v>
      </c>
      <c r="I570" s="1899">
        <f t="shared" ref="I570:P570" si="164">(I568*100/I730)-25</f>
        <v>-8.6407142857142887</v>
      </c>
      <c r="J570" s="1899">
        <f t="shared" si="164"/>
        <v>-6.3571428571428541</v>
      </c>
      <c r="K570" s="1899">
        <f t="shared" si="164"/>
        <v>-17.0625</v>
      </c>
      <c r="L570" s="1899">
        <f t="shared" si="164"/>
        <v>-18.048555555555556</v>
      </c>
      <c r="M570" s="1899">
        <f t="shared" si="164"/>
        <v>-0.46999999999999886</v>
      </c>
      <c r="N570" s="1899">
        <f t="shared" si="164"/>
        <v>-6.6483333333333299</v>
      </c>
      <c r="O570" s="1899">
        <f t="shared" si="164"/>
        <v>-12.96</v>
      </c>
      <c r="P570" s="1900">
        <f t="shared" si="164"/>
        <v>-10.455555555555557</v>
      </c>
      <c r="Q570" s="76"/>
      <c r="R570" s="117"/>
      <c r="S570" s="592"/>
      <c r="T570" s="106"/>
      <c r="U570" s="98"/>
      <c r="V570" s="335"/>
      <c r="W570" s="335"/>
      <c r="X570" s="116"/>
      <c r="Y570" s="175"/>
      <c r="Z570" s="541"/>
      <c r="AA570" s="106"/>
      <c r="AB570" s="106"/>
      <c r="AC570" s="106"/>
      <c r="AD570" s="106"/>
      <c r="AE570" s="106"/>
      <c r="AF570" s="106"/>
      <c r="AG570" s="106"/>
      <c r="AH570" s="106"/>
      <c r="AI570" s="106"/>
      <c r="AJ570" s="106"/>
      <c r="AK570" s="106"/>
      <c r="AL570" s="106"/>
    </row>
    <row r="571" spans="2:38">
      <c r="B571" s="85"/>
      <c r="C571" s="1282" t="s">
        <v>110</v>
      </c>
      <c r="D571" s="59"/>
      <c r="E571" s="2006"/>
      <c r="F571" s="1901"/>
      <c r="G571" s="1901"/>
      <c r="H571" s="1902"/>
      <c r="I571" s="1903"/>
      <c r="J571" s="1902"/>
      <c r="K571" s="1903"/>
      <c r="L571" s="1903"/>
      <c r="M571" s="1902"/>
      <c r="N571" s="1903"/>
      <c r="O571" s="1903"/>
      <c r="P571" s="1901"/>
      <c r="Q571" s="794"/>
      <c r="R571" s="117"/>
      <c r="S571" s="540"/>
      <c r="T571" s="106"/>
      <c r="U571" s="98"/>
      <c r="V571" s="116"/>
      <c r="W571" s="116"/>
      <c r="X571" s="116"/>
      <c r="Y571" s="175"/>
      <c r="Z571" s="541"/>
      <c r="AA571" s="106"/>
      <c r="AB571" s="106"/>
      <c r="AC571" s="106"/>
      <c r="AD571" s="106"/>
      <c r="AE571" s="106"/>
      <c r="AF571" s="106"/>
      <c r="AG571" s="106"/>
      <c r="AH571" s="106"/>
      <c r="AI571" s="106"/>
      <c r="AJ571" s="106"/>
      <c r="AK571" s="106"/>
      <c r="AL571" s="106"/>
    </row>
    <row r="572" spans="2:38">
      <c r="B572" s="1286" t="str">
        <f>'12-18л. МЕНЮ '!J605</f>
        <v>54-3з/22</v>
      </c>
      <c r="C572" s="233" t="str">
        <f>'12-18л. МЕНЮ '!C605</f>
        <v>Помидор в нарезке</v>
      </c>
      <c r="D572" s="252">
        <f>'12-18л. МЕНЮ '!D605</f>
        <v>100</v>
      </c>
      <c r="E572" s="1960">
        <f>'12-18л. МЕНЮ '!E605</f>
        <v>1.1667000000000001</v>
      </c>
      <c r="F572" s="1866">
        <f>'12-18л. МЕНЮ '!F605</f>
        <v>0.16667000000000001</v>
      </c>
      <c r="G572" s="1866">
        <f>'12-18л. МЕНЮ '!G605</f>
        <v>3.8333400000000002</v>
      </c>
      <c r="H572" s="1872">
        <f>'12-18л. МЕНЮ '!H605</f>
        <v>21.333400000000001</v>
      </c>
      <c r="I572" s="1879">
        <v>25</v>
      </c>
      <c r="J572" s="1878">
        <v>6.7000000000000004E-2</v>
      </c>
      <c r="K572" s="1951">
        <v>3.3000000000000002E-2</v>
      </c>
      <c r="L572" s="1878">
        <v>133</v>
      </c>
      <c r="M572" s="1951">
        <v>14</v>
      </c>
      <c r="N572" s="1878">
        <v>26</v>
      </c>
      <c r="O572" s="1951">
        <v>20</v>
      </c>
      <c r="P572" s="1879">
        <v>0.9</v>
      </c>
      <c r="Q572" s="1690">
        <f>'12-18л. МЕНЮ '!I605</f>
        <v>2</v>
      </c>
      <c r="R572" s="106"/>
      <c r="S572" s="540"/>
      <c r="T572" s="106"/>
      <c r="U572" s="98"/>
      <c r="V572" s="116"/>
      <c r="W572" s="335"/>
      <c r="X572" s="116"/>
      <c r="Y572" s="583"/>
      <c r="Z572" s="157"/>
      <c r="AA572" s="106"/>
      <c r="AB572" s="106"/>
      <c r="AC572" s="106"/>
      <c r="AD572" s="106"/>
      <c r="AE572" s="106"/>
      <c r="AF572" s="106"/>
      <c r="AG572" s="106"/>
      <c r="AH572" s="106"/>
      <c r="AI572" s="106"/>
      <c r="AJ572" s="106"/>
      <c r="AK572" s="106"/>
      <c r="AL572" s="106"/>
    </row>
    <row r="573" spans="2:38">
      <c r="B573" s="1436" t="str">
        <f>'12-18л. МЕНЮ '!J606</f>
        <v>242/22</v>
      </c>
      <c r="C573" s="251" t="str">
        <f>'12-18л. МЕНЮ '!C606</f>
        <v>Суп картофельный с макаронами</v>
      </c>
      <c r="D573" s="254">
        <f>'12-18л. МЕНЮ '!D606</f>
        <v>250</v>
      </c>
      <c r="E573" s="1928">
        <f>'12-18л. МЕНЮ '!E606</f>
        <v>3.0503999999999998</v>
      </c>
      <c r="F573" s="1864">
        <f>'12-18л. МЕНЮ '!F606</f>
        <v>4.4889999999999999</v>
      </c>
      <c r="G573" s="1864">
        <f>'12-18л. МЕНЮ '!G606</f>
        <v>14.978300000000001</v>
      </c>
      <c r="H573" s="1880">
        <f>'12-18л. МЕНЮ '!H606</f>
        <v>117.2052</v>
      </c>
      <c r="I573" s="330">
        <v>1.1468</v>
      </c>
      <c r="J573" s="1243">
        <v>7.4999999999999997E-2</v>
      </c>
      <c r="K573" s="330">
        <v>0.29499999999999998</v>
      </c>
      <c r="L573" s="761">
        <v>114.7152</v>
      </c>
      <c r="M573" s="1789">
        <v>14.355</v>
      </c>
      <c r="N573" s="1787">
        <v>87.853399999999993</v>
      </c>
      <c r="O573" s="1789">
        <v>12.091100000000001</v>
      </c>
      <c r="P573" s="1787">
        <v>1.944</v>
      </c>
      <c r="Q573" s="459">
        <f>'12-18л. МЕНЮ '!I606</f>
        <v>30</v>
      </c>
      <c r="R573" s="106"/>
      <c r="S573" s="592"/>
      <c r="T573" s="106"/>
      <c r="U573" s="214"/>
      <c r="V573" s="521"/>
      <c r="W573" s="835"/>
      <c r="X573" s="836"/>
      <c r="Y573" s="837"/>
      <c r="Z573" s="211"/>
      <c r="AA573" s="106"/>
      <c r="AB573" s="106"/>
      <c r="AC573" s="106"/>
      <c r="AD573" s="106"/>
      <c r="AE573" s="106"/>
      <c r="AF573" s="106"/>
      <c r="AG573" s="106"/>
      <c r="AH573" s="106"/>
      <c r="AI573" s="106"/>
      <c r="AJ573" s="106"/>
      <c r="AK573" s="106"/>
      <c r="AL573" s="106"/>
    </row>
    <row r="574" spans="2:38">
      <c r="B574" s="1436" t="str">
        <f>'12-18л. МЕНЮ '!J607</f>
        <v>588/22</v>
      </c>
      <c r="C574" s="251" t="str">
        <f>'12-18л. МЕНЮ '!C607</f>
        <v>Курица по тайски</v>
      </c>
      <c r="D574" s="254">
        <f>'12-18л. МЕНЮ '!D607</f>
        <v>200</v>
      </c>
      <c r="E574" s="1928">
        <f>'12-18л. МЕНЮ '!E607</f>
        <v>8.26</v>
      </c>
      <c r="F574" s="1926">
        <f>'12-18л. МЕНЮ '!F607</f>
        <v>9.82</v>
      </c>
      <c r="G574" s="1864">
        <f>'12-18л. МЕНЮ '!G607</f>
        <v>39.427999999999997</v>
      </c>
      <c r="H574" s="1928">
        <f>'12-18л. МЕНЮ '!H607</f>
        <v>279.13200000000001</v>
      </c>
      <c r="I574" s="1325">
        <v>1.1399999999999999</v>
      </c>
      <c r="J574" s="1186">
        <v>0.05</v>
      </c>
      <c r="K574" s="1186">
        <v>0.15029999999999999</v>
      </c>
      <c r="L574" s="761">
        <v>125.4579</v>
      </c>
      <c r="M574" s="1788">
        <v>106.0826</v>
      </c>
      <c r="N574" s="2997">
        <v>29.11</v>
      </c>
      <c r="O574" s="1787">
        <v>9.69</v>
      </c>
      <c r="P574" s="1791">
        <v>1.69</v>
      </c>
      <c r="Q574" s="459">
        <f>'12-18л. МЕНЮ '!I607</f>
        <v>67</v>
      </c>
      <c r="R574" s="119"/>
      <c r="S574" s="367"/>
      <c r="T574" s="106"/>
      <c r="U574" s="1264"/>
      <c r="V574" s="680"/>
      <c r="W574" s="680"/>
      <c r="X574" s="680"/>
      <c r="Y574" s="680"/>
      <c r="Z574" s="1268"/>
      <c r="AA574" s="106"/>
      <c r="AB574" s="106"/>
      <c r="AC574" s="106"/>
      <c r="AD574" s="106"/>
      <c r="AE574" s="106"/>
      <c r="AF574" s="106"/>
      <c r="AG574" s="106"/>
      <c r="AH574" s="106"/>
      <c r="AI574" s="106"/>
      <c r="AJ574" s="106"/>
      <c r="AK574" s="106"/>
      <c r="AL574" s="106"/>
    </row>
    <row r="575" spans="2:38" ht="12" customHeight="1">
      <c r="B575" s="1286" t="str">
        <f>'12-18л. МЕНЮ '!J608</f>
        <v>469 / 21</v>
      </c>
      <c r="C575" s="233" t="str">
        <f>'12-18л. МЕНЮ '!C608</f>
        <v>Молоко кипячёное</v>
      </c>
      <c r="D575" s="252">
        <f>'12-18л. МЕНЮ '!D608</f>
        <v>200</v>
      </c>
      <c r="E575" s="1960">
        <f>'12-18л. МЕНЮ '!E608</f>
        <v>5.8</v>
      </c>
      <c r="F575" s="2767">
        <f>'12-18л. МЕНЮ '!F608</f>
        <v>5.3</v>
      </c>
      <c r="G575" s="1866">
        <f>'12-18л. МЕНЮ '!G608</f>
        <v>9.1</v>
      </c>
      <c r="H575" s="1960">
        <f>'12-18л. МЕНЮ '!H608</f>
        <v>107</v>
      </c>
      <c r="I575" s="1186">
        <v>1.4</v>
      </c>
      <c r="J575" s="1186">
        <v>7.0000000000000007E-2</v>
      </c>
      <c r="K575" s="1186">
        <v>0.03</v>
      </c>
      <c r="L575" s="717">
        <v>40.1</v>
      </c>
      <c r="M575" s="2458">
        <v>227.9</v>
      </c>
      <c r="N575" s="1322">
        <v>161.4</v>
      </c>
      <c r="O575" s="1186">
        <v>26.6</v>
      </c>
      <c r="P575" s="2164">
        <v>0.19</v>
      </c>
      <c r="Q575" s="1742">
        <f>'12-18л. МЕНЮ '!I608</f>
        <v>96</v>
      </c>
      <c r="R575" s="106"/>
      <c r="S575" s="121"/>
      <c r="T575" s="106"/>
      <c r="U575" s="116"/>
      <c r="V575" s="335"/>
      <c r="W575" s="335"/>
      <c r="X575" s="335"/>
      <c r="Y575" s="335"/>
      <c r="Z575" s="121"/>
      <c r="AA575" s="106"/>
      <c r="AB575" s="106"/>
      <c r="AC575" s="106"/>
      <c r="AD575" s="106"/>
      <c r="AE575" s="106"/>
      <c r="AF575" s="106"/>
      <c r="AG575" s="106"/>
      <c r="AH575" s="106"/>
      <c r="AI575" s="106"/>
      <c r="AJ575" s="106"/>
      <c r="AK575" s="106"/>
      <c r="AL575" s="106"/>
    </row>
    <row r="576" spans="2:38">
      <c r="B576" s="1757" t="str">
        <f>'12-18л. МЕНЮ '!J609</f>
        <v>Пром.пр.</v>
      </c>
      <c r="C576" s="323" t="str">
        <f>'12-18л. МЕНЮ '!C609</f>
        <v>Кондитерские изделия (печенье)</v>
      </c>
      <c r="D576" s="352">
        <f>'12-18л. МЕНЮ '!D609</f>
        <v>30</v>
      </c>
      <c r="E576" s="1966">
        <f>'12-18л. МЕНЮ '!E609</f>
        <v>2.5659999999999998</v>
      </c>
      <c r="F576" s="1867">
        <f>'12-18л. МЕНЮ '!F609</f>
        <v>7.4009999999999998</v>
      </c>
      <c r="G576" s="1867">
        <f>'12-18л. МЕНЮ '!G609</f>
        <v>20.48</v>
      </c>
      <c r="H576" s="1969">
        <f>'12-18л. МЕНЮ '!H609</f>
        <v>158.79</v>
      </c>
      <c r="I576" s="1186">
        <v>0</v>
      </c>
      <c r="J576" s="1186">
        <v>0</v>
      </c>
      <c r="K576" s="1186">
        <v>0</v>
      </c>
      <c r="L576" s="717">
        <v>4.5</v>
      </c>
      <c r="M576" s="2163">
        <v>13.05</v>
      </c>
      <c r="N576" s="1186">
        <v>0</v>
      </c>
      <c r="O576" s="1186">
        <v>0.1</v>
      </c>
      <c r="P576" s="1186">
        <v>9.4E-2</v>
      </c>
      <c r="Q576" s="1742">
        <f>'12-18л. МЕНЮ '!I609</f>
        <v>14</v>
      </c>
      <c r="R576" s="106"/>
      <c r="S576" s="121"/>
      <c r="T576" s="106"/>
      <c r="U576" s="106"/>
      <c r="V576" s="106"/>
      <c r="W576" s="106"/>
      <c r="X576" s="106"/>
      <c r="Y576" s="106"/>
      <c r="Z576" s="106"/>
      <c r="AA576" s="106"/>
      <c r="AB576" s="106"/>
      <c r="AC576" s="106"/>
      <c r="AD576" s="106"/>
      <c r="AE576" s="106"/>
      <c r="AF576" s="106"/>
      <c r="AG576" s="106"/>
      <c r="AH576" s="106"/>
      <c r="AI576" s="106"/>
      <c r="AJ576" s="106"/>
      <c r="AK576" s="106"/>
      <c r="AL576" s="106"/>
    </row>
    <row r="577" spans="2:38" ht="12.75" customHeight="1">
      <c r="B577" s="1286" t="str">
        <f>'12-18л. МЕНЮ '!J610</f>
        <v>Пром.пр.</v>
      </c>
      <c r="C577" s="233" t="str">
        <f>'12-18л. МЕНЮ '!C610</f>
        <v>Хлеб пшеничный</v>
      </c>
      <c r="D577" s="252">
        <f>'12-18л. МЕНЮ '!D610</f>
        <v>60</v>
      </c>
      <c r="E577" s="1960">
        <f>'12-18л. МЕНЮ '!E610</f>
        <v>1.2036</v>
      </c>
      <c r="F577" s="1866">
        <f>'12-18л. МЕНЮ '!F610</f>
        <v>0.78</v>
      </c>
      <c r="G577" s="1866">
        <f>'12-18л. МЕНЮ '!G610</f>
        <v>32.520000000000003</v>
      </c>
      <c r="H577" s="1872">
        <f>'12-18л. МЕНЮ '!H610</f>
        <v>141.9144</v>
      </c>
      <c r="I577" s="768">
        <v>0</v>
      </c>
      <c r="J577" s="768">
        <v>6.6000000000000003E-2</v>
      </c>
      <c r="K577" s="768">
        <v>2.4E-2</v>
      </c>
      <c r="L577" s="761">
        <v>0</v>
      </c>
      <c r="M577" s="1401">
        <v>12</v>
      </c>
      <c r="N577" s="768">
        <v>3.9</v>
      </c>
      <c r="O577" s="768">
        <v>0.84</v>
      </c>
      <c r="P577" s="2521">
        <v>6.6000000000000003E-2</v>
      </c>
      <c r="Q577" s="1690">
        <f>'12-18л. МЕНЮ '!I610</f>
        <v>17</v>
      </c>
      <c r="R577" s="106"/>
      <c r="S577" s="106"/>
      <c r="T577" s="106"/>
      <c r="U577" s="106"/>
      <c r="V577" s="106"/>
      <c r="W577" s="106"/>
      <c r="X577" s="106"/>
      <c r="Y577" s="106"/>
      <c r="Z577" s="106"/>
      <c r="AA577" s="106"/>
      <c r="AB577" s="106"/>
      <c r="AC577" s="106"/>
      <c r="AD577" s="106"/>
      <c r="AE577" s="106"/>
      <c r="AF577" s="106"/>
      <c r="AG577" s="106"/>
      <c r="AH577" s="106"/>
      <c r="AI577" s="106"/>
      <c r="AJ577" s="106"/>
      <c r="AK577" s="106"/>
      <c r="AL577" s="106"/>
    </row>
    <row r="578" spans="2:38" ht="14.25" customHeight="1">
      <c r="B578" s="1286" t="str">
        <f>'12-18л. МЕНЮ '!J611</f>
        <v>Пром.пр.</v>
      </c>
      <c r="C578" s="233" t="str">
        <f>'12-18л. МЕНЮ '!C611</f>
        <v>Хлеб ржаной</v>
      </c>
      <c r="D578" s="252">
        <f>'12-18л. МЕНЮ '!D611</f>
        <v>40</v>
      </c>
      <c r="E578" s="1960">
        <f>'12-18л. МЕНЮ '!E611</f>
        <v>1.8660000000000001</v>
      </c>
      <c r="F578" s="1866">
        <f>'12-18л. МЕНЮ '!F611</f>
        <v>0.66</v>
      </c>
      <c r="G578" s="1866">
        <f>'12-18л. МЕНЮ '!G611</f>
        <v>17.373999999999999</v>
      </c>
      <c r="H578" s="1872">
        <f>'12-18л. МЕНЮ '!H611</f>
        <v>82.9</v>
      </c>
      <c r="I578" s="2739">
        <v>0</v>
      </c>
      <c r="J578" s="1186">
        <v>9.5000000000000001E-2</v>
      </c>
      <c r="K578" s="1186">
        <v>0.1</v>
      </c>
      <c r="L578" s="2740">
        <v>0</v>
      </c>
      <c r="M578" s="2739">
        <v>13.2</v>
      </c>
      <c r="N578" s="2739">
        <v>9.36</v>
      </c>
      <c r="O578" s="2739">
        <v>2.64</v>
      </c>
      <c r="P578" s="2739">
        <v>5.6000000000000001E-2</v>
      </c>
      <c r="Q578" s="1690">
        <f>'12-18л. МЕНЮ '!I611</f>
        <v>18</v>
      </c>
      <c r="R578" s="106"/>
      <c r="S578" s="106"/>
      <c r="T578" s="106"/>
      <c r="U578" s="106"/>
      <c r="V578" s="106"/>
      <c r="W578" s="116"/>
      <c r="X578" s="116"/>
      <c r="Y578" s="175"/>
      <c r="Z578" s="804"/>
      <c r="AA578" s="106"/>
      <c r="AB578" s="106"/>
      <c r="AC578" s="106"/>
      <c r="AD578" s="106"/>
      <c r="AE578" s="106"/>
      <c r="AF578" s="106"/>
      <c r="AG578" s="106"/>
      <c r="AH578" s="106"/>
      <c r="AI578" s="106"/>
      <c r="AJ578" s="106"/>
      <c r="AK578" s="106"/>
      <c r="AL578" s="106"/>
    </row>
    <row r="579" spans="2:38" ht="14.25" customHeight="1" thickBot="1">
      <c r="B579" s="1737" t="str">
        <f>'12-18л. МЕНЮ '!J612</f>
        <v xml:space="preserve">338 / 17 </v>
      </c>
      <c r="C579" s="185" t="str">
        <f>'12-18л. МЕНЮ '!C612</f>
        <v>Фрукты свежие (яблоко)</v>
      </c>
      <c r="D579" s="351">
        <f>'12-18л. МЕНЮ '!D612</f>
        <v>105</v>
      </c>
      <c r="E579" s="1960">
        <f>'12-18л. МЕНЮ '!E612</f>
        <v>0.42</v>
      </c>
      <c r="F579" s="1866">
        <f>'12-18л. МЕНЮ '!F612</f>
        <v>0.42</v>
      </c>
      <c r="G579" s="1866">
        <f>'12-18л. МЕНЮ '!G612</f>
        <v>10.29</v>
      </c>
      <c r="H579" s="1872">
        <f>'12-18л. МЕНЮ '!H612</f>
        <v>49.35</v>
      </c>
      <c r="I579" s="1864">
        <v>10.5</v>
      </c>
      <c r="J579" s="1864">
        <v>3.15E-2</v>
      </c>
      <c r="K579" s="1864">
        <v>2.1000000000000001E-2</v>
      </c>
      <c r="L579" s="1864">
        <v>0</v>
      </c>
      <c r="M579" s="1877">
        <v>16.8</v>
      </c>
      <c r="N579" s="1878">
        <v>11.55</v>
      </c>
      <c r="O579" s="1864">
        <v>9.4499999999999993</v>
      </c>
      <c r="P579" s="1879">
        <v>2.31</v>
      </c>
      <c r="Q579" s="1690">
        <f>'12-18л. МЕНЮ '!I612</f>
        <v>99</v>
      </c>
      <c r="R579" s="125"/>
      <c r="S579" s="1316"/>
      <c r="T579" s="98"/>
      <c r="U579" s="335"/>
      <c r="V579" s="335"/>
      <c r="W579" s="829"/>
      <c r="X579" s="829"/>
      <c r="Y579" s="829"/>
      <c r="Z579" s="829"/>
      <c r="AA579" s="121"/>
      <c r="AB579" s="121"/>
      <c r="AC579" s="106"/>
      <c r="AD579" s="106"/>
      <c r="AE579" s="106"/>
      <c r="AF579" s="106"/>
      <c r="AG579" s="106"/>
      <c r="AH579" s="106"/>
      <c r="AI579" s="106"/>
      <c r="AJ579" s="106"/>
      <c r="AK579" s="106"/>
      <c r="AL579" s="106"/>
    </row>
    <row r="580" spans="2:38">
      <c r="B580" s="434" t="s">
        <v>162</v>
      </c>
      <c r="C580" s="585"/>
      <c r="D580" s="1706">
        <f>'12-18л. МЕНЮ '!D613</f>
        <v>985</v>
      </c>
      <c r="E580" s="1882">
        <f>'12-18л. МЕНЮ '!E613</f>
        <v>24.332700000000003</v>
      </c>
      <c r="F580" s="1883">
        <f>'12-18л. МЕНЮ '!F613</f>
        <v>29.036670000000004</v>
      </c>
      <c r="G580" s="1883">
        <f>'12-18л. МЕНЮ '!G613</f>
        <v>148.00363999999999</v>
      </c>
      <c r="H580" s="1884">
        <f>'12-18л. МЕНЮ '!H613</f>
        <v>957.625</v>
      </c>
      <c r="I580" s="1886">
        <f>SUM(I572:I579)</f>
        <v>39.186799999999998</v>
      </c>
      <c r="J580" s="1886">
        <f>SUM(J572:J579)</f>
        <v>0.45450000000000002</v>
      </c>
      <c r="K580" s="1886">
        <f t="shared" ref="K580:P580" si="165">SUM(K572:K579)</f>
        <v>0.65329999999999999</v>
      </c>
      <c r="L580" s="1886">
        <f t="shared" si="165"/>
        <v>417.7731</v>
      </c>
      <c r="M580" s="1904">
        <f t="shared" si="165"/>
        <v>417.38760000000002</v>
      </c>
      <c r="N580" s="1904">
        <f t="shared" si="165"/>
        <v>329.17339999999996</v>
      </c>
      <c r="O580" s="1904">
        <f t="shared" si="165"/>
        <v>81.411100000000005</v>
      </c>
      <c r="P580" s="1973">
        <f t="shared" si="165"/>
        <v>7.25</v>
      </c>
      <c r="Q580" s="790"/>
      <c r="R580" s="124"/>
      <c r="S580" s="275"/>
      <c r="T580" s="356"/>
      <c r="U580" s="356"/>
      <c r="V580" s="356"/>
      <c r="W580" s="356"/>
      <c r="X580" s="356"/>
      <c r="Y580" s="356"/>
      <c r="Z580" s="356"/>
      <c r="AA580" s="2171"/>
      <c r="AB580" s="2172"/>
      <c r="AC580" s="106"/>
      <c r="AD580" s="106"/>
      <c r="AE580" s="106"/>
      <c r="AF580" s="106"/>
      <c r="AG580" s="106"/>
      <c r="AH580" s="106"/>
      <c r="AI580" s="106"/>
      <c r="AJ580" s="106"/>
      <c r="AK580" s="106"/>
      <c r="AL580" s="106"/>
    </row>
    <row r="581" spans="2:38" ht="13.5" customHeight="1">
      <c r="B581" s="755"/>
      <c r="C581" s="756" t="s">
        <v>11</v>
      </c>
      <c r="D581" s="1150">
        <f>D736</f>
        <v>0.35</v>
      </c>
      <c r="E581" s="1890">
        <f>'12-18л. МЕНЮ '!E614</f>
        <v>31.5</v>
      </c>
      <c r="F581" s="1891">
        <f>'12-18л. МЕНЮ '!F614</f>
        <v>32.200000000000003</v>
      </c>
      <c r="G581" s="1891">
        <f>'12-18л. МЕНЮ '!G614</f>
        <v>134.05000000000001</v>
      </c>
      <c r="H581" s="1892">
        <f>'12-18л. МЕНЮ '!H614</f>
        <v>952</v>
      </c>
      <c r="I581" s="1893">
        <f>I736</f>
        <v>24.5</v>
      </c>
      <c r="J581" s="1893">
        <f t="shared" ref="J581:P581" si="166">J736</f>
        <v>0.49</v>
      </c>
      <c r="K581" s="1893">
        <f t="shared" si="166"/>
        <v>0.56000000000000005</v>
      </c>
      <c r="L581" s="1893">
        <f t="shared" si="166"/>
        <v>315</v>
      </c>
      <c r="M581" s="1894">
        <f t="shared" si="166"/>
        <v>420</v>
      </c>
      <c r="N581" s="1894">
        <f t="shared" si="166"/>
        <v>420</v>
      </c>
      <c r="O581" s="1894">
        <f t="shared" si="166"/>
        <v>105</v>
      </c>
      <c r="P581" s="1975">
        <f t="shared" si="166"/>
        <v>6.3</v>
      </c>
      <c r="Q581" s="790"/>
      <c r="R581" s="115"/>
      <c r="S581" s="356"/>
      <c r="T581" s="98"/>
      <c r="U581" s="116"/>
      <c r="V581" s="335"/>
      <c r="W581" s="116"/>
      <c r="X581" s="175"/>
      <c r="Y581" s="541"/>
      <c r="Z581" s="157"/>
      <c r="AA581" s="2174"/>
      <c r="AB581" s="116"/>
      <c r="AC581" s="106"/>
      <c r="AD581" s="106"/>
      <c r="AE581" s="106"/>
      <c r="AF581" s="106"/>
      <c r="AG581" s="106"/>
      <c r="AH581" s="106"/>
      <c r="AI581" s="106"/>
      <c r="AJ581" s="106"/>
      <c r="AK581" s="106"/>
      <c r="AL581" s="106"/>
    </row>
    <row r="582" spans="2:38" ht="14.25" customHeight="1" thickBot="1">
      <c r="B582" s="230"/>
      <c r="C582" s="752" t="s">
        <v>344</v>
      </c>
      <c r="D582" s="774"/>
      <c r="E582" s="1896">
        <f>'12-18л. МЕНЮ '!E615</f>
        <v>-7.9636666666666613</v>
      </c>
      <c r="F582" s="1897">
        <f>'12-18л. МЕНЮ '!F615</f>
        <v>-3.4384021739130404</v>
      </c>
      <c r="G582" s="1897">
        <f>'12-18л. МЕНЮ '!G615</f>
        <v>3.6432480417754576</v>
      </c>
      <c r="H582" s="1898">
        <f>'12-18л. МЕНЮ '!H615</f>
        <v>0.20680147058823195</v>
      </c>
      <c r="I582" s="1899">
        <f t="shared" ref="I582:P582" si="167">(I580*100/I730)-35</f>
        <v>20.981142857142856</v>
      </c>
      <c r="J582" s="1899">
        <f t="shared" si="167"/>
        <v>-2.5357142857142847</v>
      </c>
      <c r="K582" s="1899">
        <f t="shared" si="167"/>
        <v>5.8312499999999972</v>
      </c>
      <c r="L582" s="1899">
        <f t="shared" si="167"/>
        <v>11.419233333333331</v>
      </c>
      <c r="M582" s="1899">
        <f t="shared" si="167"/>
        <v>-0.21770000000000067</v>
      </c>
      <c r="N582" s="1899">
        <f t="shared" si="167"/>
        <v>-7.5688833333333356</v>
      </c>
      <c r="O582" s="1899">
        <f t="shared" si="167"/>
        <v>-7.8629666666666651</v>
      </c>
      <c r="P582" s="1977">
        <f t="shared" si="167"/>
        <v>5.2777777777777786</v>
      </c>
      <c r="Q582" s="795"/>
      <c r="R582" s="115"/>
      <c r="S582" s="98"/>
      <c r="T582" s="1537"/>
      <c r="U582" s="1537"/>
      <c r="V582" s="1537"/>
      <c r="W582" s="1537"/>
      <c r="X582" s="1537"/>
      <c r="Y582" s="1537"/>
      <c r="Z582" s="1537"/>
      <c r="AA582" s="2175"/>
      <c r="AB582" s="2176"/>
      <c r="AC582" s="106"/>
      <c r="AD582" s="106"/>
      <c r="AE582" s="106"/>
      <c r="AF582" s="106"/>
      <c r="AG582" s="106"/>
      <c r="AH582" s="106"/>
      <c r="AI582" s="106"/>
      <c r="AJ582" s="106"/>
      <c r="AK582" s="106"/>
      <c r="AL582" s="106"/>
    </row>
    <row r="583" spans="2:38" ht="12.75" customHeight="1">
      <c r="B583" s="701"/>
      <c r="C583" s="568" t="s">
        <v>200</v>
      </c>
      <c r="D583" s="59"/>
      <c r="E583" s="1906"/>
      <c r="F583" s="1907"/>
      <c r="G583" s="1907"/>
      <c r="H583" s="2004"/>
      <c r="I583" s="1908"/>
      <c r="J583" s="1908"/>
      <c r="K583" s="1908"/>
      <c r="L583" s="1908"/>
      <c r="M583" s="1908"/>
      <c r="N583" s="1908"/>
      <c r="O583" s="1908"/>
      <c r="P583" s="1909"/>
      <c r="Q583" s="794"/>
      <c r="R583" s="115"/>
      <c r="S583" s="803"/>
      <c r="T583" s="106"/>
      <c r="U583" s="106"/>
      <c r="V583" s="106"/>
      <c r="W583" s="106"/>
      <c r="X583" s="106"/>
      <c r="Y583" s="106"/>
      <c r="Z583" s="106"/>
      <c r="AA583" s="106"/>
      <c r="AB583" s="106"/>
      <c r="AC583" s="106"/>
      <c r="AD583" s="106"/>
      <c r="AE583" s="106"/>
      <c r="AF583" s="106"/>
      <c r="AG583" s="106"/>
      <c r="AH583" s="106"/>
      <c r="AI583" s="106"/>
      <c r="AJ583" s="106"/>
      <c r="AK583" s="106"/>
      <c r="AL583" s="106"/>
    </row>
    <row r="584" spans="2:38" ht="12.75" customHeight="1">
      <c r="B584" s="2918">
        <f>'12-18л. МЕНЮ '!J617</f>
        <v>0</v>
      </c>
      <c r="C584" s="265" t="str">
        <f>'12-18л. МЕНЮ '!C617</f>
        <v>Кисломолочный напиток</v>
      </c>
      <c r="D584" s="2514">
        <f>'12-18л. МЕНЮ '!D617</f>
        <v>0</v>
      </c>
      <c r="E584" s="2917">
        <f>'12-18л. МЕНЮ '!E617</f>
        <v>0</v>
      </c>
      <c r="F584" s="2516">
        <f>'12-18л. МЕНЮ '!F617</f>
        <v>0</v>
      </c>
      <c r="G584" s="2518">
        <f>'12-18л. МЕНЮ '!G617</f>
        <v>0</v>
      </c>
      <c r="H584" s="2597">
        <f>'12-18л. МЕНЮ '!H617</f>
        <v>0</v>
      </c>
      <c r="I584" s="1324"/>
      <c r="J584" s="1243"/>
      <c r="K584" s="330"/>
      <c r="L584" s="1184"/>
      <c r="M584" s="2249"/>
      <c r="N584" s="2460"/>
      <c r="O584" s="768"/>
      <c r="P584" s="1178"/>
      <c r="Q584" s="2598">
        <f>'12-18л. МЕНЮ '!I617</f>
        <v>0</v>
      </c>
      <c r="R584" s="115"/>
      <c r="S584" s="7"/>
      <c r="T584" s="95"/>
      <c r="U584" s="154"/>
      <c r="V584" s="154"/>
      <c r="W584" s="154"/>
      <c r="X584" s="94"/>
      <c r="Y584" s="2714"/>
      <c r="Z584" s="2714"/>
      <c r="AA584" s="2714"/>
      <c r="AB584" s="2714"/>
      <c r="AC584" s="106"/>
      <c r="AD584" s="106"/>
      <c r="AE584" s="106"/>
      <c r="AF584" s="106"/>
      <c r="AG584" s="106"/>
      <c r="AH584" s="106"/>
      <c r="AI584" s="106"/>
      <c r="AJ584" s="106"/>
      <c r="AK584" s="106"/>
      <c r="AL584" s="106"/>
    </row>
    <row r="585" spans="2:38">
      <c r="B585" s="1601" t="str">
        <f>'12-18л. МЕНЮ '!J618</f>
        <v>470/ 21</v>
      </c>
      <c r="C585" s="166" t="str">
        <f>'12-18л. МЕНЮ '!C618</f>
        <v>Кефир  (м. д. ж. 2,5% )</v>
      </c>
      <c r="D585" s="352">
        <f>'12-18л. МЕНЮ '!D618</f>
        <v>200</v>
      </c>
      <c r="E585" s="2490">
        <f>'12-18л. МЕНЮ '!E618</f>
        <v>5.8</v>
      </c>
      <c r="F585" s="1968">
        <f>'12-18л. МЕНЮ '!F618</f>
        <v>5</v>
      </c>
      <c r="G585" s="1868">
        <f>'12-18л. МЕНЮ '!G618</f>
        <v>8</v>
      </c>
      <c r="H585" s="1966">
        <f>'12-18л. МЕНЮ '!H618</f>
        <v>101</v>
      </c>
      <c r="I585" s="2486">
        <v>1.4</v>
      </c>
      <c r="J585" s="1410">
        <v>0.08</v>
      </c>
      <c r="K585" s="1739">
        <v>2.3E-2</v>
      </c>
      <c r="L585" s="1437">
        <v>40.1</v>
      </c>
      <c r="M585" s="2546">
        <v>240.8</v>
      </c>
      <c r="N585" s="1804">
        <v>180.6</v>
      </c>
      <c r="O585" s="1740">
        <v>28.1</v>
      </c>
      <c r="P585" s="2161">
        <v>0.2</v>
      </c>
      <c r="Q585" s="1742">
        <f>'12-18л. МЕНЮ '!I618</f>
        <v>97</v>
      </c>
      <c r="R585" s="119"/>
      <c r="S585" s="7"/>
      <c r="T585" s="557"/>
      <c r="U585" s="335"/>
      <c r="V585" s="335"/>
      <c r="W585" s="335"/>
      <c r="X585" s="175"/>
      <c r="Y585" s="532"/>
      <c r="Z585" s="532"/>
      <c r="AA585" s="149"/>
      <c r="AB585" s="149"/>
      <c r="AC585" s="106"/>
      <c r="AD585" s="106"/>
      <c r="AE585" s="106"/>
      <c r="AF585" s="106"/>
      <c r="AG585" s="106"/>
      <c r="AH585" s="106"/>
      <c r="AI585" s="106"/>
      <c r="AJ585" s="106"/>
      <c r="AK585" s="106"/>
      <c r="AL585" s="106"/>
    </row>
    <row r="586" spans="2:38">
      <c r="B586" s="1601" t="str">
        <f>'12-18л. МЕНЮ '!J619</f>
        <v>150/17</v>
      </c>
      <c r="C586" s="166" t="str">
        <f>'12-18л. МЕНЮ '!C619</f>
        <v xml:space="preserve">Зразы картофельные </v>
      </c>
      <c r="D586" s="267">
        <f>'12-18л. МЕНЮ '!D619</f>
        <v>120</v>
      </c>
      <c r="E586" s="2489">
        <f>'12-18л. МЕНЮ '!E619</f>
        <v>1.7343999999999999</v>
      </c>
      <c r="F586" s="2026">
        <f>'12-18л. МЕНЮ '!F619</f>
        <v>3.9817999999999998</v>
      </c>
      <c r="G586" s="2026">
        <f>'12-18л. МЕНЮ '!G619</f>
        <v>13.9674</v>
      </c>
      <c r="H586" s="2130">
        <f>'12-18л. МЕНЮ '!H619</f>
        <v>98.64</v>
      </c>
      <c r="I586" s="1410">
        <v>3.657</v>
      </c>
      <c r="J586" s="1739">
        <v>0.1226</v>
      </c>
      <c r="K586" s="1410">
        <v>9.9599999999999994E-2</v>
      </c>
      <c r="L586" s="1437">
        <v>22.856999999999999</v>
      </c>
      <c r="M586" s="1740">
        <v>26.2743</v>
      </c>
      <c r="N586" s="1741">
        <v>28</v>
      </c>
      <c r="O586" s="1739">
        <v>3.1817000000000002</v>
      </c>
      <c r="P586" s="2161">
        <v>0.63700000000000001</v>
      </c>
      <c r="Q586" s="2129">
        <f>'12-18л. МЕНЮ '!I619</f>
        <v>41</v>
      </c>
      <c r="R586" s="106"/>
      <c r="S586" s="2455"/>
      <c r="T586" s="95"/>
      <c r="U586" s="335"/>
      <c r="V586" s="335"/>
      <c r="W586" s="335"/>
      <c r="X586" s="175"/>
      <c r="Y586" s="149"/>
      <c r="Z586" s="149"/>
      <c r="AA586" s="335"/>
      <c r="AB586" s="149"/>
      <c r="AC586" s="106"/>
      <c r="AD586" s="106"/>
      <c r="AE586" s="106"/>
      <c r="AF586" s="106"/>
      <c r="AG586" s="106"/>
      <c r="AH586" s="106"/>
      <c r="AI586" s="106"/>
      <c r="AJ586" s="106"/>
      <c r="AK586" s="106"/>
      <c r="AL586" s="106"/>
    </row>
    <row r="587" spans="2:38" ht="15.75" thickBot="1">
      <c r="B587" s="1849" t="str">
        <f>'12-18л. МЕНЮ '!J620</f>
        <v>Пром.пр.</v>
      </c>
      <c r="C587" s="1406" t="str">
        <f>'12-18л. МЕНЮ '!C620</f>
        <v>Хлеб пшеничный</v>
      </c>
      <c r="D587" s="351">
        <f>'12-18л. МЕНЮ '!D620</f>
        <v>30</v>
      </c>
      <c r="E587" s="1928">
        <f>'12-18л. МЕНЮ '!E620</f>
        <v>0.6018</v>
      </c>
      <c r="F587" s="2994">
        <f>'12-18л. МЕНЮ '!F620</f>
        <v>0.39</v>
      </c>
      <c r="G587" s="1874">
        <f>'12-18л. МЕНЮ '!G620</f>
        <v>16.260000000000002</v>
      </c>
      <c r="H587" s="1880">
        <f>'12-18л. МЕНЮ '!H620</f>
        <v>70.9572</v>
      </c>
      <c r="I587" s="1186">
        <v>0</v>
      </c>
      <c r="J587" s="1186">
        <v>3.3000000000000002E-2</v>
      </c>
      <c r="K587" s="1186">
        <v>1.2E-2</v>
      </c>
      <c r="L587" s="717">
        <v>0</v>
      </c>
      <c r="M587" s="1186">
        <v>6</v>
      </c>
      <c r="N587" s="1186">
        <v>1.95</v>
      </c>
      <c r="O587" s="1186">
        <v>0.45200000000000001</v>
      </c>
      <c r="P587" s="1186">
        <v>3.3000000000000002E-2</v>
      </c>
      <c r="Q587" s="1690">
        <f>'12-18л. МЕНЮ '!I620</f>
        <v>17</v>
      </c>
      <c r="R587" s="106"/>
      <c r="S587" s="7"/>
      <c r="T587" s="15"/>
      <c r="U587" s="149"/>
      <c r="V587" s="149"/>
      <c r="W587" s="149"/>
      <c r="X587" s="175"/>
      <c r="Y587" s="149"/>
      <c r="Z587" s="149"/>
      <c r="AA587" s="149"/>
      <c r="AB587" s="149"/>
      <c r="AC587" s="106"/>
      <c r="AD587" s="106"/>
      <c r="AE587" s="106"/>
      <c r="AF587" s="106"/>
      <c r="AG587" s="106"/>
      <c r="AH587" s="106"/>
      <c r="AI587" s="106"/>
      <c r="AJ587" s="106"/>
      <c r="AK587" s="106"/>
      <c r="AL587" s="106"/>
    </row>
    <row r="588" spans="2:38" ht="13.5" customHeight="1">
      <c r="B588" s="434" t="s">
        <v>207</v>
      </c>
      <c r="C588" s="585"/>
      <c r="D588" s="1703">
        <f>'12-18л. МЕНЮ '!D621</f>
        <v>350</v>
      </c>
      <c r="E588" s="1882">
        <f>'12-18л. МЕНЮ '!E621</f>
        <v>8.1362000000000005</v>
      </c>
      <c r="F588" s="1883">
        <f>'12-18л. МЕНЮ '!F621</f>
        <v>9.3718000000000004</v>
      </c>
      <c r="G588" s="1883">
        <f>'12-18л. МЕНЮ '!G621</f>
        <v>38.227400000000003</v>
      </c>
      <c r="H588" s="1910">
        <f>'12-18л. МЕНЮ '!H621</f>
        <v>270.59719999999999</v>
      </c>
      <c r="I588" s="1885">
        <f>SUM(I584:I587)</f>
        <v>5.0570000000000004</v>
      </c>
      <c r="J588" s="1885">
        <f t="shared" ref="J588:P588" si="168">SUM(J584:J587)</f>
        <v>0.2356</v>
      </c>
      <c r="K588" s="1911">
        <f t="shared" si="168"/>
        <v>0.1346</v>
      </c>
      <c r="L588" s="1885">
        <f t="shared" si="168"/>
        <v>62.957000000000001</v>
      </c>
      <c r="M588" s="1912">
        <f t="shared" si="168"/>
        <v>273.07429999999999</v>
      </c>
      <c r="N588" s="1912">
        <f t="shared" si="168"/>
        <v>210.54999999999998</v>
      </c>
      <c r="O588" s="1885">
        <f t="shared" si="168"/>
        <v>31.733700000000002</v>
      </c>
      <c r="P588" s="2513">
        <f t="shared" si="168"/>
        <v>0.87</v>
      </c>
      <c r="Q588" s="790"/>
      <c r="R588" s="106"/>
      <c r="S588" s="106"/>
      <c r="T588" s="106"/>
      <c r="U588" s="106"/>
      <c r="V588" s="106"/>
      <c r="W588" s="106"/>
      <c r="X588" s="106"/>
      <c r="Y588" s="106"/>
      <c r="Z588" s="106"/>
      <c r="AA588" s="106"/>
      <c r="AB588" s="106"/>
      <c r="AC588" s="106"/>
      <c r="AD588" s="106"/>
      <c r="AE588" s="106"/>
      <c r="AF588" s="106"/>
      <c r="AG588" s="106"/>
      <c r="AH588" s="106"/>
      <c r="AI588" s="106"/>
      <c r="AJ588" s="106"/>
      <c r="AK588" s="106"/>
      <c r="AL588" s="106"/>
    </row>
    <row r="589" spans="2:38">
      <c r="B589" s="755"/>
      <c r="C589" s="756" t="s">
        <v>11</v>
      </c>
      <c r="D589" s="1150">
        <f>D740</f>
        <v>0.1</v>
      </c>
      <c r="E589" s="1890">
        <f>'12-18л. МЕНЮ '!E622</f>
        <v>9</v>
      </c>
      <c r="F589" s="1891">
        <f>'12-18л. МЕНЮ '!F622</f>
        <v>9.1999999999999993</v>
      </c>
      <c r="G589" s="1891">
        <f>'12-18л. МЕНЮ '!G622</f>
        <v>38.299999999999997</v>
      </c>
      <c r="H589" s="1914">
        <f>'12-18л. МЕНЮ '!H622</f>
        <v>272</v>
      </c>
      <c r="I589" s="1893">
        <f t="shared" ref="I589:P589" si="169">I740</f>
        <v>7</v>
      </c>
      <c r="J589" s="1893">
        <f t="shared" si="169"/>
        <v>0.14000000000000001</v>
      </c>
      <c r="K589" s="1893">
        <f t="shared" si="169"/>
        <v>0.16</v>
      </c>
      <c r="L589" s="1893">
        <f t="shared" si="169"/>
        <v>90</v>
      </c>
      <c r="M589" s="1894">
        <f t="shared" si="169"/>
        <v>120</v>
      </c>
      <c r="N589" s="1894">
        <f t="shared" si="169"/>
        <v>120</v>
      </c>
      <c r="O589" s="1893">
        <f t="shared" si="169"/>
        <v>30</v>
      </c>
      <c r="P589" s="1975">
        <f t="shared" si="169"/>
        <v>1.8</v>
      </c>
      <c r="Q589" s="790"/>
      <c r="R589" s="106"/>
      <c r="S589" s="106"/>
      <c r="T589" s="106"/>
      <c r="U589" s="106"/>
      <c r="V589" s="106"/>
      <c r="W589" s="106"/>
      <c r="X589" s="106"/>
      <c r="Y589" s="106"/>
      <c r="Z589" s="106"/>
      <c r="AA589" s="106"/>
      <c r="AB589" s="106"/>
      <c r="AC589" s="106"/>
      <c r="AD589" s="106"/>
      <c r="AE589" s="106"/>
      <c r="AF589" s="106"/>
      <c r="AG589" s="106"/>
      <c r="AH589" s="106"/>
      <c r="AI589" s="106"/>
      <c r="AJ589" s="106"/>
      <c r="AK589" s="106"/>
      <c r="AL589" s="106"/>
    </row>
    <row r="590" spans="2:38" ht="15.75" thickBot="1">
      <c r="B590" s="230"/>
      <c r="C590" s="752" t="s">
        <v>344</v>
      </c>
      <c r="D590" s="774"/>
      <c r="E590" s="1976">
        <f>'12-18л. МЕНЮ '!E623</f>
        <v>-0.95977777777777717</v>
      </c>
      <c r="F590" s="1963">
        <f>'12-18л. МЕНЮ '!F623</f>
        <v>0.18673913043478407</v>
      </c>
      <c r="G590" s="1963">
        <f>'12-18л. МЕНЮ '!G623</f>
        <v>-1.8955613577022135E-2</v>
      </c>
      <c r="H590" s="1963">
        <f>'12-18л. МЕНЮ '!H623</f>
        <v>-5.1573529411765406E-2</v>
      </c>
      <c r="I590" s="1899">
        <f t="shared" ref="I590:P590" si="170">(I588*100/I730)-10</f>
        <v>-2.7757142857142849</v>
      </c>
      <c r="J590" s="1899">
        <f t="shared" si="170"/>
        <v>6.8285714285714292</v>
      </c>
      <c r="K590" s="1899">
        <f t="shared" si="170"/>
        <v>-1.5875000000000004</v>
      </c>
      <c r="L590" s="1899">
        <f t="shared" si="170"/>
        <v>-3.004777777777778</v>
      </c>
      <c r="M590" s="1899">
        <f t="shared" si="170"/>
        <v>12.756191666666666</v>
      </c>
      <c r="N590" s="1899">
        <f t="shared" si="170"/>
        <v>7.5458333333333343</v>
      </c>
      <c r="O590" s="1899">
        <f t="shared" si="170"/>
        <v>0.57790000000000141</v>
      </c>
      <c r="P590" s="1977">
        <f t="shared" si="170"/>
        <v>-5.166666666666667</v>
      </c>
      <c r="Q590" s="795"/>
      <c r="R590" s="106"/>
      <c r="S590" s="106"/>
      <c r="T590" s="106"/>
      <c r="U590" s="106"/>
      <c r="V590" s="106"/>
      <c r="W590" s="106"/>
      <c r="X590" s="106"/>
      <c r="Y590" s="106"/>
      <c r="Z590" s="106"/>
      <c r="AA590" s="106"/>
      <c r="AB590" s="106"/>
      <c r="AC590" s="106"/>
      <c r="AD590" s="106"/>
      <c r="AE590" s="106"/>
      <c r="AF590" s="106"/>
      <c r="AG590" s="106"/>
      <c r="AH590" s="106"/>
      <c r="AI590" s="106"/>
      <c r="AJ590" s="106"/>
      <c r="AK590" s="106"/>
      <c r="AL590" s="106"/>
    </row>
    <row r="591" spans="2:38" ht="14.25" customHeight="1">
      <c r="S591" s="106"/>
      <c r="T591" s="106"/>
      <c r="U591" s="106"/>
      <c r="V591" s="106"/>
      <c r="W591" s="106"/>
      <c r="X591" s="106"/>
      <c r="Y591" s="106"/>
      <c r="Z591" s="106"/>
      <c r="AA591" s="106"/>
      <c r="AB591" s="106"/>
      <c r="AC591" s="106"/>
      <c r="AD591" s="106"/>
      <c r="AE591" s="106"/>
      <c r="AF591" s="106"/>
      <c r="AG591" s="106"/>
      <c r="AH591" s="106"/>
      <c r="AI591" s="106"/>
      <c r="AJ591" s="106"/>
      <c r="AK591" s="106"/>
      <c r="AL591" s="106"/>
    </row>
    <row r="592" spans="2:38">
      <c r="S592" s="106"/>
      <c r="T592" s="106"/>
      <c r="U592" s="106"/>
      <c r="V592" s="106"/>
      <c r="W592" s="106"/>
      <c r="X592" s="106"/>
      <c r="Y592" s="106"/>
      <c r="Z592" s="106"/>
      <c r="AA592" s="106"/>
      <c r="AB592" s="106"/>
      <c r="AC592" s="106"/>
      <c r="AD592" s="106"/>
      <c r="AE592" s="106"/>
      <c r="AF592" s="106"/>
      <c r="AG592" s="106"/>
      <c r="AH592" s="106"/>
      <c r="AI592" s="106"/>
      <c r="AJ592" s="106"/>
      <c r="AK592" s="106"/>
      <c r="AL592" s="106"/>
    </row>
    <row r="593" spans="2:38" ht="15.75" thickBot="1">
      <c r="I593" s="776"/>
      <c r="J593" s="776"/>
      <c r="K593" s="776"/>
      <c r="L593" s="776"/>
      <c r="M593" s="776"/>
      <c r="N593" s="776"/>
      <c r="O593" s="776"/>
      <c r="P593" s="776"/>
      <c r="R593" s="106"/>
      <c r="S593" s="106"/>
      <c r="T593" s="106"/>
      <c r="U593" s="106"/>
      <c r="V593" s="106"/>
      <c r="W593" s="106"/>
      <c r="X593" s="106"/>
      <c r="Y593" s="106"/>
      <c r="Z593" s="106"/>
      <c r="AA593" s="106"/>
      <c r="AB593" s="106"/>
      <c r="AC593" s="106"/>
      <c r="AD593" s="106"/>
      <c r="AE593" s="106"/>
      <c r="AF593" s="106"/>
      <c r="AG593" s="106"/>
      <c r="AH593" s="106"/>
      <c r="AI593" s="106"/>
      <c r="AJ593" s="106"/>
      <c r="AK593" s="106"/>
      <c r="AL593" s="106"/>
    </row>
    <row r="594" spans="2:38">
      <c r="B594" s="670"/>
      <c r="C594" s="43" t="s">
        <v>239</v>
      </c>
      <c r="D594" s="44"/>
      <c r="E594" s="144">
        <f t="shared" ref="E594:P594" si="171">E568+E580</f>
        <v>43.994630000000001</v>
      </c>
      <c r="F594" s="235">
        <f t="shared" si="171"/>
        <v>51.306970000000007</v>
      </c>
      <c r="G594" s="235">
        <f t="shared" si="171"/>
        <v>248.85563999999999</v>
      </c>
      <c r="H594" s="235">
        <f t="shared" si="171"/>
        <v>1639.5093999999999</v>
      </c>
      <c r="I594" s="235">
        <f>I568+I580</f>
        <v>50.638300000000001</v>
      </c>
      <c r="J594" s="235">
        <f t="shared" si="171"/>
        <v>0.71550000000000002</v>
      </c>
      <c r="K594" s="235">
        <f t="shared" si="171"/>
        <v>0.78029999999999999</v>
      </c>
      <c r="L594" s="720">
        <f t="shared" si="171"/>
        <v>480.33609999999999</v>
      </c>
      <c r="M594" s="719">
        <f t="shared" si="171"/>
        <v>711.74760000000003</v>
      </c>
      <c r="N594" s="720">
        <f t="shared" si="171"/>
        <v>549.39339999999993</v>
      </c>
      <c r="O594" s="720">
        <f t="shared" si="171"/>
        <v>117.53110000000001</v>
      </c>
      <c r="P594" s="671">
        <f t="shared" si="171"/>
        <v>9.8679999999999986</v>
      </c>
      <c r="R594" s="125"/>
      <c r="S594" s="106"/>
      <c r="T594" s="211"/>
      <c r="U594" s="116"/>
      <c r="V594" s="335"/>
      <c r="W594" s="335"/>
      <c r="X594" s="335"/>
      <c r="Y594" s="335"/>
      <c r="Z594" s="121"/>
      <c r="AA594" s="106"/>
      <c r="AB594" s="106"/>
      <c r="AC594" s="106"/>
      <c r="AD594" s="106"/>
      <c r="AE594" s="106"/>
      <c r="AF594" s="106"/>
      <c r="AG594" s="106"/>
      <c r="AH594" s="106"/>
      <c r="AI594" s="106"/>
      <c r="AJ594" s="106"/>
      <c r="AK594" s="106"/>
      <c r="AL594" s="106"/>
    </row>
    <row r="595" spans="2:38">
      <c r="B595" s="399"/>
      <c r="C595" s="697" t="s">
        <v>11</v>
      </c>
      <c r="D595" s="1150">
        <f t="shared" ref="D595:P595" si="172">D744</f>
        <v>0.6</v>
      </c>
      <c r="E595" s="1526">
        <f t="shared" si="172"/>
        <v>54</v>
      </c>
      <c r="F595" s="1490">
        <f t="shared" si="172"/>
        <v>55.2</v>
      </c>
      <c r="G595" s="1490">
        <f t="shared" si="172"/>
        <v>229.8</v>
      </c>
      <c r="H595" s="1490">
        <f t="shared" si="172"/>
        <v>1632</v>
      </c>
      <c r="I595" s="1490">
        <f>I744</f>
        <v>42</v>
      </c>
      <c r="J595" s="1490">
        <f t="shared" si="172"/>
        <v>0.84</v>
      </c>
      <c r="K595" s="1490">
        <f t="shared" si="172"/>
        <v>0.96</v>
      </c>
      <c r="L595" s="1490">
        <f t="shared" si="172"/>
        <v>540</v>
      </c>
      <c r="M595" s="1295">
        <f t="shared" si="172"/>
        <v>720</v>
      </c>
      <c r="N595" s="1295">
        <f t="shared" si="172"/>
        <v>720</v>
      </c>
      <c r="O595" s="1295">
        <f t="shared" si="172"/>
        <v>180</v>
      </c>
      <c r="P595" s="1527">
        <f t="shared" si="172"/>
        <v>10.8</v>
      </c>
      <c r="R595" s="115"/>
      <c r="S595" s="121"/>
      <c r="T595" s="106"/>
      <c r="U595" s="106"/>
      <c r="V595" s="106"/>
      <c r="W595" s="106"/>
      <c r="X595" s="106"/>
      <c r="Y595" s="106"/>
      <c r="Z595" s="106"/>
      <c r="AA595" s="106"/>
      <c r="AB595" s="106"/>
      <c r="AC595" s="106"/>
      <c r="AD595" s="106"/>
      <c r="AE595" s="106"/>
      <c r="AF595" s="106"/>
      <c r="AG595" s="106"/>
      <c r="AH595" s="106"/>
      <c r="AI595" s="106"/>
      <c r="AJ595" s="106"/>
      <c r="AK595" s="106"/>
      <c r="AL595" s="106"/>
    </row>
    <row r="596" spans="2:38" ht="15.75" thickBot="1">
      <c r="B596" s="230"/>
      <c r="C596" s="752" t="s">
        <v>344</v>
      </c>
      <c r="D596" s="774"/>
      <c r="E596" s="764">
        <f t="shared" ref="E596:P596" si="173">(E594*100/E730)-60</f>
        <v>-11.11707777777778</v>
      </c>
      <c r="F596" s="765">
        <f t="shared" si="173"/>
        <v>-4.2315543478260764</v>
      </c>
      <c r="G596" s="765">
        <f t="shared" si="173"/>
        <v>4.9753629242819812</v>
      </c>
      <c r="H596" s="765">
        <f t="shared" si="173"/>
        <v>0.27608088235294304</v>
      </c>
      <c r="I596" s="765">
        <f t="shared" si="173"/>
        <v>12.340428571428575</v>
      </c>
      <c r="J596" s="765">
        <f t="shared" si="173"/>
        <v>-8.8928571428571388</v>
      </c>
      <c r="K596" s="765">
        <f t="shared" si="173"/>
        <v>-11.231250000000003</v>
      </c>
      <c r="L596" s="765">
        <f t="shared" si="173"/>
        <v>-6.6293222222222212</v>
      </c>
      <c r="M596" s="765">
        <f t="shared" si="173"/>
        <v>-0.68769999999999243</v>
      </c>
      <c r="N596" s="765">
        <f t="shared" si="173"/>
        <v>-14.217216666666673</v>
      </c>
      <c r="O596" s="765">
        <f t="shared" si="173"/>
        <v>-20.822966666666666</v>
      </c>
      <c r="P596" s="767">
        <f t="shared" si="173"/>
        <v>-5.1777777777777843</v>
      </c>
      <c r="Q596" s="294"/>
      <c r="R596" s="115"/>
      <c r="S596" s="106"/>
      <c r="T596" s="106"/>
      <c r="U596" s="106"/>
      <c r="V596" s="106"/>
      <c r="W596" s="106"/>
      <c r="X596" s="106"/>
      <c r="Y596" s="106"/>
      <c r="Z596" s="106"/>
      <c r="AA596" s="106"/>
      <c r="AB596" s="106"/>
      <c r="AC596" s="106"/>
      <c r="AD596" s="106"/>
      <c r="AE596" s="106"/>
      <c r="AF596" s="106"/>
      <c r="AG596" s="106"/>
      <c r="AH596" s="106"/>
      <c r="AI596" s="106"/>
      <c r="AJ596" s="106"/>
      <c r="AK596" s="106"/>
      <c r="AL596" s="106"/>
    </row>
    <row r="597" spans="2:38" ht="15.75" thickBot="1">
      <c r="Q597" s="294"/>
      <c r="R597" s="115"/>
      <c r="S597" s="106"/>
      <c r="T597" s="361"/>
      <c r="U597" s="1264"/>
      <c r="V597" s="363"/>
      <c r="W597" s="363"/>
      <c r="X597" s="363"/>
      <c r="Y597" s="363"/>
      <c r="Z597" s="1268"/>
      <c r="AA597" s="106"/>
      <c r="AB597" s="106"/>
      <c r="AC597" s="106"/>
      <c r="AD597" s="106"/>
      <c r="AE597" s="106"/>
      <c r="AF597" s="106"/>
      <c r="AG597" s="106"/>
      <c r="AH597" s="106"/>
      <c r="AI597" s="106"/>
      <c r="AJ597" s="106"/>
      <c r="AK597" s="106"/>
      <c r="AL597" s="106"/>
    </row>
    <row r="598" spans="2:38">
      <c r="B598" s="670"/>
      <c r="C598" s="43" t="s">
        <v>238</v>
      </c>
      <c r="D598" s="44"/>
      <c r="E598" s="144">
        <f t="shared" ref="E598:P598" si="174">E580+E588</f>
        <v>32.468900000000005</v>
      </c>
      <c r="F598" s="235">
        <f t="shared" si="174"/>
        <v>38.408470000000008</v>
      </c>
      <c r="G598" s="235">
        <f t="shared" si="174"/>
        <v>186.23104000000001</v>
      </c>
      <c r="H598" s="235">
        <f t="shared" si="174"/>
        <v>1228.2221999999999</v>
      </c>
      <c r="I598" s="235">
        <f t="shared" si="174"/>
        <v>44.2438</v>
      </c>
      <c r="J598" s="235">
        <f t="shared" si="174"/>
        <v>0.69010000000000005</v>
      </c>
      <c r="K598" s="235">
        <f t="shared" si="174"/>
        <v>0.78790000000000004</v>
      </c>
      <c r="L598" s="235">
        <f t="shared" si="174"/>
        <v>480.73009999999999</v>
      </c>
      <c r="M598" s="720">
        <f t="shared" si="174"/>
        <v>690.46190000000001</v>
      </c>
      <c r="N598" s="720">
        <f t="shared" si="174"/>
        <v>539.72339999999997</v>
      </c>
      <c r="O598" s="720">
        <f t="shared" si="174"/>
        <v>113.1448</v>
      </c>
      <c r="P598" s="671">
        <f t="shared" si="174"/>
        <v>8.1199999999999992</v>
      </c>
      <c r="Q598" s="294"/>
      <c r="R598" s="106"/>
      <c r="S598" s="121"/>
      <c r="T598" s="211"/>
      <c r="U598" s="116"/>
      <c r="V598" s="335"/>
      <c r="W598" s="335"/>
      <c r="X598" s="335"/>
      <c r="Y598" s="335"/>
      <c r="Z598" s="121"/>
      <c r="AA598" s="106"/>
      <c r="AB598" s="106"/>
      <c r="AC598" s="106"/>
      <c r="AD598" s="106"/>
      <c r="AE598" s="106"/>
      <c r="AF598" s="106"/>
      <c r="AG598" s="106"/>
      <c r="AH598" s="106"/>
      <c r="AI598" s="106"/>
      <c r="AJ598" s="106"/>
      <c r="AK598" s="106"/>
      <c r="AL598" s="106"/>
    </row>
    <row r="599" spans="2:38">
      <c r="B599" s="399"/>
      <c r="C599" s="697" t="s">
        <v>11</v>
      </c>
      <c r="D599" s="1150">
        <f t="shared" ref="D599:P599" si="175">D748</f>
        <v>0.45</v>
      </c>
      <c r="E599" s="1526">
        <f t="shared" si="175"/>
        <v>40.5</v>
      </c>
      <c r="F599" s="1490">
        <f t="shared" si="175"/>
        <v>41.4</v>
      </c>
      <c r="G599" s="1490">
        <f t="shared" si="175"/>
        <v>172.35</v>
      </c>
      <c r="H599" s="1490">
        <f t="shared" si="175"/>
        <v>1224</v>
      </c>
      <c r="I599" s="1490">
        <f t="shared" si="175"/>
        <v>31.5</v>
      </c>
      <c r="J599" s="1490">
        <f t="shared" si="175"/>
        <v>0.63</v>
      </c>
      <c r="K599" s="1490">
        <f t="shared" si="175"/>
        <v>0.72</v>
      </c>
      <c r="L599" s="1490">
        <f t="shared" si="175"/>
        <v>405</v>
      </c>
      <c r="M599" s="1295">
        <f t="shared" si="175"/>
        <v>540</v>
      </c>
      <c r="N599" s="1295">
        <f t="shared" si="175"/>
        <v>540</v>
      </c>
      <c r="O599" s="1295">
        <f t="shared" si="175"/>
        <v>135</v>
      </c>
      <c r="P599" s="1527">
        <f t="shared" si="175"/>
        <v>8.1</v>
      </c>
      <c r="Q599" s="294"/>
      <c r="R599" s="11"/>
      <c r="S599" s="121"/>
      <c r="T599" s="106"/>
      <c r="U599" s="121"/>
      <c r="V599" s="121"/>
      <c r="W599" s="121"/>
      <c r="X599" s="121"/>
      <c r="Y599" s="121"/>
      <c r="Z599" s="121"/>
      <c r="AA599" s="106"/>
      <c r="AB599" s="106"/>
      <c r="AC599" s="106"/>
      <c r="AD599" s="106"/>
      <c r="AE599" s="106"/>
      <c r="AF599" s="106"/>
      <c r="AG599" s="106"/>
      <c r="AH599" s="106"/>
      <c r="AI599" s="106"/>
      <c r="AJ599" s="106"/>
      <c r="AK599" s="106"/>
      <c r="AL599" s="106"/>
    </row>
    <row r="600" spans="2:38" ht="15.75" thickBot="1">
      <c r="B600" s="230"/>
      <c r="C600" s="752" t="s">
        <v>344</v>
      </c>
      <c r="D600" s="774"/>
      <c r="E600" s="764">
        <f t="shared" ref="E600:P600" si="176">(E598*100/E730)-45</f>
        <v>-8.9234444444444421</v>
      </c>
      <c r="F600" s="765">
        <f t="shared" si="176"/>
        <v>-3.2516630434782527</v>
      </c>
      <c r="G600" s="765">
        <f t="shared" si="176"/>
        <v>3.6242924281984301</v>
      </c>
      <c r="H600" s="765">
        <f t="shared" si="176"/>
        <v>0.15522794117646299</v>
      </c>
      <c r="I600" s="765">
        <f t="shared" si="176"/>
        <v>18.20542857142857</v>
      </c>
      <c r="J600" s="765">
        <f t="shared" si="176"/>
        <v>4.2928571428571516</v>
      </c>
      <c r="K600" s="765">
        <f t="shared" si="176"/>
        <v>4.2437499999999986</v>
      </c>
      <c r="L600" s="765">
        <f t="shared" si="176"/>
        <v>8.4144555555555556</v>
      </c>
      <c r="M600" s="765">
        <f t="shared" si="176"/>
        <v>12.538491666666665</v>
      </c>
      <c r="N600" s="765">
        <f t="shared" si="176"/>
        <v>-2.30500000000049E-2</v>
      </c>
      <c r="O600" s="765">
        <f t="shared" si="176"/>
        <v>-7.2850666666666655</v>
      </c>
      <c r="P600" s="767">
        <f t="shared" si="176"/>
        <v>0.11111111111110716</v>
      </c>
      <c r="Q600" s="294"/>
      <c r="R600" s="11"/>
      <c r="S600" s="121"/>
      <c r="T600" s="106"/>
      <c r="U600" s="121"/>
      <c r="V600" s="121"/>
      <c r="W600" s="121"/>
      <c r="X600" s="121"/>
      <c r="Y600" s="121"/>
      <c r="Z600" s="121"/>
      <c r="AA600" s="106"/>
      <c r="AB600" s="106"/>
      <c r="AC600" s="106"/>
      <c r="AD600" s="106"/>
      <c r="AE600" s="106"/>
      <c r="AF600" s="106"/>
      <c r="AG600" s="106"/>
      <c r="AH600" s="106"/>
      <c r="AI600" s="106"/>
      <c r="AJ600" s="106"/>
      <c r="AK600" s="106"/>
      <c r="AL600" s="106"/>
    </row>
    <row r="601" spans="2:38" ht="15.75" thickBot="1">
      <c r="Q601" s="294"/>
      <c r="R601" s="11"/>
      <c r="S601" s="121"/>
      <c r="T601" s="358"/>
      <c r="U601" s="100"/>
      <c r="V601" s="521"/>
      <c r="W601" s="521"/>
      <c r="X601" s="521"/>
      <c r="Y601" s="521"/>
      <c r="Z601" s="211"/>
      <c r="AA601" s="106"/>
      <c r="AB601" s="106"/>
      <c r="AC601" s="106"/>
      <c r="AD601" s="106"/>
      <c r="AE601" s="106"/>
      <c r="AF601" s="106"/>
      <c r="AG601" s="106"/>
      <c r="AH601" s="106"/>
      <c r="AI601" s="106"/>
      <c r="AJ601" s="106"/>
      <c r="AK601" s="106"/>
      <c r="AL601" s="106"/>
    </row>
    <row r="602" spans="2:38">
      <c r="B602" s="754" t="s">
        <v>265</v>
      </c>
      <c r="C602" s="43"/>
      <c r="D602" s="44"/>
      <c r="E602" s="734">
        <f t="shared" ref="E602:P602" si="177">E568+E580+E588</f>
        <v>52.130830000000003</v>
      </c>
      <c r="F602" s="735">
        <f t="shared" si="177"/>
        <v>60.678770000000007</v>
      </c>
      <c r="G602" s="735">
        <f t="shared" si="177"/>
        <v>287.08303999999998</v>
      </c>
      <c r="H602" s="1311">
        <f t="shared" si="177"/>
        <v>1910.1065999999998</v>
      </c>
      <c r="I602" s="735">
        <f t="shared" si="177"/>
        <v>55.695300000000003</v>
      </c>
      <c r="J602" s="1311">
        <f t="shared" si="177"/>
        <v>0.95110000000000006</v>
      </c>
      <c r="K602" s="1311">
        <f t="shared" si="177"/>
        <v>0.91490000000000005</v>
      </c>
      <c r="L602" s="1311">
        <f t="shared" si="177"/>
        <v>543.29309999999998</v>
      </c>
      <c r="M602" s="1387">
        <f t="shared" si="177"/>
        <v>984.82190000000003</v>
      </c>
      <c r="N602" s="1311">
        <f t="shared" si="177"/>
        <v>759.94339999999988</v>
      </c>
      <c r="O602" s="1311">
        <f t="shared" si="177"/>
        <v>149.26480000000001</v>
      </c>
      <c r="P602" s="771">
        <f t="shared" si="177"/>
        <v>10.737999999999998</v>
      </c>
      <c r="Q602" s="294"/>
      <c r="R602" s="11"/>
      <c r="S602" s="367"/>
      <c r="T602" s="361"/>
      <c r="U602" s="1264"/>
      <c r="V602" s="680"/>
      <c r="W602" s="680"/>
      <c r="X602" s="680"/>
      <c r="Y602" s="680"/>
      <c r="Z602" s="1268"/>
      <c r="AA602" s="106"/>
      <c r="AB602" s="106"/>
      <c r="AC602" s="106"/>
      <c r="AD602" s="106"/>
      <c r="AE602" s="106"/>
      <c r="AF602" s="106"/>
      <c r="AG602" s="106"/>
      <c r="AH602" s="106"/>
      <c r="AI602" s="106"/>
      <c r="AJ602" s="106"/>
      <c r="AK602" s="106"/>
      <c r="AL602" s="106"/>
    </row>
    <row r="603" spans="2:38">
      <c r="B603" s="755"/>
      <c r="C603" s="756" t="s">
        <v>11</v>
      </c>
      <c r="D603" s="1150">
        <f t="shared" ref="D603:P603" si="178">D752</f>
        <v>0.7</v>
      </c>
      <c r="E603" s="1526">
        <f t="shared" si="178"/>
        <v>63</v>
      </c>
      <c r="F603" s="1490">
        <f t="shared" si="178"/>
        <v>64.400000000000006</v>
      </c>
      <c r="G603" s="1490">
        <f t="shared" si="178"/>
        <v>268.10000000000002</v>
      </c>
      <c r="H603" s="1490">
        <f t="shared" si="178"/>
        <v>1904</v>
      </c>
      <c r="I603" s="1490">
        <f t="shared" si="178"/>
        <v>49</v>
      </c>
      <c r="J603" s="1490">
        <f t="shared" si="178"/>
        <v>0.98</v>
      </c>
      <c r="K603" s="1490">
        <f t="shared" si="178"/>
        <v>1.1200000000000001</v>
      </c>
      <c r="L603" s="1490">
        <f t="shared" si="178"/>
        <v>630</v>
      </c>
      <c r="M603" s="1295">
        <f t="shared" si="178"/>
        <v>840</v>
      </c>
      <c r="N603" s="1295">
        <f t="shared" si="178"/>
        <v>840</v>
      </c>
      <c r="O603" s="1295">
        <f t="shared" si="178"/>
        <v>210</v>
      </c>
      <c r="P603" s="1527">
        <f t="shared" si="178"/>
        <v>12.6</v>
      </c>
      <c r="Q603" s="294"/>
      <c r="R603" s="11"/>
      <c r="S603" s="121"/>
      <c r="T603" s="211"/>
      <c r="U603" s="116"/>
      <c r="V603" s="335"/>
      <c r="W603" s="335"/>
      <c r="X603" s="335"/>
      <c r="Y603" s="335"/>
      <c r="Z603" s="121"/>
      <c r="AA603" s="106"/>
      <c r="AB603" s="106"/>
      <c r="AC603" s="106"/>
      <c r="AD603" s="106"/>
      <c r="AE603" s="106"/>
      <c r="AF603" s="106"/>
      <c r="AG603" s="106"/>
      <c r="AH603" s="106"/>
      <c r="AI603" s="106"/>
      <c r="AJ603" s="106"/>
      <c r="AK603" s="106"/>
      <c r="AL603" s="106"/>
    </row>
    <row r="604" spans="2:38" ht="15.75" thickBot="1">
      <c r="B604" s="230"/>
      <c r="C604" s="752" t="s">
        <v>344</v>
      </c>
      <c r="D604" s="774"/>
      <c r="E604" s="764">
        <f t="shared" ref="E604:P604" si="179">(E602*100/E730)-70</f>
        <v>-12.076855555555547</v>
      </c>
      <c r="F604" s="765">
        <f t="shared" si="179"/>
        <v>-4.044815217391303</v>
      </c>
      <c r="G604" s="765">
        <f t="shared" si="179"/>
        <v>4.9564073107049467</v>
      </c>
      <c r="H604" s="765">
        <f t="shared" si="179"/>
        <v>0.22450735294117408</v>
      </c>
      <c r="I604" s="765">
        <f t="shared" si="179"/>
        <v>9.5647142857142882</v>
      </c>
      <c r="J604" s="765">
        <f t="shared" si="179"/>
        <v>-2.0642857142857167</v>
      </c>
      <c r="K604" s="765">
        <f t="shared" si="179"/>
        <v>-12.818749999999994</v>
      </c>
      <c r="L604" s="765">
        <f t="shared" si="179"/>
        <v>-9.6341000000000037</v>
      </c>
      <c r="M604" s="765">
        <f t="shared" si="179"/>
        <v>12.068491666666674</v>
      </c>
      <c r="N604" s="765">
        <f t="shared" si="179"/>
        <v>-6.6713833333333454</v>
      </c>
      <c r="O604" s="765">
        <f t="shared" si="179"/>
        <v>-20.245066666666659</v>
      </c>
      <c r="P604" s="767">
        <f t="shared" si="179"/>
        <v>-10.344444444444463</v>
      </c>
      <c r="Q604" s="294"/>
      <c r="R604" s="11"/>
      <c r="S604" s="121"/>
      <c r="T604" s="106"/>
      <c r="U604" s="121"/>
      <c r="V604" s="121"/>
      <c r="W604" s="121"/>
      <c r="X604" s="121"/>
      <c r="Y604" s="121"/>
      <c r="Z604" s="121"/>
      <c r="AA604" s="106"/>
      <c r="AB604" s="106"/>
      <c r="AC604" s="106"/>
      <c r="AD604" s="106"/>
      <c r="AE604" s="106"/>
      <c r="AF604" s="106"/>
      <c r="AG604" s="106"/>
      <c r="AH604" s="106"/>
      <c r="AI604" s="106"/>
      <c r="AJ604" s="106"/>
      <c r="AK604" s="106"/>
      <c r="AL604" s="106"/>
    </row>
    <row r="605" spans="2:38">
      <c r="Q605" s="294"/>
      <c r="R605" s="11"/>
      <c r="S605" s="121"/>
      <c r="T605" s="106"/>
      <c r="U605" s="121"/>
      <c r="V605" s="121"/>
      <c r="W605" s="121"/>
      <c r="X605" s="121"/>
      <c r="Y605" s="121"/>
      <c r="Z605" s="121"/>
      <c r="AA605" s="106"/>
      <c r="AB605" s="106"/>
      <c r="AC605" s="106"/>
      <c r="AD605" s="106"/>
      <c r="AE605" s="106"/>
      <c r="AF605" s="106"/>
      <c r="AG605" s="106"/>
      <c r="AH605" s="106"/>
      <c r="AI605" s="106"/>
      <c r="AJ605" s="106"/>
      <c r="AK605" s="106"/>
      <c r="AL605" s="106"/>
    </row>
    <row r="606" spans="2:38">
      <c r="S606" s="121"/>
      <c r="T606" s="358"/>
      <c r="U606" s="100"/>
      <c r="V606" s="360"/>
      <c r="W606" s="360"/>
      <c r="X606" s="360"/>
      <c r="Y606" s="360"/>
      <c r="Z606" s="211"/>
      <c r="AA606" s="106"/>
      <c r="AB606" s="106"/>
      <c r="AC606" s="106"/>
      <c r="AD606" s="106"/>
      <c r="AE606" s="106"/>
      <c r="AF606" s="106"/>
      <c r="AG606" s="106"/>
      <c r="AH606" s="106"/>
      <c r="AI606" s="106"/>
      <c r="AJ606" s="106"/>
      <c r="AK606" s="106"/>
      <c r="AL606" s="106"/>
    </row>
    <row r="607" spans="2:38">
      <c r="S607" s="121"/>
      <c r="T607" s="361"/>
      <c r="U607" s="1264"/>
      <c r="V607" s="680"/>
      <c r="W607" s="680"/>
      <c r="X607" s="680"/>
      <c r="Y607" s="680"/>
      <c r="Z607" s="1268"/>
      <c r="AA607" s="106"/>
      <c r="AB607" s="106"/>
      <c r="AC607" s="106"/>
      <c r="AD607" s="106"/>
      <c r="AE607" s="106"/>
      <c r="AF607" s="106"/>
      <c r="AG607" s="106"/>
      <c r="AH607" s="106"/>
      <c r="AI607" s="106"/>
      <c r="AJ607" s="106"/>
      <c r="AK607" s="106"/>
      <c r="AL607" s="106"/>
    </row>
    <row r="608" spans="2:38">
      <c r="C608" s="699"/>
      <c r="D608" s="12" t="s">
        <v>175</v>
      </c>
      <c r="E608" s="296"/>
      <c r="J608" s="672"/>
      <c r="S608" s="121"/>
      <c r="T608" s="211"/>
      <c r="U608" s="116"/>
      <c r="V608" s="335"/>
      <c r="W608" s="335"/>
      <c r="X608" s="335"/>
      <c r="Y608" s="335"/>
      <c r="Z608" s="121"/>
      <c r="AA608" s="106"/>
      <c r="AB608" s="106"/>
      <c r="AC608" s="106"/>
      <c r="AD608" s="106"/>
      <c r="AE608" s="106"/>
      <c r="AF608" s="106"/>
      <c r="AG608" s="106"/>
      <c r="AH608" s="106"/>
      <c r="AI608" s="106"/>
      <c r="AJ608" s="106"/>
      <c r="AK608" s="106"/>
      <c r="AL608" s="106"/>
    </row>
    <row r="609" spans="2:38">
      <c r="C609" s="13" t="s">
        <v>613</v>
      </c>
      <c r="D609" s="146"/>
      <c r="E609" s="2"/>
      <c r="F609"/>
      <c r="I609"/>
      <c r="J609"/>
      <c r="K609" s="26"/>
      <c r="L609" s="26"/>
      <c r="M609"/>
      <c r="N609"/>
      <c r="O609"/>
      <c r="P609"/>
      <c r="Q609" s="106"/>
      <c r="S609" s="116"/>
      <c r="T609" s="172"/>
      <c r="U609" s="106"/>
      <c r="V609" s="116"/>
      <c r="W609" s="116"/>
      <c r="X609" s="116"/>
      <c r="Y609" s="175"/>
      <c r="Z609" s="116"/>
      <c r="AA609" s="106"/>
      <c r="AB609" s="106"/>
      <c r="AC609" s="106"/>
      <c r="AD609" s="106"/>
      <c r="AE609" s="106"/>
      <c r="AF609" s="106"/>
      <c r="AG609" s="106"/>
      <c r="AH609" s="106"/>
      <c r="AI609" s="106"/>
      <c r="AJ609" s="106"/>
      <c r="AK609" s="106"/>
      <c r="AL609" s="106"/>
    </row>
    <row r="610" spans="2:38">
      <c r="C610" s="25" t="s">
        <v>271</v>
      </c>
      <c r="I610" s="784" t="s">
        <v>285</v>
      </c>
      <c r="N610" s="5"/>
      <c r="R610" s="11"/>
      <c r="S610" s="121"/>
      <c r="T610" s="106"/>
      <c r="U610" s="132"/>
      <c r="V610" s="121"/>
      <c r="W610" s="121"/>
      <c r="X610" s="121"/>
      <c r="Y610" s="121"/>
      <c r="Z610" s="121"/>
      <c r="AA610" s="106"/>
      <c r="AB610" s="106"/>
      <c r="AC610" s="106"/>
      <c r="AD610" s="106"/>
      <c r="AE610" s="106"/>
      <c r="AF610" s="106"/>
      <c r="AG610" s="106"/>
      <c r="AH610" s="106"/>
      <c r="AI610" s="106"/>
      <c r="AJ610" s="106"/>
      <c r="AK610" s="106"/>
      <c r="AL610" s="106"/>
    </row>
    <row r="611" spans="2:38">
      <c r="C611" s="699" t="s">
        <v>404</v>
      </c>
      <c r="R611" s="11"/>
      <c r="S611" s="106"/>
      <c r="T611" s="106"/>
      <c r="U611" s="106"/>
      <c r="V611" s="106"/>
      <c r="W611" s="121"/>
      <c r="X611" s="121"/>
      <c r="Y611" s="121"/>
      <c r="Z611" s="106"/>
      <c r="AA611" s="106"/>
      <c r="AB611" s="106"/>
      <c r="AC611" s="106"/>
      <c r="AD611" s="106"/>
      <c r="AE611" s="106"/>
      <c r="AF611" s="106"/>
      <c r="AG611" s="106"/>
      <c r="AH611" s="106"/>
      <c r="AI611" s="106"/>
      <c r="AJ611" s="106"/>
      <c r="AK611" s="106"/>
      <c r="AL611" s="106"/>
    </row>
    <row r="612" spans="2:38" ht="21.75" thickBot="1">
      <c r="B612" s="2" t="s">
        <v>538</v>
      </c>
      <c r="C612" s="26"/>
      <c r="D612"/>
      <c r="F612" s="32" t="s">
        <v>410</v>
      </c>
      <c r="I612" s="29" t="s">
        <v>0</v>
      </c>
      <c r="J612"/>
      <c r="K612" s="79" t="s">
        <v>944</v>
      </c>
      <c r="L612" s="26"/>
      <c r="M612" s="26"/>
      <c r="N612" s="33"/>
      <c r="P612" s="119"/>
      <c r="R612" s="11"/>
      <c r="S612" s="126"/>
      <c r="T612" s="106"/>
      <c r="U612" s="106"/>
      <c r="V612" s="106"/>
      <c r="W612" s="106"/>
      <c r="X612" s="106"/>
      <c r="Y612" s="106"/>
      <c r="Z612" s="106"/>
      <c r="AA612" s="106"/>
      <c r="AB612" s="106"/>
      <c r="AC612" s="106"/>
      <c r="AD612" s="106"/>
      <c r="AE612" s="106"/>
      <c r="AF612" s="106"/>
      <c r="AG612" s="106"/>
      <c r="AH612" s="106"/>
      <c r="AI612" s="106"/>
      <c r="AJ612" s="106"/>
      <c r="AK612" s="106"/>
      <c r="AL612" s="106"/>
    </row>
    <row r="613" spans="2:38" ht="15.75" thickBot="1">
      <c r="B613" s="807" t="s">
        <v>267</v>
      </c>
      <c r="C613" s="838" t="s">
        <v>587</v>
      </c>
      <c r="D613" s="805" t="s">
        <v>146</v>
      </c>
      <c r="E613" s="812" t="s">
        <v>147</v>
      </c>
      <c r="F613" s="337"/>
      <c r="G613" s="337"/>
      <c r="H613" s="40"/>
      <c r="I613" s="569" t="s">
        <v>248</v>
      </c>
      <c r="J613" s="40"/>
      <c r="K613" s="707"/>
      <c r="L613" s="463"/>
      <c r="M613" s="814" t="s">
        <v>280</v>
      </c>
      <c r="N613" s="40"/>
      <c r="O613" s="40"/>
      <c r="P613" s="71"/>
      <c r="Q613" s="750" t="s">
        <v>275</v>
      </c>
      <c r="R613" s="11"/>
      <c r="S613" s="529"/>
      <c r="T613" s="106"/>
      <c r="U613" s="106"/>
      <c r="V613" s="106"/>
      <c r="W613" s="106"/>
      <c r="X613" s="106"/>
      <c r="Y613" s="106"/>
      <c r="Z613" s="106"/>
      <c r="AA613" s="106"/>
      <c r="AB613" s="106"/>
      <c r="AC613" s="106"/>
      <c r="AD613" s="106"/>
      <c r="AE613" s="106"/>
      <c r="AF613" s="106"/>
      <c r="AG613" s="106"/>
      <c r="AH613" s="106"/>
      <c r="AI613" s="106"/>
      <c r="AJ613" s="106"/>
      <c r="AK613" s="106"/>
      <c r="AL613" s="106"/>
    </row>
    <row r="614" spans="2:38" ht="15.75" thickBot="1">
      <c r="B614" s="808" t="s">
        <v>250</v>
      </c>
      <c r="C614" s="407"/>
      <c r="D614" s="809" t="s">
        <v>153</v>
      </c>
      <c r="E614" s="602"/>
      <c r="F614" s="811"/>
      <c r="G614" s="1321" t="s">
        <v>414</v>
      </c>
      <c r="H614" s="1259" t="s">
        <v>392</v>
      </c>
      <c r="I614" s="815"/>
      <c r="J614" s="815"/>
      <c r="K614" s="815"/>
      <c r="L614" s="817"/>
      <c r="M614" s="818" t="s">
        <v>279</v>
      </c>
      <c r="N614" s="815"/>
      <c r="O614" s="815"/>
      <c r="P614" s="817"/>
      <c r="Q614" s="789" t="s">
        <v>273</v>
      </c>
      <c r="R614" s="11"/>
      <c r="S614" s="121"/>
      <c r="T614" s="106"/>
      <c r="U614" s="106"/>
      <c r="V614" s="106"/>
      <c r="W614" s="106"/>
      <c r="X614" s="106"/>
      <c r="Y614" s="106"/>
      <c r="Z614" s="106"/>
      <c r="AA614" s="106"/>
      <c r="AB614" s="106"/>
      <c r="AC614" s="106"/>
      <c r="AD614" s="106"/>
      <c r="AE614" s="106"/>
      <c r="AF614" s="106"/>
      <c r="AG614" s="106"/>
      <c r="AH614" s="106"/>
      <c r="AI614" s="106"/>
      <c r="AJ614" s="106"/>
      <c r="AK614" s="106"/>
      <c r="AL614" s="106"/>
    </row>
    <row r="615" spans="2:38">
      <c r="B615" s="808" t="s">
        <v>258</v>
      </c>
      <c r="C615" s="407" t="s">
        <v>152</v>
      </c>
      <c r="D615" s="675"/>
      <c r="E615" s="809" t="s">
        <v>154</v>
      </c>
      <c r="F615" s="806" t="s">
        <v>55</v>
      </c>
      <c r="G615" s="1321" t="s">
        <v>415</v>
      </c>
      <c r="H615" s="1261" t="s">
        <v>157</v>
      </c>
      <c r="I615" s="602"/>
      <c r="J615" s="1271"/>
      <c r="K615" s="40"/>
      <c r="L615" s="1271"/>
      <c r="M615" s="1272" t="s">
        <v>259</v>
      </c>
      <c r="N615" s="1273" t="s">
        <v>260</v>
      </c>
      <c r="O615" s="1274" t="s">
        <v>261</v>
      </c>
      <c r="P615" s="1275" t="s">
        <v>262</v>
      </c>
      <c r="Q615" s="788" t="s">
        <v>241</v>
      </c>
      <c r="R615" s="11"/>
      <c r="S615" s="588"/>
      <c r="T615" s="106"/>
      <c r="U615" s="106"/>
      <c r="V615" s="106"/>
      <c r="W615" s="106"/>
      <c r="X615" s="106"/>
      <c r="Y615" s="106"/>
      <c r="Z615" s="106"/>
      <c r="AA615" s="106"/>
      <c r="AB615" s="106"/>
      <c r="AC615" s="106"/>
      <c r="AD615" s="106"/>
      <c r="AE615" s="106"/>
      <c r="AF615" s="106"/>
      <c r="AG615" s="106"/>
      <c r="AH615" s="106"/>
      <c r="AI615" s="106"/>
      <c r="AJ615" s="106"/>
      <c r="AK615" s="106"/>
      <c r="AL615" s="106"/>
    </row>
    <row r="616" spans="2:38" ht="15.75" thickBot="1">
      <c r="B616" s="62"/>
      <c r="C616" s="700"/>
      <c r="D616" s="438"/>
      <c r="E616" s="810" t="s">
        <v>6</v>
      </c>
      <c r="F616" s="415" t="s">
        <v>7</v>
      </c>
      <c r="G616" s="1222" t="s">
        <v>8</v>
      </c>
      <c r="H616" s="1260" t="s">
        <v>340</v>
      </c>
      <c r="I616" s="1276" t="s">
        <v>251</v>
      </c>
      <c r="J616" s="1277" t="s">
        <v>252</v>
      </c>
      <c r="K616" s="1277" t="s">
        <v>942</v>
      </c>
      <c r="L616" s="1277" t="s">
        <v>253</v>
      </c>
      <c r="M616" s="1279" t="s">
        <v>254</v>
      </c>
      <c r="N616" s="1277" t="s">
        <v>255</v>
      </c>
      <c r="O616" s="1278" t="s">
        <v>256</v>
      </c>
      <c r="P616" s="1280" t="s">
        <v>257</v>
      </c>
      <c r="Q616" s="700"/>
      <c r="R616" s="11"/>
      <c r="S616" s="279"/>
      <c r="T616" s="106"/>
      <c r="U616" s="106"/>
      <c r="V616" s="106"/>
      <c r="W616" s="106"/>
      <c r="X616" s="106"/>
      <c r="Y616" s="106"/>
      <c r="Z616" s="106"/>
      <c r="AA616" s="106"/>
      <c r="AB616" s="106"/>
      <c r="AC616" s="106"/>
      <c r="AD616" s="106"/>
      <c r="AE616" s="106"/>
      <c r="AF616" s="106"/>
      <c r="AG616" s="106"/>
      <c r="AH616" s="106"/>
      <c r="AI616" s="106"/>
      <c r="AJ616" s="106"/>
      <c r="AK616" s="106"/>
      <c r="AL616" s="106"/>
    </row>
    <row r="617" spans="2:38">
      <c r="B617" s="85"/>
      <c r="C617" s="568" t="s">
        <v>132</v>
      </c>
      <c r="D617" s="1315"/>
      <c r="E617" s="456"/>
      <c r="F617" s="457"/>
      <c r="G617" s="457"/>
      <c r="H617" s="1318"/>
      <c r="I617" s="1271"/>
      <c r="J617" s="1271"/>
      <c r="K617" s="1319"/>
      <c r="L617" s="1271"/>
      <c r="M617" s="1271"/>
      <c r="N617" s="1271"/>
      <c r="O617" s="1271"/>
      <c r="P617" s="1320"/>
      <c r="Q617" s="794"/>
      <c r="R617" s="11"/>
      <c r="S617" s="2187"/>
      <c r="T617" s="2187"/>
      <c r="U617" s="2188"/>
      <c r="V617" s="2187"/>
      <c r="W617" s="2187"/>
      <c r="X617" s="2187"/>
      <c r="Y617" s="2187"/>
      <c r="Z617" s="2187"/>
      <c r="AA617" s="106"/>
      <c r="AB617" s="106"/>
      <c r="AC617" s="106"/>
      <c r="AD617" s="106"/>
      <c r="AE617" s="106"/>
      <c r="AF617" s="106"/>
      <c r="AG617" s="106"/>
      <c r="AH617" s="106"/>
      <c r="AI617" s="106"/>
      <c r="AJ617" s="106"/>
      <c r="AK617" s="106"/>
      <c r="AL617" s="106"/>
    </row>
    <row r="618" spans="2:38">
      <c r="B618" s="1436" t="str">
        <f>'12-18л. МЕНЮ '!J650</f>
        <v>269 / 17</v>
      </c>
      <c r="C618" s="338" t="str">
        <f>'12-18л. МЕНЮ '!C650</f>
        <v>Котлета особая (мясная)</v>
      </c>
      <c r="D618" s="254">
        <f>'12-18л. МЕНЮ '!D650</f>
        <v>100</v>
      </c>
      <c r="E618" s="1324">
        <f>'12-18л. МЕНЮ '!E650</f>
        <v>15.72</v>
      </c>
      <c r="F618" s="371">
        <f>'12-18л. МЕНЮ '!F650</f>
        <v>18.399999999999999</v>
      </c>
      <c r="G618" s="330">
        <f>'12-18л. МЕНЮ '!G650</f>
        <v>11.916</v>
      </c>
      <c r="H618" s="2624">
        <f>'12-18л. МЕНЮ '!H650</f>
        <v>276.14400000000001</v>
      </c>
      <c r="I618" s="1243">
        <v>0.26</v>
      </c>
      <c r="J618" s="330">
        <v>0.16600000000000001</v>
      </c>
      <c r="K618" s="1243">
        <v>1.4500000000000001E-2</v>
      </c>
      <c r="L618" s="761">
        <v>44</v>
      </c>
      <c r="M618" s="2460">
        <v>130.6</v>
      </c>
      <c r="N618" s="2249">
        <v>170.3</v>
      </c>
      <c r="O618" s="1178">
        <v>31.24</v>
      </c>
      <c r="P618" s="2521">
        <v>1.6</v>
      </c>
      <c r="Q618" s="459">
        <f>'12-18л. МЕНЮ '!I650</f>
        <v>63</v>
      </c>
      <c r="R618" s="11"/>
      <c r="S618" s="592"/>
      <c r="T618" s="172"/>
      <c r="U618" s="98"/>
      <c r="V618" s="116"/>
      <c r="W618" s="116"/>
      <c r="X618" s="116"/>
      <c r="Y618" s="583"/>
      <c r="Z618" s="541"/>
      <c r="AA618" s="106"/>
      <c r="AB618" s="106"/>
      <c r="AC618" s="106"/>
      <c r="AD618" s="106"/>
      <c r="AE618" s="106"/>
      <c r="AF618" s="106"/>
      <c r="AG618" s="106"/>
      <c r="AH618" s="106"/>
      <c r="AI618" s="106"/>
      <c r="AJ618" s="106"/>
      <c r="AK618" s="106"/>
      <c r="AL618" s="106"/>
    </row>
    <row r="619" spans="2:38">
      <c r="B619" s="1286" t="str">
        <f>'12-18л. МЕНЮ '!J651</f>
        <v>303/17</v>
      </c>
      <c r="C619" s="244" t="str">
        <f>'12-18л. МЕНЮ '!C651</f>
        <v>Каша вязкая (гречневая)</v>
      </c>
      <c r="D619" s="252">
        <f>'12-18л. МЕНЮ '!D651</f>
        <v>180</v>
      </c>
      <c r="E619" s="1242">
        <f>'12-18л. МЕНЮ '!E651</f>
        <v>0.69599999999999995</v>
      </c>
      <c r="F619" s="2451">
        <f>'12-18л. МЕНЮ '!F651</f>
        <v>6.008</v>
      </c>
      <c r="G619" s="329">
        <f>'12-18л. МЕНЮ '!G651</f>
        <v>22.63</v>
      </c>
      <c r="H619" s="2752">
        <f>'12-18л. МЕНЮ '!H651</f>
        <v>147.376</v>
      </c>
      <c r="I619" s="1186">
        <v>0</v>
      </c>
      <c r="J619" s="1186">
        <v>2.5000000000000001E-2</v>
      </c>
      <c r="K619" s="1186">
        <v>7.5999999999999998E-2</v>
      </c>
      <c r="L619" s="2462">
        <v>0</v>
      </c>
      <c r="M619" s="1322">
        <v>22.134</v>
      </c>
      <c r="N619" s="1322">
        <v>19.643999999999998</v>
      </c>
      <c r="O619" s="1186">
        <v>12.04</v>
      </c>
      <c r="P619" s="2164">
        <v>1.208</v>
      </c>
      <c r="Q619" s="1690">
        <f>'12-18л. МЕНЮ '!I651</f>
        <v>33</v>
      </c>
      <c r="R619" s="11"/>
      <c r="S619" s="553"/>
      <c r="T619" s="101"/>
      <c r="U619" s="98"/>
      <c r="V619" s="116"/>
      <c r="W619" s="116"/>
      <c r="X619" s="116"/>
      <c r="Y619" s="175"/>
      <c r="Z619" s="541"/>
      <c r="AA619" s="106"/>
      <c r="AB619" s="106"/>
      <c r="AC619" s="106"/>
      <c r="AD619" s="106"/>
      <c r="AE619" s="106"/>
      <c r="AF619" s="106"/>
      <c r="AG619" s="106"/>
      <c r="AH619" s="106"/>
      <c r="AI619" s="106"/>
      <c r="AJ619" s="106"/>
      <c r="AK619" s="106"/>
      <c r="AL619" s="106"/>
    </row>
    <row r="620" spans="2:38">
      <c r="B620" s="1436" t="str">
        <f>'12-18л. МЕНЮ '!J652</f>
        <v>469 / 21</v>
      </c>
      <c r="C620" s="338" t="str">
        <f>'12-18л. МЕНЮ '!C652</f>
        <v>Молоко кипячёное</v>
      </c>
      <c r="D620" s="254">
        <f>'12-18л. МЕНЮ '!D652</f>
        <v>200</v>
      </c>
      <c r="E620" s="2628">
        <f>'12-18л. МЕНЮ '!E652</f>
        <v>5.8</v>
      </c>
      <c r="F620" s="371">
        <f>'12-18л. МЕНЮ '!F652</f>
        <v>5.3</v>
      </c>
      <c r="G620" s="2627">
        <f>'12-18л. МЕНЮ '!G652</f>
        <v>9.1</v>
      </c>
      <c r="H620" s="2624">
        <f>'12-18л. МЕНЮ '!H652</f>
        <v>107</v>
      </c>
      <c r="I620" s="1186">
        <v>1.4</v>
      </c>
      <c r="J620" s="1186">
        <v>7.0000000000000007E-2</v>
      </c>
      <c r="K620" s="1186">
        <v>0.03</v>
      </c>
      <c r="L620" s="717">
        <v>40.1</v>
      </c>
      <c r="M620" s="2458">
        <v>227.9</v>
      </c>
      <c r="N620" s="1322">
        <v>161.4</v>
      </c>
      <c r="O620" s="1186">
        <v>26.6</v>
      </c>
      <c r="P620" s="2164">
        <v>0.19</v>
      </c>
      <c r="Q620" s="459">
        <f>'12-18л. МЕНЮ '!I652</f>
        <v>96</v>
      </c>
      <c r="R620" s="11"/>
      <c r="S620" s="540"/>
      <c r="T620" s="618"/>
      <c r="U620" s="98"/>
      <c r="V620" s="174"/>
      <c r="W620" s="355"/>
      <c r="X620" s="174"/>
      <c r="Y620" s="175"/>
      <c r="Z620" s="541"/>
      <c r="AA620" s="106"/>
      <c r="AB620" s="106"/>
      <c r="AC620" s="106"/>
      <c r="AD620" s="106"/>
      <c r="AE620" s="106"/>
      <c r="AF620" s="106"/>
      <c r="AG620" s="106"/>
      <c r="AH620" s="106"/>
      <c r="AI620" s="106"/>
      <c r="AJ620" s="106"/>
      <c r="AK620" s="106"/>
      <c r="AL620" s="106"/>
    </row>
    <row r="621" spans="2:38">
      <c r="B621" s="1286" t="str">
        <f>'12-18л. МЕНЮ '!J653</f>
        <v>Пром.пр.</v>
      </c>
      <c r="C621" s="244" t="str">
        <f>'12-18л. МЕНЮ '!C653</f>
        <v>Хлеб пшеничный</v>
      </c>
      <c r="D621" s="252">
        <f>'12-18л. МЕНЮ '!D653</f>
        <v>60</v>
      </c>
      <c r="E621" s="1242">
        <f>'12-18л. МЕНЮ '!E653</f>
        <v>1.2036</v>
      </c>
      <c r="F621" s="2451">
        <f>'12-18л. МЕНЮ '!F653</f>
        <v>0.78</v>
      </c>
      <c r="G621" s="1400">
        <f>'12-18л. МЕНЮ '!G653</f>
        <v>32.520000000000003</v>
      </c>
      <c r="H621" s="2752">
        <f>'12-18л. МЕНЮ '!H653</f>
        <v>141.9144</v>
      </c>
      <c r="I621" s="2740">
        <v>0</v>
      </c>
      <c r="J621" s="2740">
        <v>6.6000000000000003E-2</v>
      </c>
      <c r="K621" s="2740">
        <v>2.4E-2</v>
      </c>
      <c r="L621" s="2740">
        <v>0</v>
      </c>
      <c r="M621" s="2739">
        <v>12</v>
      </c>
      <c r="N621" s="2739">
        <v>3.9</v>
      </c>
      <c r="O621" s="2740">
        <v>0.84</v>
      </c>
      <c r="P621" s="2739">
        <v>6.6000000000000003E-2</v>
      </c>
      <c r="Q621" s="1690">
        <f>'12-18л. МЕНЮ '!I653</f>
        <v>17</v>
      </c>
      <c r="R621" s="11"/>
      <c r="S621" s="592"/>
      <c r="T621" s="111"/>
      <c r="U621" s="121"/>
      <c r="V621" s="174"/>
      <c r="W621" s="174"/>
      <c r="X621" s="174"/>
      <c r="Y621" s="175"/>
      <c r="Z621" s="121"/>
      <c r="AA621" s="106"/>
      <c r="AB621" s="106"/>
      <c r="AC621" s="106"/>
      <c r="AD621" s="106"/>
      <c r="AE621" s="106"/>
      <c r="AF621" s="106"/>
      <c r="AG621" s="106"/>
      <c r="AH621" s="106"/>
      <c r="AI621" s="106"/>
      <c r="AJ621" s="106"/>
      <c r="AK621" s="106"/>
      <c r="AL621" s="106"/>
    </row>
    <row r="622" spans="2:38" ht="15.75" thickBot="1">
      <c r="B622" s="1849" t="str">
        <f>'12-18л. МЕНЮ '!J654</f>
        <v>Пром.пр.</v>
      </c>
      <c r="C622" s="2921" t="str">
        <f>'12-18л. МЕНЮ '!C654</f>
        <v>Хлеб ржаной</v>
      </c>
      <c r="D622" s="2922">
        <f>'12-18л. МЕНЮ '!D654</f>
        <v>30</v>
      </c>
      <c r="E622" s="1763">
        <f>'12-18л. МЕНЮ '!E654</f>
        <v>1.4</v>
      </c>
      <c r="F622" s="1410">
        <f>'12-18л. МЕНЮ '!F654</f>
        <v>0.495</v>
      </c>
      <c r="G622" s="1410">
        <f>'12-18л. МЕНЮ '!G654</f>
        <v>13.031000000000001</v>
      </c>
      <c r="H622" s="1437">
        <f>'12-18л. МЕНЮ '!H654</f>
        <v>62.174999999999997</v>
      </c>
      <c r="I622" s="765">
        <v>0</v>
      </c>
      <c r="J622" s="765">
        <v>7.4999999999999997E-2</v>
      </c>
      <c r="K622" s="765">
        <v>7.4999999999999997E-2</v>
      </c>
      <c r="L622" s="798">
        <v>0</v>
      </c>
      <c r="M622" s="2522">
        <v>9.9</v>
      </c>
      <c r="N622" s="765">
        <v>7.02</v>
      </c>
      <c r="O622" s="765">
        <v>1.98</v>
      </c>
      <c r="P622" s="767">
        <v>4.2000000000000003E-2</v>
      </c>
      <c r="Q622" s="1742">
        <f>'12-18л. МЕНЮ '!I654</f>
        <v>18</v>
      </c>
      <c r="R622" s="11"/>
      <c r="S622" s="1439"/>
      <c r="T622" s="113"/>
      <c r="U622" s="98"/>
      <c r="V622" s="335"/>
      <c r="W622" s="335"/>
      <c r="X622" s="335"/>
      <c r="Y622" s="175"/>
      <c r="Z622" s="541"/>
      <c r="AA622" s="106"/>
      <c r="AB622" s="106"/>
      <c r="AC622" s="106"/>
      <c r="AD622" s="106"/>
      <c r="AE622" s="106"/>
      <c r="AF622" s="106"/>
      <c r="AG622" s="106"/>
      <c r="AH622" s="106"/>
      <c r="AI622" s="106"/>
      <c r="AJ622" s="106"/>
      <c r="AK622" s="106"/>
      <c r="AL622" s="106"/>
    </row>
    <row r="623" spans="2:38" ht="15" customHeight="1">
      <c r="B623" s="434" t="s">
        <v>173</v>
      </c>
      <c r="D623" s="1677">
        <f>'12-18л. МЕНЮ '!D655</f>
        <v>570</v>
      </c>
      <c r="E623" s="2753">
        <f>'12-18л. МЕНЮ '!E655</f>
        <v>24.819600000000001</v>
      </c>
      <c r="F623" s="1709">
        <f>'12-18л. МЕНЮ '!F655</f>
        <v>30.983000000000001</v>
      </c>
      <c r="G623" s="1311">
        <f>'12-18л. МЕНЮ '!G655</f>
        <v>89.197000000000003</v>
      </c>
      <c r="H623" s="1686">
        <f>'12-18л. МЕНЮ '!H655</f>
        <v>734.60939999999994</v>
      </c>
      <c r="I623" s="235">
        <f t="shared" ref="I623:P623" si="180">SUM(I618:I622)</f>
        <v>1.66</v>
      </c>
      <c r="J623" s="235">
        <f>SUM(J618:J622)</f>
        <v>0.40200000000000002</v>
      </c>
      <c r="K623" s="235">
        <f t="shared" si="180"/>
        <v>0.21949999999999997</v>
      </c>
      <c r="L623" s="235">
        <f t="shared" si="180"/>
        <v>84.1</v>
      </c>
      <c r="M623" s="720">
        <f t="shared" si="180"/>
        <v>402.53399999999999</v>
      </c>
      <c r="N623" s="720">
        <f t="shared" si="180"/>
        <v>362.26400000000001</v>
      </c>
      <c r="O623" s="720">
        <f t="shared" si="180"/>
        <v>72.7</v>
      </c>
      <c r="P623" s="671">
        <f t="shared" si="180"/>
        <v>3.1059999999999994</v>
      </c>
      <c r="Q623" s="790"/>
      <c r="R623" s="781"/>
      <c r="S623" s="1440"/>
      <c r="T623" s="101"/>
      <c r="U623" s="96"/>
      <c r="V623" s="116"/>
      <c r="W623" s="116"/>
      <c r="X623" s="116"/>
      <c r="Y623" s="175"/>
      <c r="Z623" s="541"/>
      <c r="AA623" s="106"/>
      <c r="AB623" s="106"/>
      <c r="AC623" s="106"/>
      <c r="AD623" s="106"/>
      <c r="AE623" s="106"/>
      <c r="AF623" s="106"/>
      <c r="AG623" s="106"/>
      <c r="AH623" s="106"/>
      <c r="AI623" s="106"/>
      <c r="AJ623" s="106"/>
      <c r="AK623" s="106"/>
      <c r="AL623" s="106"/>
    </row>
    <row r="624" spans="2:38" ht="15" customHeight="1">
      <c r="B624" s="755"/>
      <c r="C624" s="756" t="s">
        <v>11</v>
      </c>
      <c r="D624" s="1244">
        <f>D732</f>
        <v>0.25</v>
      </c>
      <c r="E624" s="1773">
        <f>'12-18л. МЕНЮ '!E656</f>
        <v>22.5</v>
      </c>
      <c r="F624" s="1711">
        <f>'12-18л. МЕНЮ '!F656</f>
        <v>23</v>
      </c>
      <c r="G624" s="1774">
        <f>'12-18л. МЕНЮ '!G656</f>
        <v>95.75</v>
      </c>
      <c r="H624" s="1687">
        <f>'12-18л. МЕНЮ '!H656</f>
        <v>680</v>
      </c>
      <c r="I624" s="1490">
        <f t="shared" ref="I624:P624" si="181">I732</f>
        <v>17.5</v>
      </c>
      <c r="J624" s="1490">
        <f t="shared" si="181"/>
        <v>0.35</v>
      </c>
      <c r="K624" s="1490">
        <f>K732</f>
        <v>0.4</v>
      </c>
      <c r="L624" s="1490">
        <f t="shared" si="181"/>
        <v>225</v>
      </c>
      <c r="M624" s="1295">
        <f t="shared" si="181"/>
        <v>300</v>
      </c>
      <c r="N624" s="1295">
        <f t="shared" si="181"/>
        <v>300</v>
      </c>
      <c r="O624" s="1490">
        <f t="shared" si="181"/>
        <v>75</v>
      </c>
      <c r="P624" s="1527">
        <f t="shared" si="181"/>
        <v>4.5</v>
      </c>
      <c r="Q624" s="790"/>
      <c r="R624" s="106"/>
      <c r="S624" s="540"/>
      <c r="T624" s="126"/>
      <c r="U624" s="98"/>
      <c r="V624" s="116"/>
      <c r="W624" s="116"/>
      <c r="X624" s="116"/>
      <c r="Y624" s="175"/>
      <c r="Z624" s="541"/>
      <c r="AA624" s="106"/>
      <c r="AB624" s="174"/>
      <c r="AC624" s="174"/>
      <c r="AD624" s="174"/>
      <c r="AE624" s="106"/>
      <c r="AF624" s="106"/>
      <c r="AG624" s="106"/>
      <c r="AH624" s="106"/>
      <c r="AI624" s="106"/>
      <c r="AJ624" s="106"/>
      <c r="AK624" s="106"/>
      <c r="AL624" s="106"/>
    </row>
    <row r="625" spans="1:38" ht="15.75" thickBot="1">
      <c r="B625" s="230"/>
      <c r="C625" s="752" t="s">
        <v>344</v>
      </c>
      <c r="D625" s="774"/>
      <c r="E625" s="1772">
        <f>'12-18л. МЕНЮ '!E657</f>
        <v>2.5773333333333355</v>
      </c>
      <c r="F625" s="451">
        <f>'12-18л. МЕНЮ '!F657</f>
        <v>8.6771739130434824</v>
      </c>
      <c r="G625" s="450">
        <f>'12-18л. МЕНЮ '!G657</f>
        <v>-1.7109660574412509</v>
      </c>
      <c r="H625" s="798">
        <f>'12-18л. МЕНЮ '!H657</f>
        <v>2.007698529411762</v>
      </c>
      <c r="I625" s="765">
        <f t="shared" ref="I625:P625" si="182">(I623*100/I730)-25</f>
        <v>-22.62857142857143</v>
      </c>
      <c r="J625" s="765">
        <f t="shared" si="182"/>
        <v>3.7142857142857189</v>
      </c>
      <c r="K625" s="765">
        <f t="shared" si="182"/>
        <v>-11.281250000000004</v>
      </c>
      <c r="L625" s="765">
        <f t="shared" si="182"/>
        <v>-15.655555555555555</v>
      </c>
      <c r="M625" s="765">
        <f t="shared" si="182"/>
        <v>8.5444999999999993</v>
      </c>
      <c r="N625" s="765">
        <f t="shared" si="182"/>
        <v>5.1886666666666663</v>
      </c>
      <c r="O625" s="765">
        <f t="shared" si="182"/>
        <v>-0.76666666666666572</v>
      </c>
      <c r="P625" s="767">
        <f t="shared" si="182"/>
        <v>-7.7444444444444471</v>
      </c>
      <c r="Q625" s="700"/>
      <c r="R625" s="124"/>
      <c r="S625" s="106"/>
      <c r="T625" s="106"/>
      <c r="U625" s="106"/>
      <c r="V625" s="106"/>
      <c r="W625" s="106"/>
      <c r="X625" s="106"/>
      <c r="Y625" s="106"/>
      <c r="Z625" s="106"/>
      <c r="AA625" s="106"/>
      <c r="AB625" s="106"/>
      <c r="AC625" s="106"/>
      <c r="AD625" s="106"/>
      <c r="AE625" s="106"/>
      <c r="AF625" s="106"/>
      <c r="AG625" s="106"/>
      <c r="AH625" s="106"/>
      <c r="AI625" s="106"/>
      <c r="AJ625" s="106"/>
      <c r="AK625" s="106"/>
      <c r="AL625" s="106"/>
    </row>
    <row r="626" spans="1:38">
      <c r="B626" s="85"/>
      <c r="C626" s="568" t="s">
        <v>110</v>
      </c>
      <c r="D626" s="59"/>
      <c r="E626" s="1404"/>
      <c r="F626" s="555"/>
      <c r="G626" s="555"/>
      <c r="H626" s="555"/>
      <c r="I626" s="555"/>
      <c r="J626" s="555"/>
      <c r="K626" s="1786"/>
      <c r="L626" s="555"/>
      <c r="M626" s="555"/>
      <c r="N626" s="555"/>
      <c r="O626" s="555"/>
      <c r="P626" s="1139"/>
      <c r="Q626" s="794"/>
      <c r="R626" s="106"/>
      <c r="S626" s="106"/>
      <c r="T626" s="106"/>
      <c r="U626" s="106"/>
      <c r="V626" s="106"/>
      <c r="W626" s="106"/>
      <c r="X626" s="106"/>
      <c r="Y626" s="106"/>
      <c r="Z626" s="106"/>
      <c r="AA626" s="106"/>
      <c r="AB626" s="106"/>
      <c r="AC626" s="106"/>
      <c r="AD626" s="106"/>
      <c r="AE626" s="106"/>
      <c r="AF626" s="106"/>
      <c r="AG626" s="106"/>
      <c r="AH626" s="106"/>
      <c r="AI626" s="106"/>
      <c r="AJ626" s="106"/>
      <c r="AK626" s="106"/>
      <c r="AL626" s="106"/>
    </row>
    <row r="627" spans="1:38" ht="17.25" customHeight="1">
      <c r="B627" s="2926" t="str">
        <f>'12-18л. МЕНЮ '!J659</f>
        <v>54-31-32з/22</v>
      </c>
      <c r="C627" s="251" t="str">
        <f>'12-18л. МЕНЮ '!C659</f>
        <v>Капуста с морковью в нарезке*</v>
      </c>
      <c r="D627" s="254">
        <f>'12-18л. МЕНЮ '!D659</f>
        <v>100</v>
      </c>
      <c r="E627" s="1324">
        <f>'12-18л. МЕНЮ '!E659</f>
        <v>1.877</v>
      </c>
      <c r="F627" s="1243">
        <f>'12-18л. МЕНЮ '!F659</f>
        <v>1.79</v>
      </c>
      <c r="G627" s="330">
        <f>'12-18л. МЕНЮ '!G659</f>
        <v>7.0640000000000001</v>
      </c>
      <c r="H627" s="1184">
        <f>'12-18л. МЕНЮ '!H659</f>
        <v>51.991</v>
      </c>
      <c r="I627" s="768">
        <v>13.175000000000001</v>
      </c>
      <c r="J627" s="768">
        <v>2.7E-2</v>
      </c>
      <c r="K627" s="768">
        <v>3.5999999999999997E-2</v>
      </c>
      <c r="L627" s="761">
        <v>269.5</v>
      </c>
      <c r="M627" s="2249">
        <v>33.11</v>
      </c>
      <c r="N627" s="2249">
        <v>30.385999999999999</v>
      </c>
      <c r="O627" s="768">
        <v>17.456</v>
      </c>
      <c r="P627" s="2250">
        <v>0.63700000000000001</v>
      </c>
      <c r="Q627" s="1762">
        <f>'12-18л. МЕНЮ '!I659</f>
        <v>7</v>
      </c>
      <c r="R627" s="682"/>
      <c r="S627" s="275"/>
      <c r="T627" s="98"/>
      <c r="U627" s="335"/>
      <c r="V627" s="335"/>
      <c r="W627" s="829"/>
      <c r="X627" s="829"/>
      <c r="Y627" s="829"/>
      <c r="Z627" s="829"/>
      <c r="AA627" s="121"/>
      <c r="AB627" s="121"/>
      <c r="AC627" s="106"/>
      <c r="AD627" s="106"/>
      <c r="AE627" s="106"/>
      <c r="AF627" s="106"/>
      <c r="AG627" s="106"/>
      <c r="AH627" s="106"/>
      <c r="AI627" s="106"/>
      <c r="AJ627" s="106"/>
      <c r="AK627" s="106"/>
      <c r="AL627" s="106"/>
    </row>
    <row r="628" spans="1:38">
      <c r="B628" s="1436" t="str">
        <f>'12-18л. МЕНЮ '!J660</f>
        <v>98 /21</v>
      </c>
      <c r="C628" s="251" t="str">
        <f>'12-18л. МЕНЮ '!C660</f>
        <v>Свекольник со сметаной</v>
      </c>
      <c r="D628" s="254">
        <f>'12-18л. МЕНЮ '!D660</f>
        <v>250</v>
      </c>
      <c r="E628" s="371">
        <f>'12-18л. МЕНЮ '!E660</f>
        <v>2.4449999999999998</v>
      </c>
      <c r="F628" s="330">
        <f>'12-18л. МЕНЮ '!F660</f>
        <v>5.3849999999999998</v>
      </c>
      <c r="G628" s="330">
        <f>'12-18л. МЕНЮ '!G660</f>
        <v>12.484999999999999</v>
      </c>
      <c r="H628" s="2624">
        <f>'12-18л. МЕНЮ '!H660</f>
        <v>100.33</v>
      </c>
      <c r="I628" s="330">
        <v>7.9</v>
      </c>
      <c r="J628" s="330">
        <v>6.0999999999999999E-2</v>
      </c>
      <c r="K628" s="1243">
        <v>6.2E-2</v>
      </c>
      <c r="L628" s="2632">
        <v>3.21</v>
      </c>
      <c r="M628" s="2626">
        <v>40.65</v>
      </c>
      <c r="N628" s="330">
        <v>63.85</v>
      </c>
      <c r="O628" s="1243">
        <v>28.64</v>
      </c>
      <c r="P628" s="2633">
        <v>1.456</v>
      </c>
      <c r="Q628" s="1762">
        <f>'12-18л. МЕНЮ '!I660</f>
        <v>23</v>
      </c>
      <c r="R628" s="682"/>
      <c r="S628" s="356"/>
      <c r="T628" s="356"/>
      <c r="U628" s="356"/>
      <c r="V628" s="356"/>
      <c r="W628" s="356"/>
      <c r="X628" s="356"/>
      <c r="Y628" s="356"/>
      <c r="Z628" s="356"/>
      <c r="AA628" s="2171"/>
      <c r="AB628" s="2172"/>
      <c r="AC628" s="106"/>
      <c r="AD628" s="356"/>
      <c r="AE628" s="2172"/>
      <c r="AF628" s="106"/>
      <c r="AG628" s="106"/>
      <c r="AH628" s="106"/>
      <c r="AI628" s="106"/>
      <c r="AJ628" s="106"/>
      <c r="AK628" s="106"/>
      <c r="AL628" s="106"/>
    </row>
    <row r="629" spans="1:38">
      <c r="B629" s="1113" t="str">
        <f>'12-18л. МЕНЮ '!J661</f>
        <v>334/22</v>
      </c>
      <c r="C629" s="233" t="str">
        <f>'12-18л. МЕНЮ '!C661</f>
        <v>Рагу из овощей</v>
      </c>
      <c r="D629" s="252">
        <f>'12-18л. МЕНЮ '!D661</f>
        <v>180</v>
      </c>
      <c r="E629" s="2927">
        <f>'12-18л. МЕНЮ '!E661</f>
        <v>3.1238999999999999</v>
      </c>
      <c r="F629" s="329">
        <f>'12-18л. МЕНЮ '!F661</f>
        <v>14.19</v>
      </c>
      <c r="G629" s="329">
        <f>'12-18л. МЕНЮ '!G661</f>
        <v>16.7</v>
      </c>
      <c r="H629" s="2752">
        <f>'12-18л. МЕНЮ '!H661</f>
        <v>176.7022</v>
      </c>
      <c r="I629" s="329">
        <v>5.4640000000000004</v>
      </c>
      <c r="J629" s="329">
        <v>8.43E-2</v>
      </c>
      <c r="K629" s="329">
        <v>6.8000000000000005E-2</v>
      </c>
      <c r="L629" s="722">
        <v>207.8407</v>
      </c>
      <c r="M629" s="1186">
        <v>80.786299999999997</v>
      </c>
      <c r="N629" s="1186">
        <v>74.989999999999995</v>
      </c>
      <c r="O629" s="1186">
        <v>19.507000000000001</v>
      </c>
      <c r="P629" s="1186">
        <v>0.81899999999999995</v>
      </c>
      <c r="Q629" s="1691">
        <f>'12-18л. МЕНЮ '!I661</f>
        <v>36</v>
      </c>
      <c r="R629" s="115"/>
      <c r="S629" s="116"/>
      <c r="T629" s="116"/>
      <c r="U629" s="116"/>
      <c r="V629" s="335"/>
      <c r="W629" s="116"/>
      <c r="X629" s="175"/>
      <c r="Y629" s="2173"/>
      <c r="Z629" s="174"/>
      <c r="AA629" s="2174"/>
      <c r="AB629" s="116"/>
      <c r="AC629" s="106"/>
      <c r="AD629" s="116"/>
      <c r="AE629" s="116"/>
      <c r="AF629" s="106"/>
      <c r="AG629" s="106"/>
      <c r="AH629" s="106"/>
      <c r="AI629" s="106"/>
      <c r="AJ629" s="106"/>
      <c r="AK629" s="106"/>
      <c r="AL629" s="106"/>
    </row>
    <row r="630" spans="1:38">
      <c r="B630" s="1757" t="str">
        <f>'12-18л. МЕНЮ '!J662</f>
        <v>471/22</v>
      </c>
      <c r="C630" s="323" t="str">
        <f>'12-18л. МЕНЮ '!C662</f>
        <v xml:space="preserve">фишболы </v>
      </c>
      <c r="D630" s="352">
        <f>'12-18л. МЕНЮ '!D662</f>
        <v>120</v>
      </c>
      <c r="E630" s="1434">
        <f>'12-18л. МЕНЮ '!E662</f>
        <v>15.087300000000001</v>
      </c>
      <c r="F630" s="1739">
        <f>'12-18л. МЕНЮ '!F662</f>
        <v>2.9094000000000002</v>
      </c>
      <c r="G630" s="1410">
        <f>'12-18л. МЕНЮ '!G662</f>
        <v>5.0826000000000002</v>
      </c>
      <c r="H630" s="1313">
        <f>'12-18л. МЕНЮ '!H662</f>
        <v>128.2457</v>
      </c>
      <c r="I630" s="1186">
        <v>0.33579999999999999</v>
      </c>
      <c r="J630" s="1186">
        <v>0.10100000000000001</v>
      </c>
      <c r="K630" s="1186">
        <v>0.2</v>
      </c>
      <c r="L630" s="2462">
        <v>11.7303</v>
      </c>
      <c r="M630" s="1322">
        <v>69.975499999999997</v>
      </c>
      <c r="N630" s="1322">
        <v>161.28</v>
      </c>
      <c r="O630" s="1186">
        <v>5.4617000000000004</v>
      </c>
      <c r="P630" s="2461">
        <v>1.9068000000000001</v>
      </c>
      <c r="Q630" s="1760">
        <f>'12-18л. МЕНЮ '!I662</f>
        <v>76</v>
      </c>
      <c r="R630" s="11"/>
      <c r="S630" s="803"/>
      <c r="T630" s="1537"/>
      <c r="U630" s="1537"/>
      <c r="V630" s="1537"/>
      <c r="W630" s="1537"/>
      <c r="X630" s="1537"/>
      <c r="Y630" s="1537"/>
      <c r="Z630" s="1537"/>
      <c r="AA630" s="2175"/>
      <c r="AB630" s="2176"/>
      <c r="AC630" s="106"/>
      <c r="AD630" s="1537"/>
      <c r="AE630" s="2176"/>
      <c r="AF630" s="106"/>
      <c r="AG630" s="106"/>
      <c r="AH630" s="106"/>
      <c r="AI630" s="106"/>
      <c r="AJ630" s="106"/>
      <c r="AK630" s="106"/>
      <c r="AL630" s="106"/>
    </row>
    <row r="631" spans="1:38" ht="15.75" customHeight="1">
      <c r="B631" s="1757" t="str">
        <f>'12-18л. МЕНЮ '!J663</f>
        <v>481/21</v>
      </c>
      <c r="C631" s="1224" t="str">
        <f>'12-18л. МЕНЮ '!C663</f>
        <v>Кисель   витаминный</v>
      </c>
      <c r="D631" s="1211">
        <f>'12-18л. МЕНЮ '!D663</f>
        <v>200</v>
      </c>
      <c r="E631" s="1763">
        <f>'12-18л. МЕНЮ '!E663</f>
        <v>1.25</v>
      </c>
      <c r="F631" s="1410">
        <f>'12-18л. МЕНЮ '!F663</f>
        <v>0.25</v>
      </c>
      <c r="G631" s="1410">
        <f>'12-18л. МЕНЮ '!G663</f>
        <v>46.56</v>
      </c>
      <c r="H631" s="780">
        <f>'12-18л. МЕНЮ '!H663</f>
        <v>193.35</v>
      </c>
      <c r="I631" s="1186">
        <v>12</v>
      </c>
      <c r="J631" s="1186">
        <v>2.2499999999999999E-2</v>
      </c>
      <c r="K631" s="1186">
        <v>0.06</v>
      </c>
      <c r="L631" s="717">
        <v>122.5</v>
      </c>
      <c r="M631" s="2163">
        <v>24.535699999999999</v>
      </c>
      <c r="N631" s="1186">
        <v>17.416699999999999</v>
      </c>
      <c r="O631" s="1186">
        <v>7.75</v>
      </c>
      <c r="P631" s="2164">
        <v>1.75</v>
      </c>
      <c r="Q631" s="1760">
        <f>'12-18л. МЕНЮ '!I663</f>
        <v>89</v>
      </c>
      <c r="R631" s="116"/>
      <c r="S631" s="592"/>
      <c r="T631" s="126"/>
      <c r="U631" s="98"/>
      <c r="V631" s="116"/>
      <c r="W631" s="116"/>
      <c r="X631" s="116"/>
      <c r="Y631" s="583"/>
      <c r="Z631" s="541"/>
      <c r="AA631" s="106"/>
      <c r="AB631" s="106"/>
      <c r="AC631" s="106"/>
      <c r="AD631" s="106"/>
      <c r="AE631" s="106"/>
      <c r="AF631" s="106"/>
      <c r="AG631" s="106"/>
      <c r="AH631" s="106"/>
      <c r="AI631" s="106"/>
      <c r="AJ631" s="106"/>
      <c r="AK631" s="106"/>
      <c r="AL631" s="106"/>
    </row>
    <row r="632" spans="1:38">
      <c r="B632" s="1286" t="str">
        <f>'12-18л. МЕНЮ '!J664</f>
        <v>Пром.пр.</v>
      </c>
      <c r="C632" s="393" t="str">
        <f>'12-18л. МЕНЮ '!C664</f>
        <v>Хлеб пшеничный</v>
      </c>
      <c r="D632" s="326">
        <f>'12-18л. МЕНЮ '!D664</f>
        <v>60</v>
      </c>
      <c r="E632" s="1242">
        <f>'12-18л. МЕНЮ '!E664</f>
        <v>1.2036</v>
      </c>
      <c r="F632" s="329">
        <f>'12-18л. МЕНЮ '!F664</f>
        <v>0.78</v>
      </c>
      <c r="G632" s="329">
        <f>'12-18л. МЕНЮ '!G664</f>
        <v>32.520000000000003</v>
      </c>
      <c r="H632" s="722">
        <f>'12-18л. МЕНЮ '!H664</f>
        <v>141.9144</v>
      </c>
      <c r="I632" s="2740">
        <v>0</v>
      </c>
      <c r="J632" s="2740">
        <v>6.6000000000000003E-2</v>
      </c>
      <c r="K632" s="2740">
        <v>2.4E-2</v>
      </c>
      <c r="L632" s="2740">
        <v>0</v>
      </c>
      <c r="M632" s="2739">
        <v>12</v>
      </c>
      <c r="N632" s="2739">
        <v>3.9</v>
      </c>
      <c r="O632" s="2740">
        <v>0.84</v>
      </c>
      <c r="P632" s="2739">
        <v>6.6000000000000003E-2</v>
      </c>
      <c r="Q632" s="1691">
        <f>'12-18л. МЕНЮ '!I664</f>
        <v>17</v>
      </c>
      <c r="R632" s="116"/>
      <c r="S632" s="540"/>
      <c r="T632" s="101"/>
      <c r="U632" s="98"/>
      <c r="V632" s="149"/>
      <c r="W632" s="149"/>
      <c r="X632" s="149"/>
      <c r="Y632" s="175"/>
      <c r="Z632" s="804"/>
      <c r="AA632" s="106"/>
      <c r="AB632" s="106"/>
      <c r="AC632" s="106"/>
      <c r="AD632" s="106"/>
      <c r="AE632" s="106"/>
      <c r="AF632" s="106"/>
      <c r="AG632" s="106"/>
      <c r="AH632" s="106"/>
      <c r="AI632" s="106"/>
      <c r="AJ632" s="106"/>
      <c r="AK632" s="106"/>
      <c r="AL632" s="106"/>
    </row>
    <row r="633" spans="1:38">
      <c r="B633" s="1286" t="str">
        <f>'12-18л. МЕНЮ '!J665</f>
        <v>Пром.пр.</v>
      </c>
      <c r="C633" s="393" t="str">
        <f>'12-18л. МЕНЮ '!C665</f>
        <v>Хлеб ржаной</v>
      </c>
      <c r="D633" s="326">
        <f>'12-18л. МЕНЮ '!D665</f>
        <v>50</v>
      </c>
      <c r="E633" s="1242">
        <f>'12-18л. МЕНЮ '!E665</f>
        <v>2.3330000000000002</v>
      </c>
      <c r="F633" s="329">
        <f>'12-18л. МЕНЮ '!F665</f>
        <v>0.82499999999999996</v>
      </c>
      <c r="G633" s="329">
        <f>'12-18л. МЕНЮ '!G665</f>
        <v>21.718</v>
      </c>
      <c r="H633" s="722">
        <f>'12-18л. МЕНЮ '!H665</f>
        <v>103.625</v>
      </c>
      <c r="I633" s="1186">
        <v>0</v>
      </c>
      <c r="J633" s="1186">
        <v>0.1</v>
      </c>
      <c r="K633" s="1186">
        <v>0.1</v>
      </c>
      <c r="L633" s="717">
        <v>0</v>
      </c>
      <c r="M633" s="2163">
        <v>16.5</v>
      </c>
      <c r="N633" s="1186">
        <v>11.7</v>
      </c>
      <c r="O633" s="1186">
        <v>3.3</v>
      </c>
      <c r="P633" s="1186">
        <v>7.0000000000000007E-2</v>
      </c>
      <c r="Q633" s="1691">
        <f>'12-18л. МЕНЮ '!I665</f>
        <v>18</v>
      </c>
      <c r="R633" s="119"/>
      <c r="S633" s="540"/>
      <c r="T633" s="485"/>
      <c r="U633" s="96"/>
      <c r="V633" s="335"/>
      <c r="W633" s="335"/>
      <c r="X633" s="335"/>
      <c r="Y633" s="175"/>
      <c r="Z633" s="804"/>
      <c r="AA633" s="106"/>
      <c r="AB633" s="106"/>
      <c r="AC633" s="106"/>
      <c r="AD633" s="106"/>
      <c r="AE633" s="106"/>
      <c r="AF633" s="106"/>
      <c r="AG633" s="106"/>
      <c r="AH633" s="106"/>
      <c r="AI633" s="106"/>
      <c r="AJ633" s="106"/>
      <c r="AK633" s="106"/>
      <c r="AL633" s="106"/>
    </row>
    <row r="634" spans="1:38" ht="15.75" thickBot="1">
      <c r="B634" s="1737" t="str">
        <f>'12-18л. МЕНЮ '!J666</f>
        <v xml:space="preserve">338 / 17 </v>
      </c>
      <c r="C634" s="1310" t="str">
        <f>'12-18л. МЕНЮ '!C666</f>
        <v>Фрукты свежие (яблоко)**</v>
      </c>
      <c r="D634" s="1289">
        <f>'12-18л. МЕНЮ '!D666</f>
        <v>100</v>
      </c>
      <c r="E634" s="1242">
        <f>'12-18л. МЕНЮ '!E666</f>
        <v>0.4</v>
      </c>
      <c r="F634" s="329">
        <f>'12-18л. МЕНЮ '!F666</f>
        <v>0.4</v>
      </c>
      <c r="G634" s="329">
        <f>'12-18л. МЕНЮ '!G666</f>
        <v>9.8000000000000007</v>
      </c>
      <c r="H634" s="722">
        <f>'12-18л. МЕНЮ '!H666</f>
        <v>47</v>
      </c>
      <c r="I634" s="1186">
        <v>10</v>
      </c>
      <c r="J634" s="1186">
        <v>0.03</v>
      </c>
      <c r="K634" s="1186">
        <v>0.02</v>
      </c>
      <c r="L634" s="722">
        <v>0</v>
      </c>
      <c r="M634" s="1186">
        <v>16</v>
      </c>
      <c r="N634" s="1186">
        <v>11</v>
      </c>
      <c r="O634" s="1186">
        <v>9</v>
      </c>
      <c r="P634" s="1186">
        <v>2.2000000000000002</v>
      </c>
      <c r="Q634" s="1691">
        <f>'12-18л. МЕНЮ '!I666</f>
        <v>99</v>
      </c>
      <c r="R634" s="125"/>
      <c r="S634" s="106"/>
      <c r="T634" s="106"/>
      <c r="U634" s="106"/>
      <c r="V634" s="106"/>
      <c r="W634" s="106"/>
      <c r="X634" s="106"/>
      <c r="Y634" s="106"/>
      <c r="Z634" s="106"/>
      <c r="AA634" s="106"/>
      <c r="AB634" s="106"/>
      <c r="AC634" s="106"/>
      <c r="AD634" s="106"/>
      <c r="AE634" s="106"/>
      <c r="AF634" s="106"/>
      <c r="AG634" s="106"/>
      <c r="AH634" s="106"/>
      <c r="AI634" s="106"/>
      <c r="AJ634" s="106"/>
      <c r="AK634" s="106"/>
      <c r="AL634" s="106"/>
    </row>
    <row r="635" spans="1:38">
      <c r="B635" s="434" t="s">
        <v>162</v>
      </c>
      <c r="C635" s="732"/>
      <c r="D635" s="1785">
        <f>'12-18л. МЕНЮ '!D667</f>
        <v>1060</v>
      </c>
      <c r="E635" s="1708">
        <f>'12-18л. МЕНЮ '!E667</f>
        <v>27.719799999999999</v>
      </c>
      <c r="F635" s="735">
        <f>'12-18л. МЕНЮ '!F667</f>
        <v>26.529399999999999</v>
      </c>
      <c r="G635" s="735">
        <f>'12-18л. МЕНЮ '!G667</f>
        <v>151.92959999999999</v>
      </c>
      <c r="H635" s="1704">
        <f>'12-18л. МЕНЮ '!H667</f>
        <v>943.15829999999994</v>
      </c>
      <c r="I635" s="235">
        <f t="shared" ref="I635:P635" si="183">SUM(I627:I634)</f>
        <v>48.8748</v>
      </c>
      <c r="J635" s="235">
        <f t="shared" si="183"/>
        <v>0.49180000000000001</v>
      </c>
      <c r="K635" s="730">
        <f>SUM(K627:K634)</f>
        <v>0.57000000000000006</v>
      </c>
      <c r="L635" s="235">
        <f t="shared" si="183"/>
        <v>614.78099999999995</v>
      </c>
      <c r="M635" s="720">
        <f t="shared" si="183"/>
        <v>293.5575</v>
      </c>
      <c r="N635" s="720">
        <f t="shared" si="183"/>
        <v>374.52269999999993</v>
      </c>
      <c r="O635" s="720">
        <f t="shared" si="183"/>
        <v>91.954700000000017</v>
      </c>
      <c r="P635" s="1792">
        <f t="shared" si="183"/>
        <v>8.9047999999999998</v>
      </c>
      <c r="Q635" s="790"/>
      <c r="R635" s="116"/>
      <c r="S635" s="106"/>
      <c r="T635" s="106"/>
      <c r="U635" s="106"/>
      <c r="V635" s="106"/>
      <c r="W635" s="106"/>
      <c r="X635" s="106"/>
      <c r="Y635" s="106"/>
      <c r="Z635" s="106"/>
      <c r="AA635" s="106"/>
      <c r="AB635" s="106"/>
      <c r="AC635" s="106"/>
      <c r="AD635" s="106"/>
      <c r="AE635" s="106"/>
      <c r="AF635" s="106"/>
      <c r="AG635" s="106"/>
      <c r="AH635" s="106"/>
      <c r="AI635" s="106"/>
      <c r="AJ635" s="106"/>
      <c r="AK635" s="106"/>
      <c r="AL635" s="106"/>
    </row>
    <row r="636" spans="1:38">
      <c r="B636" s="755"/>
      <c r="C636" s="756" t="s">
        <v>11</v>
      </c>
      <c r="D636" s="1150">
        <f>D736</f>
        <v>0.35</v>
      </c>
      <c r="E636" s="1710">
        <f>'12-18л. МЕНЮ '!E668</f>
        <v>31.5</v>
      </c>
      <c r="F636" s="1693">
        <f>'12-18л. МЕНЮ '!F668</f>
        <v>32.200000000000003</v>
      </c>
      <c r="G636" s="1693">
        <f>'12-18л. МЕНЮ '!G668</f>
        <v>134.05000000000001</v>
      </c>
      <c r="H636" s="1705">
        <f>'12-18л. МЕНЮ '!H668</f>
        <v>952</v>
      </c>
      <c r="I636" s="1490">
        <f t="shared" ref="I636:P636" si="184">I736</f>
        <v>24.5</v>
      </c>
      <c r="J636" s="1490">
        <f t="shared" si="184"/>
        <v>0.49</v>
      </c>
      <c r="K636" s="1490">
        <f>K736</f>
        <v>0.56000000000000005</v>
      </c>
      <c r="L636" s="1490">
        <f t="shared" si="184"/>
        <v>315</v>
      </c>
      <c r="M636" s="1295">
        <f t="shared" si="184"/>
        <v>420</v>
      </c>
      <c r="N636" s="1295">
        <f t="shared" si="184"/>
        <v>420</v>
      </c>
      <c r="O636" s="1295">
        <f t="shared" si="184"/>
        <v>105</v>
      </c>
      <c r="P636" s="1761">
        <f t="shared" si="184"/>
        <v>6.3</v>
      </c>
      <c r="Q636" s="790"/>
      <c r="R636" s="125"/>
      <c r="S636" s="106"/>
      <c r="T636" s="106"/>
      <c r="U636" s="106"/>
      <c r="V636" s="106"/>
      <c r="W636" s="106"/>
      <c r="X636" s="106"/>
      <c r="Y636" s="106"/>
      <c r="Z636" s="106"/>
      <c r="AA636" s="106"/>
      <c r="AB636" s="106"/>
      <c r="AC636" s="106"/>
      <c r="AD636" s="106"/>
      <c r="AE636" s="106"/>
      <c r="AF636" s="106"/>
      <c r="AG636" s="106"/>
      <c r="AH636" s="106"/>
      <c r="AI636" s="106"/>
      <c r="AJ636" s="106"/>
      <c r="AK636" s="106"/>
      <c r="AL636" s="106"/>
    </row>
    <row r="637" spans="1:38" ht="15.75" thickBot="1">
      <c r="B637" s="230"/>
      <c r="C637" s="752" t="s">
        <v>344</v>
      </c>
      <c r="D637" s="774"/>
      <c r="E637" s="449">
        <f>'12-18л. МЕНЮ '!E669</f>
        <v>-4.200222222222223</v>
      </c>
      <c r="F637" s="450">
        <f>'12-18л. МЕНЮ '!F669</f>
        <v>-6.1636956521739137</v>
      </c>
      <c r="G637" s="450">
        <f>'12-18л. МЕНЮ '!G669</f>
        <v>4.6683028720626609</v>
      </c>
      <c r="H637" s="1204">
        <f>'12-18л. МЕНЮ '!H669</f>
        <v>-0.32506250000000136</v>
      </c>
      <c r="I637" s="765">
        <f t="shared" ref="I637:P637" si="185">(I635*100/I730)-35</f>
        <v>34.82114285714286</v>
      </c>
      <c r="J637" s="765">
        <f t="shared" si="185"/>
        <v>0.12857142857143344</v>
      </c>
      <c r="K637" s="765">
        <f t="shared" si="185"/>
        <v>0.625</v>
      </c>
      <c r="L637" s="765">
        <f t="shared" si="185"/>
        <v>33.308999999999983</v>
      </c>
      <c r="M637" s="765">
        <f t="shared" si="185"/>
        <v>-10.536874999999998</v>
      </c>
      <c r="N637" s="765">
        <f t="shared" si="185"/>
        <v>-3.7897750000000094</v>
      </c>
      <c r="O637" s="765">
        <f t="shared" si="185"/>
        <v>-4.3484333333333289</v>
      </c>
      <c r="P637" s="793">
        <f t="shared" si="185"/>
        <v>14.471111111111114</v>
      </c>
      <c r="Q637" s="795"/>
      <c r="R637" s="115"/>
      <c r="S637" s="106"/>
      <c r="T637" s="106"/>
      <c r="U637" s="106"/>
      <c r="V637" s="106"/>
      <c r="W637" s="106"/>
      <c r="X637" s="106"/>
      <c r="Y637" s="106"/>
      <c r="Z637" s="106"/>
      <c r="AA637" s="106"/>
      <c r="AB637" s="106"/>
      <c r="AC637" s="106"/>
      <c r="AD637" s="106"/>
      <c r="AE637" s="106"/>
      <c r="AF637" s="106"/>
      <c r="AG637" s="106"/>
      <c r="AH637" s="106"/>
      <c r="AI637" s="106"/>
      <c r="AJ637" s="106"/>
      <c r="AK637" s="106"/>
      <c r="AL637" s="106"/>
    </row>
    <row r="638" spans="1:38">
      <c r="A638">
        <v>7</v>
      </c>
      <c r="B638" s="701"/>
      <c r="C638" s="568" t="s">
        <v>200</v>
      </c>
      <c r="D638" s="59"/>
      <c r="E638" s="1404"/>
      <c r="F638" s="555"/>
      <c r="G638" s="555"/>
      <c r="H638" s="555"/>
      <c r="I638" s="731"/>
      <c r="J638" s="731"/>
      <c r="K638" s="731"/>
      <c r="L638" s="731"/>
      <c r="M638" s="731"/>
      <c r="N638" s="731"/>
      <c r="O638" s="731"/>
      <c r="P638" s="792"/>
      <c r="Q638" s="794"/>
      <c r="R638" s="125"/>
      <c r="S638" s="106"/>
      <c r="T638" s="106"/>
      <c r="U638" s="106"/>
      <c r="V638" s="116"/>
      <c r="W638" s="106"/>
      <c r="X638" s="106"/>
      <c r="Y638" s="106"/>
      <c r="Z638" s="106"/>
      <c r="AA638" s="106"/>
      <c r="AB638" s="106"/>
      <c r="AC638" s="106"/>
      <c r="AD638" s="106"/>
      <c r="AE638" s="106"/>
      <c r="AF638" s="106"/>
      <c r="AG638" s="106"/>
      <c r="AH638" s="106"/>
      <c r="AI638" s="106"/>
      <c r="AJ638" s="106"/>
      <c r="AK638" s="106"/>
      <c r="AL638" s="106"/>
    </row>
    <row r="639" spans="1:38" ht="15.75" customHeight="1">
      <c r="B639" s="800" t="str">
        <f>'12-18л. МЕНЮ '!J671</f>
        <v>465 / 21</v>
      </c>
      <c r="C639" s="251" t="str">
        <f>'12-18л. МЕНЮ '!C671</f>
        <v>Кофейный напиток с молоком</v>
      </c>
      <c r="D639" s="254">
        <f>'12-18л. МЕНЮ '!D671</f>
        <v>190</v>
      </c>
      <c r="E639" s="1178">
        <f>'12-18л. МЕНЮ '!E671</f>
        <v>5.57</v>
      </c>
      <c r="F639" s="768">
        <f>'12-18л. МЕНЮ '!F671</f>
        <v>4.46</v>
      </c>
      <c r="G639" s="1178">
        <f>'12-18л. МЕНЮ '!G671</f>
        <v>12.217000000000001</v>
      </c>
      <c r="H639" s="761">
        <f>'12-18л. МЕНЮ '!H671</f>
        <v>111.054</v>
      </c>
      <c r="I639" s="330">
        <v>0.98799999999999999</v>
      </c>
      <c r="J639" s="330">
        <v>5.7000000000000002E-2</v>
      </c>
      <c r="K639" s="330">
        <v>0.23200000000000001</v>
      </c>
      <c r="L639" s="761">
        <v>25.116</v>
      </c>
      <c r="M639" s="2249">
        <v>203.697</v>
      </c>
      <c r="N639" s="2249">
        <v>159.4</v>
      </c>
      <c r="O639" s="768">
        <v>30</v>
      </c>
      <c r="P639" s="2521">
        <v>0.56599999999999995</v>
      </c>
      <c r="Q639" s="459">
        <f>'12-18л. МЕНЮ '!I671</f>
        <v>94</v>
      </c>
      <c r="R639" s="115"/>
      <c r="S639" s="106"/>
      <c r="T639" s="106"/>
      <c r="U639" s="106"/>
      <c r="V639" s="174"/>
      <c r="W639" s="106"/>
      <c r="X639" s="106"/>
      <c r="Y639" s="106"/>
      <c r="Z639" s="106"/>
      <c r="AA639" s="106"/>
      <c r="AB639" s="106"/>
      <c r="AC639" s="106"/>
      <c r="AD639" s="106"/>
      <c r="AE639" s="106"/>
      <c r="AF639" s="106"/>
      <c r="AG639" s="106"/>
      <c r="AH639" s="106"/>
      <c r="AI639" s="106"/>
      <c r="AJ639" s="106"/>
      <c r="AK639" s="106"/>
      <c r="AL639" s="106"/>
    </row>
    <row r="640" spans="1:38">
      <c r="B640" s="800" t="str">
        <f>'12-18л. МЕНЮ '!J672</f>
        <v>276/17</v>
      </c>
      <c r="C640" s="251" t="str">
        <f>'12-18л. МЕНЮ '!C672</f>
        <v xml:space="preserve">Рулет с макаронами и / </v>
      </c>
      <c r="D640" s="254">
        <f>'12-18л. МЕНЮ '!D672</f>
        <v>110</v>
      </c>
      <c r="E640" s="1178">
        <f>'12-18л. МЕНЮ '!E672</f>
        <v>1.7809900000000001</v>
      </c>
      <c r="F640" s="768">
        <f>'12-18л. МЕНЮ '!F672</f>
        <v>5.7110200000000004</v>
      </c>
      <c r="G640" s="1178">
        <f>'12-18л. МЕНЮ '!G672</f>
        <v>6.97</v>
      </c>
      <c r="H640" s="761">
        <f>'12-18л. МЕНЮ '!H672</f>
        <v>86.8185</v>
      </c>
      <c r="I640" s="1787">
        <v>0</v>
      </c>
      <c r="J640" s="1789">
        <v>9.4999999999999998E-3</v>
      </c>
      <c r="K640" s="1787">
        <v>0.02</v>
      </c>
      <c r="L640" s="3682">
        <v>57.5092</v>
      </c>
      <c r="M640" s="1788">
        <v>18.5276</v>
      </c>
      <c r="N640" s="2997">
        <v>72.064999999999998</v>
      </c>
      <c r="O640" s="1787">
        <v>3.8163</v>
      </c>
      <c r="P640" s="1791">
        <v>1.528</v>
      </c>
      <c r="Q640" s="459">
        <f>'12-18л. МЕНЮ '!I672</f>
        <v>58</v>
      </c>
      <c r="R640" s="125"/>
      <c r="S640" s="106"/>
      <c r="T640" s="274"/>
      <c r="U640" s="106"/>
      <c r="V640" s="106"/>
      <c r="W640" s="106"/>
      <c r="X640" s="106"/>
      <c r="Y640" s="106"/>
      <c r="Z640" s="106"/>
      <c r="AA640" s="106"/>
      <c r="AB640" s="106"/>
      <c r="AC640" s="106"/>
      <c r="AD640" s="106"/>
      <c r="AE640" s="106"/>
      <c r="AF640" s="106"/>
      <c r="AG640" s="106"/>
      <c r="AH640" s="106"/>
      <c r="AI640" s="106"/>
      <c r="AJ640" s="106"/>
      <c r="AK640" s="106"/>
      <c r="AL640" s="106"/>
    </row>
    <row r="641" spans="2:38">
      <c r="B641" s="1847" t="str">
        <f>'12-18л. МЕНЮ '!J673</f>
        <v>331/17</v>
      </c>
      <c r="C641" s="323" t="str">
        <f>'12-18л. МЕНЮ '!C673</f>
        <v>соус сметанный с томатом</v>
      </c>
      <c r="D641" s="352">
        <f>'12-18л. МЕНЮ '!D673</f>
        <v>20</v>
      </c>
      <c r="E641" s="2448">
        <f>'12-18л. МЕНЮ '!E673</f>
        <v>0.35239999999999999</v>
      </c>
      <c r="F641" s="2546">
        <f>'12-18л. МЕНЮ '!F673</f>
        <v>0.99919999999999998</v>
      </c>
      <c r="G641" s="1741">
        <f>'12-18л. МЕНЮ '!G673</f>
        <v>1.4048</v>
      </c>
      <c r="H641" s="2625">
        <f>'12-18л. МЕНЮ '!H673</f>
        <v>16.02</v>
      </c>
      <c r="I641" s="1759">
        <v>0.2676</v>
      </c>
      <c r="J641" s="1758">
        <v>5.0000000000000001E-3</v>
      </c>
      <c r="K641" s="1759">
        <v>6.4000000000000003E-3</v>
      </c>
      <c r="L641" s="1758">
        <v>6.76</v>
      </c>
      <c r="M641" s="1759">
        <v>55.847999999999999</v>
      </c>
      <c r="N641" s="1758">
        <v>5.8760000000000003</v>
      </c>
      <c r="O641" s="1759">
        <v>1.958</v>
      </c>
      <c r="P641" s="2928">
        <v>7.9600000000000004E-2</v>
      </c>
      <c r="Q641" s="2129">
        <f>'12-18л. МЕНЮ '!I673</f>
        <v>58</v>
      </c>
      <c r="R641" s="115"/>
      <c r="S641" s="106"/>
      <c r="T641" s="106"/>
      <c r="U641" s="106"/>
      <c r="V641" s="106"/>
      <c r="W641" s="106"/>
      <c r="X641" s="106"/>
      <c r="Y641" s="106"/>
      <c r="Z641" s="106"/>
      <c r="AA641" s="106"/>
      <c r="AB641" s="106"/>
      <c r="AC641" s="106"/>
      <c r="AD641" s="106"/>
      <c r="AE641" s="106"/>
      <c r="AF641" s="106"/>
      <c r="AG641" s="106"/>
      <c r="AH641" s="106"/>
      <c r="AI641" s="106"/>
      <c r="AJ641" s="106"/>
      <c r="AK641" s="106"/>
      <c r="AL641" s="106"/>
    </row>
    <row r="642" spans="2:38" ht="15.75" thickBot="1">
      <c r="B642" s="2488" t="str">
        <f>'12-18л. МЕНЮ '!J674</f>
        <v>Пром.пр.</v>
      </c>
      <c r="C642" s="1283" t="str">
        <f>'12-18л. МЕНЮ '!C674</f>
        <v>Хлеб ржаной</v>
      </c>
      <c r="D642" s="1239">
        <f>'12-18л. МЕНЮ '!D674</f>
        <v>30</v>
      </c>
      <c r="E642" s="1802">
        <f>'12-18л. МЕНЮ '!E674</f>
        <v>1.4</v>
      </c>
      <c r="F642" s="1142">
        <f>'12-18л. МЕНЮ '!F674</f>
        <v>0.495</v>
      </c>
      <c r="G642" s="1142">
        <f>'12-18л. МЕНЮ '!G674</f>
        <v>13.031000000000001</v>
      </c>
      <c r="H642" s="1407">
        <f>'12-18л. МЕНЮ '!H674</f>
        <v>62.174999999999997</v>
      </c>
      <c r="I642" s="1186">
        <v>0</v>
      </c>
      <c r="J642" s="1186">
        <v>7.4999999999999997E-2</v>
      </c>
      <c r="K642" s="1186">
        <v>7.4999999999999997E-2</v>
      </c>
      <c r="L642" s="2497">
        <v>0</v>
      </c>
      <c r="M642" s="2163">
        <v>9.9</v>
      </c>
      <c r="N642" s="1186">
        <v>7.02</v>
      </c>
      <c r="O642" s="1186">
        <v>1.98</v>
      </c>
      <c r="P642" s="2164">
        <v>4.2000000000000003E-2</v>
      </c>
      <c r="Q642" s="1714">
        <f>'12-18л. МЕНЮ '!I674</f>
        <v>18</v>
      </c>
      <c r="R642" s="106"/>
      <c r="S642" s="106"/>
      <c r="T642" s="106"/>
      <c r="U642" s="106"/>
      <c r="V642" s="106"/>
      <c r="W642" s="106"/>
      <c r="X642" s="106"/>
      <c r="Y642" s="106"/>
      <c r="Z642" s="106"/>
      <c r="AA642" s="106"/>
      <c r="AB642" s="106"/>
      <c r="AC642" s="106"/>
      <c r="AD642" s="106"/>
      <c r="AE642" s="106"/>
      <c r="AF642" s="106"/>
      <c r="AG642" s="106"/>
      <c r="AH642" s="106"/>
      <c r="AI642" s="106"/>
      <c r="AJ642" s="106"/>
      <c r="AK642" s="106"/>
      <c r="AL642" s="106"/>
    </row>
    <row r="643" spans="2:38">
      <c r="B643" s="434" t="s">
        <v>207</v>
      </c>
      <c r="C643" s="585"/>
      <c r="D643" s="1677">
        <f>'12-18л. МЕНЮ '!D675</f>
        <v>350</v>
      </c>
      <c r="E643" s="1796">
        <f>'12-18л. МЕНЮ '!E675</f>
        <v>9.103390000000001</v>
      </c>
      <c r="F643" s="1797">
        <f>'12-18л. МЕНЮ '!F675</f>
        <v>11.66522</v>
      </c>
      <c r="G643" s="1798">
        <f>'12-18л. МЕНЮ '!G675</f>
        <v>33.622800000000005</v>
      </c>
      <c r="H643" s="1712">
        <f>'12-18л. МЕНЮ '!H675</f>
        <v>276.0675</v>
      </c>
      <c r="I643" s="235">
        <f t="shared" ref="I643:P643" si="186">SUM(I639:I642)</f>
        <v>1.2556</v>
      </c>
      <c r="J643" s="235">
        <f t="shared" si="186"/>
        <v>0.14650000000000002</v>
      </c>
      <c r="K643" s="235">
        <f>SUM(K639:K642)</f>
        <v>0.33340000000000003</v>
      </c>
      <c r="L643" s="720">
        <f t="shared" si="186"/>
        <v>89.385200000000012</v>
      </c>
      <c r="M643" s="720">
        <f t="shared" si="186"/>
        <v>287.9726</v>
      </c>
      <c r="N643" s="720">
        <f t="shared" si="186"/>
        <v>244.36100000000002</v>
      </c>
      <c r="O643" s="235">
        <f t="shared" si="186"/>
        <v>37.754299999999994</v>
      </c>
      <c r="P643" s="671">
        <f t="shared" si="186"/>
        <v>2.2155999999999998</v>
      </c>
      <c r="R643" s="116"/>
      <c r="S643" s="106"/>
      <c r="T643" s="106"/>
      <c r="U643" s="106"/>
      <c r="V643" s="106"/>
      <c r="W643" s="106"/>
      <c r="X643" s="106"/>
      <c r="Y643" s="106"/>
      <c r="Z643" s="106"/>
      <c r="AA643" s="106"/>
      <c r="AB643" s="106"/>
      <c r="AC643" s="106"/>
      <c r="AD643" s="106"/>
      <c r="AE643" s="106"/>
      <c r="AF643" s="106"/>
      <c r="AG643" s="106"/>
      <c r="AH643" s="106"/>
      <c r="AI643" s="106"/>
      <c r="AJ643" s="106"/>
      <c r="AK643" s="106"/>
      <c r="AL643" s="106"/>
    </row>
    <row r="644" spans="2:38" ht="15" customHeight="1">
      <c r="B644" s="755"/>
      <c r="C644" s="756" t="s">
        <v>11</v>
      </c>
      <c r="D644" s="1150">
        <f>D740</f>
        <v>0.1</v>
      </c>
      <c r="E644" s="1799">
        <f>'12-18л. МЕНЮ '!E676</f>
        <v>9</v>
      </c>
      <c r="F644" s="1800">
        <f>'12-18л. МЕНЮ '!F676</f>
        <v>9.1999999999999993</v>
      </c>
      <c r="G644" s="1801">
        <f>'12-18л. МЕНЮ '!G676</f>
        <v>38.299999999999997</v>
      </c>
      <c r="H644" s="1713">
        <f>'12-18л. МЕНЮ '!H676</f>
        <v>272</v>
      </c>
      <c r="I644" s="1490">
        <f t="shared" ref="I644:P644" si="187">I740</f>
        <v>7</v>
      </c>
      <c r="J644" s="1490">
        <f t="shared" si="187"/>
        <v>0.14000000000000001</v>
      </c>
      <c r="K644" s="1490">
        <f>K740</f>
        <v>0.16</v>
      </c>
      <c r="L644" s="1490">
        <f t="shared" si="187"/>
        <v>90</v>
      </c>
      <c r="M644" s="1295">
        <f t="shared" si="187"/>
        <v>120</v>
      </c>
      <c r="N644" s="1295">
        <f t="shared" si="187"/>
        <v>120</v>
      </c>
      <c r="O644" s="1490">
        <f t="shared" si="187"/>
        <v>30</v>
      </c>
      <c r="P644" s="1527">
        <f t="shared" si="187"/>
        <v>1.8</v>
      </c>
      <c r="Q644" s="294"/>
      <c r="R644" s="116"/>
      <c r="S644" s="106"/>
      <c r="T644" s="106"/>
      <c r="U644" s="106"/>
      <c r="V644" s="106"/>
      <c r="W644" s="106"/>
      <c r="X644" s="106"/>
      <c r="Y644" s="106"/>
      <c r="Z644" s="106"/>
      <c r="AA644" s="106"/>
      <c r="AB644" s="106"/>
      <c r="AC644" s="106"/>
      <c r="AD644" s="106"/>
      <c r="AE644" s="106"/>
      <c r="AF644" s="106"/>
      <c r="AG644" s="106"/>
      <c r="AH644" s="106"/>
      <c r="AI644" s="106"/>
      <c r="AJ644" s="106"/>
      <c r="AK644" s="106"/>
      <c r="AL644" s="106"/>
    </row>
    <row r="645" spans="2:38" ht="15.75" thickBot="1">
      <c r="B645" s="230"/>
      <c r="C645" s="752" t="s">
        <v>344</v>
      </c>
      <c r="D645" s="774"/>
      <c r="E645" s="764">
        <f>'12-18л. МЕНЮ '!E677</f>
        <v>0.11487777777777808</v>
      </c>
      <c r="F645" s="1795">
        <f>'12-18л. МЕНЮ '!F677</f>
        <v>2.6795869565217387</v>
      </c>
      <c r="G645" s="765">
        <f>'12-18л. МЕНЮ '!G677</f>
        <v>-1.2212010443864205</v>
      </c>
      <c r="H645" s="1204">
        <f>'12-18л. МЕНЮ '!H677</f>
        <v>0.14954044117647136</v>
      </c>
      <c r="I645" s="765">
        <f t="shared" ref="I645:P645" si="188">(I643*100/I730)-10</f>
        <v>-8.2062857142857144</v>
      </c>
      <c r="J645" s="765">
        <f t="shared" si="188"/>
        <v>0.46428571428571708</v>
      </c>
      <c r="K645" s="765">
        <f t="shared" si="188"/>
        <v>10.837500000000002</v>
      </c>
      <c r="L645" s="765">
        <f t="shared" si="188"/>
        <v>-6.8311111111110989E-2</v>
      </c>
      <c r="M645" s="765">
        <f t="shared" si="188"/>
        <v>13.997716666666665</v>
      </c>
      <c r="N645" s="765">
        <f t="shared" si="188"/>
        <v>10.363416666666669</v>
      </c>
      <c r="O645" s="765">
        <f t="shared" si="188"/>
        <v>2.5847666666666651</v>
      </c>
      <c r="P645" s="767">
        <f t="shared" si="188"/>
        <v>2.3088888888888874</v>
      </c>
      <c r="R645" s="106"/>
      <c r="S645" s="532"/>
      <c r="T645" s="174"/>
      <c r="U645" s="174"/>
      <c r="V645" s="174"/>
      <c r="W645" s="174"/>
      <c r="X645" s="174"/>
      <c r="Y645" s="174"/>
      <c r="Z645" s="174"/>
      <c r="AA645" s="106"/>
      <c r="AB645" s="106"/>
      <c r="AC645" s="106"/>
      <c r="AD645" s="106"/>
      <c r="AE645" s="106"/>
      <c r="AF645" s="106"/>
      <c r="AG645" s="106"/>
      <c r="AH645" s="106"/>
      <c r="AI645" s="106"/>
      <c r="AJ645" s="106"/>
      <c r="AK645" s="106"/>
      <c r="AL645" s="106"/>
    </row>
    <row r="646" spans="2:38" ht="15.75" thickBot="1">
      <c r="R646" s="106"/>
      <c r="S646" s="121"/>
      <c r="T646" s="361"/>
      <c r="U646" s="1264"/>
      <c r="V646" s="680"/>
      <c r="W646" s="680"/>
      <c r="X646" s="680"/>
      <c r="Y646" s="680"/>
      <c r="Z646" s="1267"/>
      <c r="AA646" s="106"/>
      <c r="AB646" s="106"/>
      <c r="AC646" s="106"/>
      <c r="AD646" s="106"/>
      <c r="AE646" s="106"/>
      <c r="AF646" s="106"/>
      <c r="AG646" s="106"/>
      <c r="AH646" s="106"/>
      <c r="AI646" s="106"/>
      <c r="AJ646" s="106"/>
      <c r="AK646" s="106"/>
      <c r="AL646" s="106"/>
    </row>
    <row r="647" spans="2:38" ht="15.75" customHeight="1">
      <c r="B647" s="670"/>
      <c r="C647" s="43" t="s">
        <v>239</v>
      </c>
      <c r="D647" s="44"/>
      <c r="E647" s="144">
        <f t="shared" ref="E647:P647" si="189">E623+E635</f>
        <v>52.539400000000001</v>
      </c>
      <c r="F647" s="235">
        <f t="shared" si="189"/>
        <v>57.5124</v>
      </c>
      <c r="G647" s="235">
        <f t="shared" si="189"/>
        <v>241.1266</v>
      </c>
      <c r="H647" s="235">
        <f t="shared" si="189"/>
        <v>1677.7676999999999</v>
      </c>
      <c r="I647" s="235">
        <f t="shared" si="189"/>
        <v>50.534799999999997</v>
      </c>
      <c r="J647" s="235">
        <f t="shared" si="189"/>
        <v>0.89380000000000004</v>
      </c>
      <c r="K647" s="235">
        <f t="shared" si="189"/>
        <v>0.78950000000000009</v>
      </c>
      <c r="L647" s="235">
        <f t="shared" si="189"/>
        <v>698.88099999999997</v>
      </c>
      <c r="M647" s="720">
        <f t="shared" si="189"/>
        <v>696.0915</v>
      </c>
      <c r="N647" s="720">
        <f t="shared" si="189"/>
        <v>736.78669999999988</v>
      </c>
      <c r="O647" s="720">
        <f t="shared" si="189"/>
        <v>164.65470000000002</v>
      </c>
      <c r="P647" s="671">
        <f t="shared" si="189"/>
        <v>12.0108</v>
      </c>
      <c r="R647" s="106"/>
      <c r="S647" s="106"/>
      <c r="T647" s="106"/>
      <c r="U647" s="106"/>
      <c r="V647" s="106"/>
      <c r="W647" s="106"/>
      <c r="X647" s="106"/>
      <c r="Y647" s="106"/>
      <c r="Z647" s="106"/>
      <c r="AA647" s="106"/>
      <c r="AB647" s="106"/>
      <c r="AC647" s="106"/>
      <c r="AD647" s="106"/>
      <c r="AE647" s="106"/>
      <c r="AF647" s="106"/>
      <c r="AG647" s="106"/>
      <c r="AH647" s="106"/>
      <c r="AI647" s="106"/>
      <c r="AJ647" s="106"/>
      <c r="AK647" s="106"/>
      <c r="AL647" s="106"/>
    </row>
    <row r="648" spans="2:38">
      <c r="B648" s="399"/>
      <c r="C648" s="697" t="s">
        <v>11</v>
      </c>
      <c r="D648" s="1150">
        <f t="shared" ref="D648:P648" si="190">D744</f>
        <v>0.6</v>
      </c>
      <c r="E648" s="1526">
        <f t="shared" si="190"/>
        <v>54</v>
      </c>
      <c r="F648" s="1490">
        <f t="shared" si="190"/>
        <v>55.2</v>
      </c>
      <c r="G648" s="1490">
        <f t="shared" si="190"/>
        <v>229.8</v>
      </c>
      <c r="H648" s="1490">
        <f t="shared" si="190"/>
        <v>1632</v>
      </c>
      <c r="I648" s="1490">
        <f t="shared" si="190"/>
        <v>42</v>
      </c>
      <c r="J648" s="1490">
        <f t="shared" si="190"/>
        <v>0.84</v>
      </c>
      <c r="K648" s="1490">
        <f t="shared" si="190"/>
        <v>0.96</v>
      </c>
      <c r="L648" s="1490">
        <f t="shared" si="190"/>
        <v>540</v>
      </c>
      <c r="M648" s="1295">
        <f t="shared" si="190"/>
        <v>720</v>
      </c>
      <c r="N648" s="1295">
        <f t="shared" si="190"/>
        <v>720</v>
      </c>
      <c r="O648" s="1295">
        <f t="shared" si="190"/>
        <v>180</v>
      </c>
      <c r="P648" s="1527">
        <f t="shared" si="190"/>
        <v>10.8</v>
      </c>
      <c r="R648" s="106"/>
      <c r="S648" s="106"/>
      <c r="T648" s="106"/>
      <c r="U648" s="106"/>
      <c r="V648" s="106"/>
      <c r="W648" s="106"/>
      <c r="X648" s="106"/>
      <c r="Y648" s="106"/>
      <c r="Z648" s="106"/>
      <c r="AA648" s="106"/>
      <c r="AB648" s="106"/>
      <c r="AC648" s="106"/>
      <c r="AD648" s="106"/>
      <c r="AE648" s="106"/>
      <c r="AF648" s="106"/>
      <c r="AG648" s="106"/>
      <c r="AH648" s="106"/>
      <c r="AI648" s="106"/>
      <c r="AJ648" s="106"/>
      <c r="AK648" s="106"/>
      <c r="AL648" s="106"/>
    </row>
    <row r="649" spans="2:38" ht="15.75" thickBot="1">
      <c r="B649" s="230"/>
      <c r="C649" s="752" t="s">
        <v>344</v>
      </c>
      <c r="D649" s="774"/>
      <c r="E649" s="764">
        <f t="shared" ref="E649:P649" si="191">(E647*100/E730)-60</f>
        <v>-1.6228888888888804</v>
      </c>
      <c r="F649" s="765">
        <f t="shared" si="191"/>
        <v>2.5134782608695616</v>
      </c>
      <c r="G649" s="765">
        <f t="shared" si="191"/>
        <v>2.9573368146214065</v>
      </c>
      <c r="H649" s="765">
        <f t="shared" si="191"/>
        <v>1.6826360294117606</v>
      </c>
      <c r="I649" s="765">
        <f t="shared" si="191"/>
        <v>12.192571428571426</v>
      </c>
      <c r="J649" s="765">
        <f t="shared" si="191"/>
        <v>3.8428571428571558</v>
      </c>
      <c r="K649" s="765">
        <f t="shared" si="191"/>
        <v>-10.65625</v>
      </c>
      <c r="L649" s="765">
        <f t="shared" si="191"/>
        <v>17.653444444444432</v>
      </c>
      <c r="M649" s="765">
        <f t="shared" si="191"/>
        <v>-1.9923750000000027</v>
      </c>
      <c r="N649" s="765">
        <f t="shared" si="191"/>
        <v>1.3988916666666498</v>
      </c>
      <c r="O649" s="765">
        <f t="shared" si="191"/>
        <v>-5.1150999999999982</v>
      </c>
      <c r="P649" s="767">
        <f t="shared" si="191"/>
        <v>6.7266666666666595</v>
      </c>
      <c r="R649" s="125"/>
      <c r="S649" s="121"/>
      <c r="T649" s="1385"/>
      <c r="U649" s="824"/>
      <c r="V649" s="825"/>
      <c r="W649" s="542"/>
      <c r="X649" s="543"/>
      <c r="Y649" s="543"/>
      <c r="Z649" s="121"/>
      <c r="AA649" s="106"/>
      <c r="AB649" s="106"/>
      <c r="AC649" s="106"/>
      <c r="AD649" s="106"/>
      <c r="AE649" s="106"/>
      <c r="AF649" s="106"/>
      <c r="AG649" s="106"/>
      <c r="AH649" s="106"/>
      <c r="AI649" s="106"/>
      <c r="AJ649" s="106"/>
      <c r="AK649" s="106"/>
      <c r="AL649" s="106"/>
    </row>
    <row r="650" spans="2:38" ht="15.75" thickBot="1">
      <c r="R650" s="115"/>
      <c r="S650" s="367"/>
      <c r="T650" s="358"/>
      <c r="U650" s="100"/>
      <c r="V650" s="521"/>
      <c r="W650" s="521"/>
      <c r="X650" s="521"/>
      <c r="Y650" s="521"/>
      <c r="Z650" s="211"/>
      <c r="AA650" s="106"/>
      <c r="AB650" s="106"/>
      <c r="AC650" s="106"/>
      <c r="AD650" s="106"/>
      <c r="AE650" s="106"/>
      <c r="AF650" s="106"/>
      <c r="AG650" s="106"/>
      <c r="AH650" s="106"/>
      <c r="AI650" s="106"/>
      <c r="AJ650" s="106"/>
      <c r="AK650" s="106"/>
      <c r="AL650" s="106"/>
    </row>
    <row r="651" spans="2:38" ht="15" customHeight="1">
      <c r="B651" s="670"/>
      <c r="C651" s="43" t="s">
        <v>238</v>
      </c>
      <c r="D651" s="44"/>
      <c r="E651" s="144">
        <f t="shared" ref="E651:P651" si="192">E635+E643</f>
        <v>36.823189999999997</v>
      </c>
      <c r="F651" s="235">
        <f t="shared" si="192"/>
        <v>38.19462</v>
      </c>
      <c r="G651" s="235">
        <f t="shared" si="192"/>
        <v>185.55240000000001</v>
      </c>
      <c r="H651" s="235">
        <f t="shared" si="192"/>
        <v>1219.2257999999999</v>
      </c>
      <c r="I651" s="235">
        <f t="shared" si="192"/>
        <v>50.130400000000002</v>
      </c>
      <c r="J651" s="235">
        <f t="shared" si="192"/>
        <v>0.63830000000000009</v>
      </c>
      <c r="K651" s="235">
        <f t="shared" si="192"/>
        <v>0.90340000000000009</v>
      </c>
      <c r="L651" s="720">
        <f t="shared" si="192"/>
        <v>704.1662</v>
      </c>
      <c r="M651" s="720">
        <f t="shared" si="192"/>
        <v>581.53009999999995</v>
      </c>
      <c r="N651" s="720">
        <f t="shared" si="192"/>
        <v>618.88369999999998</v>
      </c>
      <c r="O651" s="720">
        <f t="shared" si="192"/>
        <v>129.709</v>
      </c>
      <c r="P651" s="671">
        <f t="shared" si="192"/>
        <v>11.1204</v>
      </c>
      <c r="Q651" s="294"/>
      <c r="R651" s="104"/>
      <c r="S651" s="121"/>
      <c r="T651" s="361"/>
      <c r="U651" s="1264"/>
      <c r="V651" s="363"/>
      <c r="W651" s="363"/>
      <c r="X651" s="363"/>
      <c r="Y651" s="363"/>
      <c r="Z651" s="1268"/>
      <c r="AA651" s="106"/>
      <c r="AB651" s="106"/>
      <c r="AC651" s="106"/>
      <c r="AD651" s="106"/>
      <c r="AE651" s="106"/>
      <c r="AF651" s="106"/>
      <c r="AG651" s="106"/>
      <c r="AH651" s="106"/>
      <c r="AI651" s="106"/>
      <c r="AJ651" s="106"/>
      <c r="AK651" s="106"/>
      <c r="AL651" s="106"/>
    </row>
    <row r="652" spans="2:38">
      <c r="B652" s="399"/>
      <c r="C652" s="697" t="s">
        <v>11</v>
      </c>
      <c r="D652" s="1150">
        <f t="shared" ref="D652:P652" si="193">D748</f>
        <v>0.45</v>
      </c>
      <c r="E652" s="1526">
        <f t="shared" si="193"/>
        <v>40.5</v>
      </c>
      <c r="F652" s="1490">
        <f t="shared" si="193"/>
        <v>41.4</v>
      </c>
      <c r="G652" s="1490">
        <f t="shared" si="193"/>
        <v>172.35</v>
      </c>
      <c r="H652" s="1490">
        <f t="shared" si="193"/>
        <v>1224</v>
      </c>
      <c r="I652" s="1490">
        <f t="shared" si="193"/>
        <v>31.5</v>
      </c>
      <c r="J652" s="1490">
        <f t="shared" si="193"/>
        <v>0.63</v>
      </c>
      <c r="K652" s="1490">
        <f t="shared" si="193"/>
        <v>0.72</v>
      </c>
      <c r="L652" s="1490">
        <f t="shared" si="193"/>
        <v>405</v>
      </c>
      <c r="M652" s="1295">
        <f t="shared" si="193"/>
        <v>540</v>
      </c>
      <c r="N652" s="1295">
        <f t="shared" si="193"/>
        <v>540</v>
      </c>
      <c r="O652" s="1295">
        <f t="shared" si="193"/>
        <v>135</v>
      </c>
      <c r="P652" s="1527">
        <f t="shared" si="193"/>
        <v>8.1</v>
      </c>
      <c r="Q652" s="294"/>
      <c r="R652" s="115"/>
      <c r="S652" s="121"/>
      <c r="T652" s="211"/>
      <c r="U652" s="116"/>
      <c r="V652" s="335"/>
      <c r="W652" s="335"/>
      <c r="X652" s="335"/>
      <c r="Y652" s="335"/>
      <c r="Z652" s="121"/>
      <c r="AA652" s="106"/>
      <c r="AB652" s="106"/>
      <c r="AC652" s="106"/>
      <c r="AD652" s="106"/>
      <c r="AE652" s="106"/>
      <c r="AF652" s="106"/>
      <c r="AG652" s="106"/>
      <c r="AH652" s="106"/>
      <c r="AI652" s="106"/>
      <c r="AJ652" s="106"/>
      <c r="AK652" s="106"/>
      <c r="AL652" s="106"/>
    </row>
    <row r="653" spans="2:38" ht="15.75" thickBot="1">
      <c r="B653" s="230"/>
      <c r="C653" s="752" t="s">
        <v>344</v>
      </c>
      <c r="D653" s="774"/>
      <c r="E653" s="764">
        <f t="shared" ref="E653:P653" si="194">(E651*100/E730)-45</f>
        <v>-4.085344444444452</v>
      </c>
      <c r="F653" s="765">
        <f t="shared" si="194"/>
        <v>-3.484108695652175</v>
      </c>
      <c r="G653" s="765">
        <f t="shared" si="194"/>
        <v>3.4471018276762422</v>
      </c>
      <c r="H653" s="765">
        <f t="shared" si="194"/>
        <v>-0.17552205882353178</v>
      </c>
      <c r="I653" s="765">
        <f t="shared" si="194"/>
        <v>26.614857142857147</v>
      </c>
      <c r="J653" s="765">
        <f t="shared" si="194"/>
        <v>0.59285714285715585</v>
      </c>
      <c r="K653" s="765">
        <f t="shared" si="194"/>
        <v>11.462499999999999</v>
      </c>
      <c r="L653" s="765">
        <f t="shared" si="194"/>
        <v>33.240688888888883</v>
      </c>
      <c r="M653" s="765">
        <f t="shared" si="194"/>
        <v>3.4608416666666599</v>
      </c>
      <c r="N653" s="765">
        <f t="shared" si="194"/>
        <v>6.5736416666666599</v>
      </c>
      <c r="O653" s="765">
        <f t="shared" si="194"/>
        <v>-1.7636666666666656</v>
      </c>
      <c r="P653" s="767">
        <f t="shared" si="194"/>
        <v>16.78</v>
      </c>
      <c r="Q653" s="294"/>
      <c r="R653" s="106"/>
      <c r="S653" s="121"/>
      <c r="T653" s="106"/>
      <c r="U653" s="121"/>
      <c r="V653" s="121"/>
      <c r="W653" s="121"/>
      <c r="X653" s="121"/>
      <c r="Y653" s="121"/>
      <c r="Z653" s="121"/>
      <c r="AA653" s="106"/>
      <c r="AB653" s="106"/>
      <c r="AC653" s="106"/>
      <c r="AD653" s="106"/>
      <c r="AE653" s="106"/>
      <c r="AF653" s="106"/>
      <c r="AG653" s="106"/>
      <c r="AH653" s="106"/>
      <c r="AI653" s="106"/>
      <c r="AJ653" s="106"/>
      <c r="AK653" s="106"/>
      <c r="AL653" s="106"/>
    </row>
    <row r="654" spans="2:38" ht="15.75" thickBot="1">
      <c r="Q654" s="294"/>
      <c r="R654" s="11"/>
      <c r="S654" s="121"/>
      <c r="T654" s="106"/>
      <c r="U654" s="121"/>
      <c r="V654" s="121"/>
      <c r="W654" s="121"/>
      <c r="X654" s="121"/>
      <c r="Y654" s="121"/>
      <c r="Z654" s="121"/>
      <c r="AA654" s="106"/>
      <c r="AB654" s="106"/>
      <c r="AC654" s="106"/>
      <c r="AD654" s="106"/>
      <c r="AE654" s="106"/>
      <c r="AF654" s="106"/>
      <c r="AG654" s="106"/>
      <c r="AH654" s="106"/>
      <c r="AI654" s="106"/>
      <c r="AJ654" s="106"/>
      <c r="AK654" s="106"/>
      <c r="AL654" s="106"/>
    </row>
    <row r="655" spans="2:38" ht="15.75" customHeight="1">
      <c r="B655" s="754" t="s">
        <v>265</v>
      </c>
      <c r="C655" s="71"/>
      <c r="D655" s="44"/>
      <c r="E655" s="734">
        <f t="shared" ref="E655:P655" si="195">E623+E635+E643</f>
        <v>61.642790000000005</v>
      </c>
      <c r="F655" s="735">
        <f t="shared" si="195"/>
        <v>69.177620000000005</v>
      </c>
      <c r="G655" s="735">
        <f t="shared" si="195"/>
        <v>274.74939999999998</v>
      </c>
      <c r="H655" s="735">
        <f t="shared" si="195"/>
        <v>1953.8352</v>
      </c>
      <c r="I655" s="735">
        <f t="shared" si="195"/>
        <v>51.790399999999998</v>
      </c>
      <c r="J655" s="735">
        <f t="shared" si="195"/>
        <v>1.0403</v>
      </c>
      <c r="K655" s="735">
        <f t="shared" si="195"/>
        <v>1.1229</v>
      </c>
      <c r="L655" s="1311">
        <f t="shared" si="195"/>
        <v>788.26620000000003</v>
      </c>
      <c r="M655" s="1387">
        <f t="shared" si="195"/>
        <v>984.06410000000005</v>
      </c>
      <c r="N655" s="1387">
        <f t="shared" si="195"/>
        <v>981.14769999999987</v>
      </c>
      <c r="O655" s="1311">
        <f t="shared" si="195"/>
        <v>202.40900000000002</v>
      </c>
      <c r="P655" s="771">
        <f t="shared" si="195"/>
        <v>14.2264</v>
      </c>
      <c r="Q655" s="294"/>
      <c r="R655" s="11"/>
      <c r="S655" s="367"/>
      <c r="T655" s="358"/>
      <c r="U655" s="100"/>
      <c r="V655" s="521"/>
      <c r="W655" s="521"/>
      <c r="X655" s="521"/>
      <c r="Y655" s="521"/>
      <c r="Z655" s="211"/>
      <c r="AA655" s="106"/>
      <c r="AB655" s="106"/>
      <c r="AC655" s="106"/>
      <c r="AD655" s="106"/>
      <c r="AE655" s="106"/>
      <c r="AF655" s="106"/>
      <c r="AG655" s="106"/>
      <c r="AH655" s="106"/>
      <c r="AI655" s="106"/>
      <c r="AJ655" s="106"/>
      <c r="AK655" s="106"/>
      <c r="AL655" s="106"/>
    </row>
    <row r="656" spans="2:38">
      <c r="B656" s="755"/>
      <c r="C656" s="756" t="s">
        <v>11</v>
      </c>
      <c r="D656" s="1150">
        <f t="shared" ref="D656:P656" si="196">D752</f>
        <v>0.7</v>
      </c>
      <c r="E656" s="1526">
        <f t="shared" si="196"/>
        <v>63</v>
      </c>
      <c r="F656" s="1490">
        <f t="shared" si="196"/>
        <v>64.400000000000006</v>
      </c>
      <c r="G656" s="1490">
        <f t="shared" si="196"/>
        <v>268.10000000000002</v>
      </c>
      <c r="H656" s="1490">
        <f t="shared" si="196"/>
        <v>1904</v>
      </c>
      <c r="I656" s="1490">
        <f t="shared" si="196"/>
        <v>49</v>
      </c>
      <c r="J656" s="1490">
        <f t="shared" si="196"/>
        <v>0.98</v>
      </c>
      <c r="K656" s="1490">
        <f t="shared" si="196"/>
        <v>1.1200000000000001</v>
      </c>
      <c r="L656" s="1490">
        <f t="shared" si="196"/>
        <v>630</v>
      </c>
      <c r="M656" s="1295">
        <f t="shared" si="196"/>
        <v>840</v>
      </c>
      <c r="N656" s="1295">
        <f t="shared" si="196"/>
        <v>840</v>
      </c>
      <c r="O656" s="1295">
        <f t="shared" si="196"/>
        <v>210</v>
      </c>
      <c r="P656" s="1527">
        <f t="shared" si="196"/>
        <v>12.6</v>
      </c>
      <c r="Q656" s="294"/>
      <c r="R656" s="11"/>
      <c r="S656" s="121"/>
      <c r="T656" s="361"/>
      <c r="U656" s="1264"/>
      <c r="V656" s="680"/>
      <c r="W656" s="680"/>
      <c r="X656" s="680"/>
      <c r="Y656" s="680"/>
      <c r="Z656" s="1268"/>
      <c r="AA656" s="106"/>
      <c r="AB656" s="106"/>
      <c r="AC656" s="106"/>
      <c r="AD656" s="106"/>
      <c r="AE656" s="106"/>
      <c r="AF656" s="106"/>
      <c r="AG656" s="106"/>
      <c r="AH656" s="106"/>
      <c r="AI656" s="106"/>
      <c r="AJ656" s="106"/>
      <c r="AK656" s="106"/>
      <c r="AL656" s="106"/>
    </row>
    <row r="657" spans="2:38" ht="15.75" thickBot="1">
      <c r="B657" s="230"/>
      <c r="C657" s="752" t="s">
        <v>344</v>
      </c>
      <c r="D657" s="774"/>
      <c r="E657" s="764">
        <f t="shared" ref="E657:P657" si="197">(E655*100/E730)-70</f>
        <v>-1.5080111111111023</v>
      </c>
      <c r="F657" s="765">
        <f t="shared" si="197"/>
        <v>5.1930652173913074</v>
      </c>
      <c r="G657" s="765">
        <f t="shared" si="197"/>
        <v>1.7361357702349807</v>
      </c>
      <c r="H657" s="765">
        <f t="shared" si="197"/>
        <v>1.8321764705882373</v>
      </c>
      <c r="I657" s="765">
        <f t="shared" si="197"/>
        <v>3.9862857142857138</v>
      </c>
      <c r="J657" s="765">
        <f t="shared" si="197"/>
        <v>4.307142857142864</v>
      </c>
      <c r="K657" s="765">
        <f t="shared" si="197"/>
        <v>0.18125000000000568</v>
      </c>
      <c r="L657" s="765">
        <f t="shared" si="197"/>
        <v>17.585133333333332</v>
      </c>
      <c r="M657" s="765">
        <f t="shared" si="197"/>
        <v>12.005341666666666</v>
      </c>
      <c r="N657" s="765">
        <f t="shared" si="197"/>
        <v>11.762308333333323</v>
      </c>
      <c r="O657" s="765">
        <f t="shared" si="197"/>
        <v>-2.5303333333333313</v>
      </c>
      <c r="P657" s="767">
        <f t="shared" si="197"/>
        <v>9.0355555555555611</v>
      </c>
      <c r="Q657" s="294"/>
      <c r="R657" s="11"/>
      <c r="S657" s="121"/>
      <c r="T657" s="211"/>
      <c r="U657" s="116"/>
      <c r="V657" s="335"/>
      <c r="W657" s="335"/>
      <c r="X657" s="335"/>
      <c r="Y657" s="335"/>
      <c r="Z657" s="121"/>
      <c r="AA657" s="106"/>
      <c r="AB657" s="106"/>
      <c r="AC657" s="106"/>
      <c r="AD657" s="106"/>
      <c r="AE657" s="106"/>
      <c r="AF657" s="106"/>
      <c r="AG657" s="106"/>
      <c r="AH657" s="106"/>
      <c r="AI657" s="106"/>
      <c r="AJ657" s="106"/>
      <c r="AK657" s="106"/>
      <c r="AL657" s="106"/>
    </row>
    <row r="658" spans="2:38">
      <c r="Q658" s="294"/>
      <c r="S658" s="121"/>
      <c r="T658" s="106"/>
      <c r="U658" s="121"/>
      <c r="V658" s="121"/>
      <c r="W658" s="121"/>
      <c r="X658" s="121"/>
      <c r="Y658" s="121"/>
      <c r="Z658" s="121"/>
      <c r="AA658" s="106"/>
      <c r="AB658" s="106"/>
      <c r="AC658" s="106"/>
      <c r="AD658" s="106"/>
      <c r="AE658" s="106"/>
      <c r="AF658" s="106"/>
      <c r="AG658" s="106"/>
      <c r="AH658" s="106"/>
      <c r="AI658" s="106"/>
      <c r="AJ658" s="106"/>
      <c r="AK658" s="106"/>
      <c r="AL658" s="106"/>
    </row>
    <row r="659" spans="2:38" ht="13.5" customHeight="1">
      <c r="Q659" s="294"/>
      <c r="S659" s="121"/>
      <c r="T659" s="106"/>
      <c r="U659" s="121"/>
      <c r="V659" s="121"/>
      <c r="W659" s="121"/>
      <c r="X659" s="121"/>
      <c r="Y659" s="121"/>
      <c r="Z659" s="121"/>
      <c r="AA659" s="106"/>
      <c r="AB659" s="106"/>
      <c r="AC659" s="106"/>
      <c r="AD659" s="106"/>
      <c r="AE659" s="106"/>
      <c r="AF659" s="106"/>
      <c r="AG659" s="106"/>
      <c r="AH659" s="106"/>
      <c r="AI659" s="106"/>
      <c r="AJ659" s="106"/>
      <c r="AK659" s="106"/>
      <c r="AL659" s="106"/>
    </row>
    <row r="660" spans="2:38" ht="12" customHeight="1">
      <c r="Q660" s="294"/>
      <c r="S660" s="367"/>
      <c r="T660" s="358"/>
      <c r="U660" s="100"/>
      <c r="V660" s="360"/>
      <c r="W660" s="360"/>
      <c r="X660" s="360"/>
      <c r="Y660" s="360"/>
      <c r="Z660" s="211"/>
      <c r="AA660" s="106"/>
      <c r="AB660" s="106"/>
      <c r="AC660" s="106"/>
      <c r="AD660" s="106"/>
      <c r="AE660" s="106"/>
      <c r="AF660" s="106"/>
      <c r="AG660" s="106"/>
      <c r="AH660" s="106"/>
      <c r="AI660" s="106"/>
      <c r="AJ660" s="106"/>
      <c r="AK660" s="106"/>
      <c r="AL660" s="106"/>
    </row>
    <row r="661" spans="2:38" ht="11.25" customHeight="1">
      <c r="Q661" s="294"/>
      <c r="S661" s="121"/>
      <c r="T661" s="361"/>
      <c r="U661" s="1264"/>
      <c r="V661" s="680"/>
      <c r="W661" s="680"/>
      <c r="X661" s="680"/>
      <c r="Y661" s="680"/>
      <c r="Z661" s="1268"/>
      <c r="AA661" s="106"/>
      <c r="AB661" s="106"/>
      <c r="AC661" s="106"/>
      <c r="AD661" s="106"/>
      <c r="AE661" s="106"/>
      <c r="AF661" s="106"/>
      <c r="AG661" s="106"/>
      <c r="AH661" s="106"/>
      <c r="AI661" s="106"/>
      <c r="AJ661" s="106"/>
      <c r="AK661" s="106"/>
      <c r="AL661" s="106"/>
    </row>
    <row r="662" spans="2:38" ht="13.5" customHeight="1">
      <c r="S662" s="121"/>
      <c r="T662" s="211"/>
      <c r="U662" s="116"/>
      <c r="V662" s="335"/>
      <c r="W662" s="335"/>
      <c r="X662" s="335"/>
      <c r="Y662" s="335"/>
      <c r="Z662" s="121"/>
      <c r="AA662" s="106"/>
      <c r="AB662" s="106"/>
      <c r="AC662" s="106"/>
      <c r="AD662" s="106"/>
      <c r="AE662" s="106"/>
      <c r="AF662" s="106"/>
      <c r="AG662" s="106"/>
      <c r="AH662" s="106"/>
      <c r="AI662" s="106"/>
      <c r="AJ662" s="106"/>
      <c r="AK662" s="106"/>
      <c r="AL662" s="106"/>
    </row>
    <row r="663" spans="2:38" ht="12.75" customHeight="1">
      <c r="S663" s="121"/>
      <c r="T663" s="106"/>
      <c r="U663" s="132"/>
      <c r="V663" s="121"/>
      <c r="W663" s="121"/>
      <c r="X663" s="121"/>
      <c r="Y663" s="121"/>
      <c r="Z663" s="121"/>
      <c r="AA663" s="106"/>
      <c r="AB663" s="106"/>
      <c r="AC663" s="106"/>
      <c r="AD663" s="106"/>
      <c r="AE663" s="106"/>
      <c r="AF663" s="106"/>
      <c r="AG663" s="106"/>
      <c r="AH663" s="106"/>
      <c r="AI663" s="106"/>
      <c r="AJ663" s="106"/>
      <c r="AK663" s="106"/>
      <c r="AL663" s="106"/>
    </row>
    <row r="664" spans="2:38" ht="13.5" customHeight="1">
      <c r="C664" s="699"/>
      <c r="D664" s="12" t="s">
        <v>175</v>
      </c>
      <c r="E664" s="296"/>
      <c r="Q664" s="1"/>
      <c r="AA664" s="106"/>
      <c r="AB664" s="106"/>
      <c r="AC664" s="106"/>
      <c r="AD664" s="106"/>
      <c r="AE664" s="106"/>
      <c r="AF664" s="106"/>
      <c r="AG664" s="106"/>
      <c r="AH664" s="106"/>
      <c r="AI664" s="106"/>
      <c r="AJ664" s="106"/>
      <c r="AK664" s="106"/>
      <c r="AL664" s="106"/>
    </row>
    <row r="665" spans="2:38">
      <c r="C665" s="13" t="s">
        <v>613</v>
      </c>
      <c r="D665" s="146"/>
      <c r="E665" s="2"/>
      <c r="F665"/>
      <c r="I665"/>
      <c r="J665"/>
      <c r="K665" s="26"/>
      <c r="L665" s="26"/>
      <c r="M665"/>
      <c r="N665"/>
      <c r="O665"/>
      <c r="P665"/>
      <c r="Q665" s="106"/>
      <c r="AA665" s="106"/>
      <c r="AB665" s="367"/>
      <c r="AC665" s="126"/>
      <c r="AD665" s="106"/>
      <c r="AE665" s="106"/>
      <c r="AF665" s="106"/>
      <c r="AG665" s="106"/>
      <c r="AH665" s="106"/>
      <c r="AI665" s="106"/>
      <c r="AJ665" s="106"/>
      <c r="AK665" s="106"/>
      <c r="AL665" s="106"/>
    </row>
    <row r="666" spans="2:38" ht="13.5" customHeight="1">
      <c r="C666" s="25" t="s">
        <v>271</v>
      </c>
      <c r="I666" s="784" t="s">
        <v>285</v>
      </c>
      <c r="N666" s="5"/>
      <c r="AA666" s="106"/>
      <c r="AB666" s="543"/>
      <c r="AC666" s="106"/>
      <c r="AD666" s="106"/>
      <c r="AE666" s="106"/>
      <c r="AF666" s="106"/>
      <c r="AG666" s="106"/>
      <c r="AH666" s="106"/>
      <c r="AI666" s="106"/>
      <c r="AJ666" s="106"/>
      <c r="AK666" s="106"/>
      <c r="AL666" s="106"/>
    </row>
    <row r="667" spans="2:38" ht="15" customHeight="1">
      <c r="C667" s="699" t="s">
        <v>404</v>
      </c>
      <c r="AA667" s="106"/>
      <c r="AB667" s="544"/>
      <c r="AC667" s="106"/>
      <c r="AD667" s="106"/>
      <c r="AE667" s="106"/>
      <c r="AF667" s="106"/>
      <c r="AG667" s="106"/>
      <c r="AH667" s="106"/>
      <c r="AI667" s="106"/>
      <c r="AJ667" s="106"/>
      <c r="AK667" s="106"/>
      <c r="AL667" s="106"/>
    </row>
    <row r="668" spans="2:38" ht="21.75" thickBot="1">
      <c r="B668" s="2" t="s">
        <v>538</v>
      </c>
      <c r="C668" s="26"/>
      <c r="D668"/>
      <c r="F668" s="32" t="s">
        <v>586</v>
      </c>
      <c r="I668" s="29" t="s">
        <v>0</v>
      </c>
      <c r="J668"/>
      <c r="K668" s="79" t="s">
        <v>944</v>
      </c>
      <c r="L668" s="26"/>
      <c r="M668" s="26"/>
      <c r="N668" s="33"/>
      <c r="P668" s="119"/>
      <c r="AA668" s="106"/>
      <c r="AB668" s="357"/>
      <c r="AC668" s="106"/>
      <c r="AD668" s="106"/>
      <c r="AE668" s="106"/>
      <c r="AF668" s="106"/>
      <c r="AG668" s="106"/>
      <c r="AH668" s="106"/>
      <c r="AI668" s="106"/>
      <c r="AJ668" s="106"/>
      <c r="AK668" s="106"/>
      <c r="AL668" s="106"/>
    </row>
    <row r="669" spans="2:38" ht="15.75" thickBot="1">
      <c r="B669" s="807" t="s">
        <v>267</v>
      </c>
      <c r="C669" s="838" t="s">
        <v>589</v>
      </c>
      <c r="D669" s="805" t="s">
        <v>146</v>
      </c>
      <c r="E669" s="812" t="s">
        <v>147</v>
      </c>
      <c r="F669" s="337"/>
      <c r="G669" s="337"/>
      <c r="H669" s="40"/>
      <c r="I669" s="569" t="s">
        <v>248</v>
      </c>
      <c r="J669" s="40"/>
      <c r="K669" s="707"/>
      <c r="L669" s="463"/>
      <c r="M669" s="814" t="s">
        <v>280</v>
      </c>
      <c r="N669" s="40"/>
      <c r="O669" s="40"/>
      <c r="P669" s="71"/>
      <c r="Q669" s="750" t="s">
        <v>275</v>
      </c>
      <c r="AA669" s="106"/>
      <c r="AB669" s="541"/>
      <c r="AC669" s="106"/>
      <c r="AD669" s="106"/>
      <c r="AE669" s="106"/>
      <c r="AF669" s="106"/>
      <c r="AG669" s="106"/>
      <c r="AH669" s="106"/>
      <c r="AI669" s="106"/>
      <c r="AJ669" s="106"/>
      <c r="AK669" s="106"/>
      <c r="AL669" s="106"/>
    </row>
    <row r="670" spans="2:38" ht="15.75" thickBot="1">
      <c r="B670" s="808" t="s">
        <v>250</v>
      </c>
      <c r="C670" s="407"/>
      <c r="D670" s="809" t="s">
        <v>153</v>
      </c>
      <c r="E670" s="602"/>
      <c r="F670" s="811"/>
      <c r="G670" s="1321" t="s">
        <v>414</v>
      </c>
      <c r="H670" s="1259" t="s">
        <v>392</v>
      </c>
      <c r="I670" s="815"/>
      <c r="J670" s="815"/>
      <c r="K670" s="815"/>
      <c r="L670" s="817"/>
      <c r="M670" s="818" t="s">
        <v>279</v>
      </c>
      <c r="N670" s="815"/>
      <c r="O670" s="815"/>
      <c r="P670" s="817"/>
      <c r="Q670" s="789" t="s">
        <v>273</v>
      </c>
      <c r="S670" s="591"/>
      <c r="AA670" s="106"/>
      <c r="AB670" s="542"/>
      <c r="AC670" s="106"/>
      <c r="AD670" s="106"/>
      <c r="AE670" s="106"/>
      <c r="AF670" s="106"/>
      <c r="AG670" s="106"/>
      <c r="AH670" s="106"/>
      <c r="AI670" s="106"/>
      <c r="AJ670" s="106"/>
      <c r="AK670" s="106"/>
      <c r="AL670" s="106"/>
    </row>
    <row r="671" spans="2:38" ht="16.5" customHeight="1">
      <c r="B671" s="808" t="s">
        <v>258</v>
      </c>
      <c r="C671" s="407" t="s">
        <v>152</v>
      </c>
      <c r="D671" s="675"/>
      <c r="E671" s="809" t="s">
        <v>154</v>
      </c>
      <c r="F671" s="806" t="s">
        <v>55</v>
      </c>
      <c r="G671" s="1321" t="s">
        <v>415</v>
      </c>
      <c r="H671" s="1261" t="s">
        <v>157</v>
      </c>
      <c r="I671" s="602"/>
      <c r="J671" s="1271"/>
      <c r="K671" s="40"/>
      <c r="L671" s="1271"/>
      <c r="M671" s="1272" t="s">
        <v>259</v>
      </c>
      <c r="N671" s="1273" t="s">
        <v>260</v>
      </c>
      <c r="O671" s="1274" t="s">
        <v>261</v>
      </c>
      <c r="P671" s="1275" t="s">
        <v>262</v>
      </c>
      <c r="Q671" s="788" t="s">
        <v>241</v>
      </c>
      <c r="S671" s="546"/>
      <c r="Y671" s="106"/>
      <c r="Z671" s="106"/>
      <c r="AA671" s="106"/>
      <c r="AB671" s="121"/>
      <c r="AC671" s="106"/>
      <c r="AD671" s="106"/>
      <c r="AE671" s="106"/>
      <c r="AF671" s="106"/>
      <c r="AG671" s="106"/>
      <c r="AH671" s="106"/>
      <c r="AI671" s="106"/>
      <c r="AJ671" s="106"/>
      <c r="AK671" s="106"/>
      <c r="AL671" s="106"/>
    </row>
    <row r="672" spans="2:38" ht="17.25" customHeight="1" thickBot="1">
      <c r="B672" s="62"/>
      <c r="C672" s="700"/>
      <c r="D672" s="438"/>
      <c r="E672" s="810" t="s">
        <v>6</v>
      </c>
      <c r="F672" s="415" t="s">
        <v>7</v>
      </c>
      <c r="G672" s="1222" t="s">
        <v>8</v>
      </c>
      <c r="H672" s="1260" t="s">
        <v>340</v>
      </c>
      <c r="I672" s="1276" t="s">
        <v>251</v>
      </c>
      <c r="J672" s="1277" t="s">
        <v>252</v>
      </c>
      <c r="K672" s="1277" t="s">
        <v>942</v>
      </c>
      <c r="L672" s="1277" t="s">
        <v>253</v>
      </c>
      <c r="M672" s="1279" t="s">
        <v>254</v>
      </c>
      <c r="N672" s="1277" t="s">
        <v>255</v>
      </c>
      <c r="O672" s="1278" t="s">
        <v>256</v>
      </c>
      <c r="P672" s="1280" t="s">
        <v>257</v>
      </c>
      <c r="Q672" s="700"/>
      <c r="S672" s="381"/>
      <c r="T672" s="591"/>
      <c r="U672" s="356"/>
      <c r="V672" s="356"/>
      <c r="W672" s="356"/>
      <c r="X672" s="356"/>
      <c r="Y672" s="356"/>
      <c r="Z672" s="356"/>
      <c r="AA672" s="106"/>
      <c r="AB672" s="502"/>
      <c r="AC672" s="106"/>
      <c r="AD672" s="106"/>
      <c r="AE672" s="106"/>
      <c r="AF672" s="106"/>
      <c r="AG672" s="106"/>
      <c r="AH672" s="106"/>
      <c r="AI672" s="106"/>
      <c r="AJ672" s="106"/>
      <c r="AK672" s="106"/>
      <c r="AL672" s="106"/>
    </row>
    <row r="673" spans="2:38">
      <c r="B673" s="85"/>
      <c r="C673" s="1282" t="s">
        <v>132</v>
      </c>
      <c r="D673" s="1176"/>
      <c r="E673" s="1434"/>
      <c r="F673" s="740"/>
      <c r="G673" s="740"/>
      <c r="H673" s="738"/>
      <c r="I673" s="731"/>
      <c r="J673" s="731"/>
      <c r="K673" s="1306"/>
      <c r="L673" s="731"/>
      <c r="M673" s="731"/>
      <c r="N673" s="731"/>
      <c r="O673" s="731"/>
      <c r="P673" s="792"/>
      <c r="Q673" s="794"/>
      <c r="S673" s="495"/>
      <c r="T673" s="546"/>
      <c r="U673" s="546"/>
      <c r="V673" s="831"/>
      <c r="W673" s="831"/>
      <c r="X673" s="830"/>
      <c r="Y673" s="831"/>
      <c r="Z673" s="546"/>
      <c r="AA673" s="106"/>
      <c r="AB673" s="121"/>
      <c r="AC673" s="106"/>
      <c r="AD673" s="106"/>
      <c r="AE673" s="106"/>
      <c r="AF673" s="106"/>
      <c r="AG673" s="106"/>
      <c r="AH673" s="106"/>
      <c r="AI673" s="106"/>
      <c r="AJ673" s="106"/>
      <c r="AK673" s="106"/>
      <c r="AL673" s="106"/>
    </row>
    <row r="674" spans="2:38" ht="14.25" customHeight="1">
      <c r="B674" s="1284" t="str">
        <f>'12-18л. МЕНЮ '!J712</f>
        <v>498/22</v>
      </c>
      <c r="C674" s="338" t="str">
        <f>'12-18л. МЕНЮ '!C712</f>
        <v>Говядина с овощами</v>
      </c>
      <c r="D674" s="254">
        <f>'12-18л. МЕНЮ '!D712</f>
        <v>200</v>
      </c>
      <c r="E674" s="1928">
        <f>'12-18л. МЕНЮ '!E712</f>
        <v>11.2113</v>
      </c>
      <c r="F674" s="1864">
        <f>'12-18л. МЕНЮ '!F712</f>
        <v>11.96157</v>
      </c>
      <c r="G674" s="1864">
        <f>'12-18л. МЕНЮ '!G712</f>
        <v>10.539</v>
      </c>
      <c r="H674" s="1880">
        <f>'12-18л. МЕНЮ '!H712</f>
        <v>181.256</v>
      </c>
      <c r="I674" s="1959">
        <v>7.64</v>
      </c>
      <c r="J674" s="1959">
        <v>0.1</v>
      </c>
      <c r="K674" s="1959">
        <v>0.14000000000000001</v>
      </c>
      <c r="L674" s="3612">
        <v>241</v>
      </c>
      <c r="M674" s="2703">
        <v>34.7727</v>
      </c>
      <c r="N674" s="3613">
        <v>25.273299999999999</v>
      </c>
      <c r="O674" s="1959">
        <v>28.185199999999998</v>
      </c>
      <c r="P674" s="2260">
        <v>2.06</v>
      </c>
      <c r="Q674" s="1762">
        <f>'12-18л. МЕНЮ '!I712</f>
        <v>55</v>
      </c>
      <c r="S674" s="106"/>
      <c r="T674" s="381"/>
      <c r="U674" s="381"/>
      <c r="V674" s="3672"/>
      <c r="W674" s="3673"/>
      <c r="X674" s="3673"/>
      <c r="Y674" s="3673"/>
      <c r="Z674" s="381"/>
      <c r="AA674" s="106"/>
      <c r="AB674" s="121"/>
      <c r="AC674" s="106"/>
      <c r="AD674" s="106"/>
      <c r="AE674" s="106"/>
      <c r="AF674" s="106"/>
      <c r="AG674" s="106"/>
      <c r="AH674" s="106"/>
      <c r="AI674" s="106"/>
      <c r="AJ674" s="106"/>
      <c r="AK674" s="106"/>
      <c r="AL674" s="106"/>
    </row>
    <row r="675" spans="2:38" ht="14.25" customHeight="1">
      <c r="B675" s="1284" t="str">
        <f>'12-18л. МЕНЮ '!J713</f>
        <v>401/17</v>
      </c>
      <c r="C675" s="338" t="str">
        <f>'12-18л. МЕНЮ '!C713</f>
        <v>Оладьи и / соус</v>
      </c>
      <c r="D675" s="254">
        <f>'12-18л. МЕНЮ '!D713</f>
        <v>60</v>
      </c>
      <c r="E675" s="1926">
        <f>'12-18л. МЕНЮ '!E713</f>
        <v>2.2305999999999999</v>
      </c>
      <c r="F675" s="1864">
        <f>'12-18л. МЕНЮ '!F713</f>
        <v>7.2256</v>
      </c>
      <c r="G675" s="1926">
        <f>'12-18л. МЕНЮ '!G713</f>
        <v>4.72</v>
      </c>
      <c r="H675" s="1864">
        <f>'12-18л. МЕНЮ '!H713</f>
        <v>116.7859</v>
      </c>
      <c r="I675" s="2677">
        <v>3.1E-2</v>
      </c>
      <c r="J675" s="3621">
        <v>0</v>
      </c>
      <c r="K675" s="2677">
        <v>0</v>
      </c>
      <c r="L675" s="2704">
        <v>14.96</v>
      </c>
      <c r="M675" s="2676">
        <v>29.3</v>
      </c>
      <c r="N675" s="3622">
        <v>21.315999999999999</v>
      </c>
      <c r="O675" s="2677">
        <v>7.32</v>
      </c>
      <c r="P675" s="2678">
        <v>0.37</v>
      </c>
      <c r="Q675" s="1762">
        <f>'12-18л. МЕНЮ '!I713</f>
        <v>78</v>
      </c>
      <c r="S675" s="285"/>
      <c r="T675" s="587"/>
      <c r="U675" s="356"/>
      <c r="V675" s="356"/>
      <c r="W675" s="356"/>
      <c r="X675" s="356"/>
      <c r="Y675" s="356"/>
      <c r="Z675" s="356"/>
      <c r="AA675" s="356"/>
      <c r="AB675" s="356"/>
      <c r="AC675" s="106"/>
      <c r="AD675" s="106"/>
      <c r="AE675" s="106"/>
      <c r="AF675" s="106"/>
      <c r="AG675" s="106"/>
      <c r="AH675" s="106"/>
      <c r="AI675" s="106"/>
      <c r="AJ675" s="106"/>
      <c r="AK675" s="106"/>
      <c r="AL675" s="106"/>
    </row>
    <row r="676" spans="2:38" ht="14.25" customHeight="1">
      <c r="B676" s="1736" t="str">
        <f>'12-18л. МЕНЮ '!J714</f>
        <v>692 / 22</v>
      </c>
      <c r="C676" s="369" t="str">
        <f>'12-18л. МЕНЮ '!C714</f>
        <v>шоколадный**</v>
      </c>
      <c r="D676" s="352">
        <f>'12-18л. МЕНЮ '!D714</f>
        <v>20</v>
      </c>
      <c r="E676" s="1967">
        <f>'12-18л. МЕНЮ '!E714</f>
        <v>0.51349999999999996</v>
      </c>
      <c r="F676" s="1867">
        <f>'12-18л. МЕНЮ '!F714</f>
        <v>0.40250000000000002</v>
      </c>
      <c r="G676" s="1967">
        <f>'12-18л. МЕНЮ '!G714</f>
        <v>6.3765000000000001</v>
      </c>
      <c r="H676" s="1867">
        <f>'12-18л. МЕНЮ '!H714</f>
        <v>30.856400000000001</v>
      </c>
      <c r="I676" s="1759">
        <v>2.2200000000000001E-2</v>
      </c>
      <c r="J676" s="1758">
        <v>2.5000000000000001E-3</v>
      </c>
      <c r="K676" s="1759">
        <v>1.84E-2</v>
      </c>
      <c r="L676" s="1758">
        <v>1.59</v>
      </c>
      <c r="M676" s="1759">
        <v>15.89</v>
      </c>
      <c r="N676" s="1758">
        <v>14</v>
      </c>
      <c r="O676" s="1759">
        <v>3.82</v>
      </c>
      <c r="P676" s="1794">
        <v>0.14219999999999999</v>
      </c>
      <c r="Q676" s="2686">
        <f>'12-18л. МЕНЮ '!I714</f>
        <v>78</v>
      </c>
      <c r="T676" s="106"/>
      <c r="U676" s="106"/>
      <c r="V676" s="106"/>
      <c r="W676" s="106"/>
      <c r="X676" s="106"/>
      <c r="Y676" s="106"/>
      <c r="Z676" s="106"/>
      <c r="AA676" s="106"/>
      <c r="AB676" s="106"/>
      <c r="AC676" s="106"/>
      <c r="AD676" s="106"/>
      <c r="AE676" s="106"/>
      <c r="AF676" s="106"/>
      <c r="AG676" s="106"/>
      <c r="AH676" s="106"/>
      <c r="AI676" s="106"/>
      <c r="AJ676" s="106"/>
      <c r="AK676" s="106"/>
      <c r="AL676" s="106"/>
    </row>
    <row r="677" spans="2:38" ht="12" customHeight="1">
      <c r="B677" s="1735" t="str">
        <f>'12-18л. МЕНЮ '!J715</f>
        <v>54-23гн/22</v>
      </c>
      <c r="C677" s="369" t="str">
        <f>'12-18л. МЕНЮ '!C715</f>
        <v>Кофейный напиток с молоком</v>
      </c>
      <c r="D677" s="267">
        <f>'12-18л. МЕНЮ '!D715</f>
        <v>180</v>
      </c>
      <c r="E677" s="2464">
        <f>'12-18л. МЕНЮ '!E715</f>
        <v>5.52</v>
      </c>
      <c r="F677" s="2027">
        <f>'12-18л. МЕНЮ '!F715</f>
        <v>4.38</v>
      </c>
      <c r="G677" s="2027">
        <f>'12-18л. МЕНЮ '!G715</f>
        <v>14.163</v>
      </c>
      <c r="H677" s="2130">
        <f>'12-18л. МЕНЮ '!H715</f>
        <v>117.786</v>
      </c>
      <c r="I677" s="1186">
        <v>0.93600000000000005</v>
      </c>
      <c r="J677" s="1186">
        <v>5.3999999999999999E-2</v>
      </c>
      <c r="K677" s="1186">
        <v>0.222</v>
      </c>
      <c r="L677" s="717">
        <v>23.814</v>
      </c>
      <c r="M677" s="1322">
        <v>194.256</v>
      </c>
      <c r="N677" s="1322">
        <v>157.19999999999999</v>
      </c>
      <c r="O677" s="1186">
        <v>32.4</v>
      </c>
      <c r="P677" s="2164">
        <v>0.75700000000000001</v>
      </c>
      <c r="Q677" s="1793">
        <f>'12-18л. МЕНЮ '!I715</f>
        <v>93</v>
      </c>
      <c r="T677" s="106"/>
      <c r="U677" s="106"/>
      <c r="V677" s="106"/>
      <c r="W677" s="106"/>
      <c r="X677" s="106"/>
      <c r="Y677" s="106"/>
      <c r="Z677" s="106"/>
      <c r="AA677" s="271"/>
      <c r="AB677" s="106"/>
      <c r="AC677" s="106"/>
      <c r="AD677" s="106"/>
      <c r="AE677" s="106"/>
      <c r="AF677" s="106"/>
      <c r="AG677" s="106"/>
      <c r="AH677" s="106"/>
      <c r="AI677" s="106"/>
      <c r="AJ677" s="106"/>
      <c r="AK677" s="106"/>
      <c r="AL677" s="106"/>
    </row>
    <row r="678" spans="2:38" ht="12" customHeight="1">
      <c r="B678" s="1284" t="str">
        <f>'12-18л. МЕНЮ '!J716</f>
        <v>Пром.пр.</v>
      </c>
      <c r="C678" s="244" t="str">
        <f>'12-18л. МЕНЮ '!C716</f>
        <v>Хлеб пшеничный</v>
      </c>
      <c r="D678" s="254">
        <f>'12-18л. МЕНЮ '!D716</f>
        <v>60</v>
      </c>
      <c r="E678" s="1928">
        <f>'12-18л. МЕНЮ '!E716</f>
        <v>1.2036</v>
      </c>
      <c r="F678" s="1864">
        <f>'12-18л. МЕНЮ '!F716</f>
        <v>0.78</v>
      </c>
      <c r="G678" s="1864">
        <f>'12-18л. МЕНЮ '!G716</f>
        <v>32.520000000000003</v>
      </c>
      <c r="H678" s="1880">
        <f>'12-18л. МЕНЮ '!H716</f>
        <v>141.9144</v>
      </c>
      <c r="I678" s="2740">
        <v>0</v>
      </c>
      <c r="J678" s="2740">
        <v>6.6000000000000003E-2</v>
      </c>
      <c r="K678" s="2740">
        <v>2.4E-2</v>
      </c>
      <c r="L678" s="2740">
        <v>0</v>
      </c>
      <c r="M678" s="2739">
        <v>12</v>
      </c>
      <c r="N678" s="2739">
        <v>3.9</v>
      </c>
      <c r="O678" s="2740">
        <v>0.84</v>
      </c>
      <c r="P678" s="2739">
        <v>6.6000000000000003E-2</v>
      </c>
      <c r="Q678" s="1762">
        <f>'12-18л. МЕНЮ '!I716</f>
        <v>17</v>
      </c>
      <c r="T678" s="106"/>
      <c r="U678" s="106"/>
      <c r="V678" s="121"/>
      <c r="W678" s="106"/>
      <c r="X678" s="106"/>
      <c r="Y678" s="106"/>
      <c r="Z678" s="106"/>
      <c r="AA678" s="126"/>
      <c r="AB678" s="106"/>
      <c r="AC678" s="106"/>
      <c r="AD678" s="106"/>
      <c r="AE678" s="106"/>
      <c r="AF678" s="106"/>
      <c r="AG678" s="106"/>
      <c r="AH678" s="106"/>
      <c r="AI678" s="106"/>
      <c r="AJ678" s="106"/>
      <c r="AK678" s="106"/>
      <c r="AL678" s="106"/>
    </row>
    <row r="679" spans="2:38" ht="16.5" thickBot="1">
      <c r="B679" s="801" t="str">
        <f>'12-18л. МЕНЮ '!J717</f>
        <v>Пром.пр.</v>
      </c>
      <c r="C679" s="1249" t="str">
        <f>'12-18л. МЕНЮ '!C717</f>
        <v>Хлеб ржаной</v>
      </c>
      <c r="D679" s="351">
        <f>'12-18л. МЕНЮ '!D717</f>
        <v>40</v>
      </c>
      <c r="E679" s="1928">
        <f>'12-18л. МЕНЮ '!E717</f>
        <v>1.8660000000000001</v>
      </c>
      <c r="F679" s="1864">
        <f>'12-18л. МЕНЮ '!F717</f>
        <v>0.66</v>
      </c>
      <c r="G679" s="1864">
        <f>'12-18л. МЕНЮ '!G717</f>
        <v>17.373999999999999</v>
      </c>
      <c r="H679" s="1880">
        <f>'12-18л. МЕНЮ '!H717</f>
        <v>82.9</v>
      </c>
      <c r="I679" s="2739">
        <v>0</v>
      </c>
      <c r="J679" s="2739">
        <v>9.5000000000000001E-2</v>
      </c>
      <c r="K679" s="2739">
        <v>0.1</v>
      </c>
      <c r="L679" s="2740">
        <v>0</v>
      </c>
      <c r="M679" s="2739">
        <v>13.2</v>
      </c>
      <c r="N679" s="2739">
        <v>9.36</v>
      </c>
      <c r="O679" s="2739">
        <v>2.64</v>
      </c>
      <c r="P679" s="2739">
        <v>5.6000000000000001E-2</v>
      </c>
      <c r="Q679" s="1762">
        <f>'12-18л. МЕНЮ '!I717</f>
        <v>18</v>
      </c>
      <c r="S679" s="3675"/>
      <c r="T679" s="181"/>
      <c r="U679" s="505"/>
      <c r="V679" s="201"/>
      <c r="W679" s="157"/>
      <c r="X679" s="157"/>
      <c r="Y679" s="157"/>
      <c r="Z679" s="157"/>
      <c r="AA679" s="157"/>
      <c r="AB679" s="157"/>
      <c r="AC679" s="3674"/>
      <c r="AD679" s="3674"/>
      <c r="AE679" s="174"/>
      <c r="AF679" s="106"/>
      <c r="AG679" s="106"/>
      <c r="AH679" s="106"/>
      <c r="AI679" s="106"/>
      <c r="AJ679" s="106"/>
      <c r="AK679" s="106"/>
      <c r="AL679" s="106"/>
    </row>
    <row r="680" spans="2:38" ht="12.75" customHeight="1">
      <c r="B680" s="434" t="s">
        <v>173</v>
      </c>
      <c r="D680" s="1689">
        <f>'12-18л. МЕНЮ '!D718</f>
        <v>560</v>
      </c>
      <c r="E680" s="2118">
        <f>'12-18л. МЕНЮ '!E718</f>
        <v>22.545000000000002</v>
      </c>
      <c r="F680" s="2010">
        <f>'12-18л. МЕНЮ '!F718</f>
        <v>25.409670000000002</v>
      </c>
      <c r="G680" s="2010">
        <f>'12-18л. МЕНЮ '!G718</f>
        <v>85.692499999999995</v>
      </c>
      <c r="H680" s="1953">
        <f>'12-18л. МЕНЮ '!H718</f>
        <v>671.49869999999999</v>
      </c>
      <c r="I680" s="1885">
        <f t="shared" ref="I680:P680" si="198">SUM(I674:I679)</f>
        <v>8.6291999999999991</v>
      </c>
      <c r="J680" s="1886">
        <f>SUM(J674:J679)</f>
        <v>0.3175</v>
      </c>
      <c r="K680" s="1886">
        <f t="shared" si="198"/>
        <v>0.50440000000000007</v>
      </c>
      <c r="L680" s="1886">
        <f t="shared" si="198"/>
        <v>281.36400000000003</v>
      </c>
      <c r="M680" s="1888">
        <f t="shared" si="198"/>
        <v>299.4187</v>
      </c>
      <c r="N680" s="1888">
        <f t="shared" si="198"/>
        <v>231.04929999999996</v>
      </c>
      <c r="O680" s="1886">
        <f t="shared" si="198"/>
        <v>75.205200000000005</v>
      </c>
      <c r="P680" s="1973">
        <f t="shared" si="198"/>
        <v>3.4512</v>
      </c>
      <c r="Q680" s="790"/>
      <c r="S680" s="285"/>
      <c r="T680" s="206"/>
      <c r="U680" s="206"/>
      <c r="V680" s="157"/>
      <c r="W680" s="206"/>
      <c r="X680" s="206"/>
      <c r="Y680" s="206"/>
      <c r="Z680" s="206"/>
      <c r="AA680" s="206"/>
      <c r="AB680" s="206"/>
      <c r="AC680" s="206"/>
      <c r="AD680" s="206"/>
      <c r="AE680" s="106"/>
      <c r="AF680" s="106"/>
      <c r="AG680" s="106"/>
      <c r="AH680" s="106"/>
      <c r="AI680" s="106"/>
      <c r="AJ680" s="106"/>
      <c r="AK680" s="106"/>
      <c r="AL680" s="106"/>
    </row>
    <row r="681" spans="2:38" ht="12.75" customHeight="1">
      <c r="B681" s="399"/>
      <c r="C681" s="697" t="s">
        <v>11</v>
      </c>
      <c r="D681" s="1150">
        <f>D74</f>
        <v>0.25</v>
      </c>
      <c r="E681" s="2117">
        <f>'12-18л. МЕНЮ '!E719</f>
        <v>22.5</v>
      </c>
      <c r="F681" s="1985">
        <f>'12-18л. МЕНЮ '!F719</f>
        <v>23</v>
      </c>
      <c r="G681" s="1985">
        <f>'12-18л. МЕНЮ '!G719</f>
        <v>95.75</v>
      </c>
      <c r="H681" s="1954">
        <f>'12-18л. МЕНЮ '!H719</f>
        <v>680</v>
      </c>
      <c r="I681" s="1962">
        <f t="shared" ref="I681:P681" si="199">I732</f>
        <v>17.5</v>
      </c>
      <c r="J681" s="1962">
        <f t="shared" si="199"/>
        <v>0.35</v>
      </c>
      <c r="K681" s="1962">
        <f t="shared" si="199"/>
        <v>0.4</v>
      </c>
      <c r="L681" s="1962">
        <f t="shared" si="199"/>
        <v>225</v>
      </c>
      <c r="M681" s="1920">
        <f t="shared" si="199"/>
        <v>300</v>
      </c>
      <c r="N681" s="1920">
        <f t="shared" si="199"/>
        <v>300</v>
      </c>
      <c r="O681" s="1962">
        <f t="shared" si="199"/>
        <v>75</v>
      </c>
      <c r="P681" s="1892">
        <f t="shared" si="199"/>
        <v>4.5</v>
      </c>
      <c r="Q681" s="790"/>
      <c r="S681" s="1268"/>
      <c r="T681" s="3675"/>
      <c r="U681" s="3675"/>
      <c r="V681" s="2190"/>
      <c r="W681" s="3676"/>
      <c r="X681" s="3676"/>
      <c r="Y681" s="3676"/>
      <c r="Z681" s="3677"/>
      <c r="AA681" s="3678"/>
      <c r="AB681" s="3678"/>
      <c r="AC681" s="3676"/>
      <c r="AD681" s="3676"/>
      <c r="AE681" s="121"/>
      <c r="AF681" s="106"/>
      <c r="AG681" s="106"/>
      <c r="AH681" s="106"/>
      <c r="AI681" s="552"/>
      <c r="AJ681" s="106"/>
      <c r="AK681" s="106"/>
      <c r="AL681" s="106"/>
    </row>
    <row r="682" spans="2:38" ht="16.5" thickBot="1">
      <c r="B682" s="230"/>
      <c r="C682" s="752" t="s">
        <v>344</v>
      </c>
      <c r="D682" s="774"/>
      <c r="E682" s="1976">
        <f>'12-18л. МЕНЮ '!E720</f>
        <v>5.0000000000000711E-2</v>
      </c>
      <c r="F682" s="1963">
        <f>'12-18л. МЕНЮ '!F720</f>
        <v>2.6192065217391303</v>
      </c>
      <c r="G682" s="1963">
        <f>'12-18л. МЕНЮ '!G720</f>
        <v>-2.6259791122715406</v>
      </c>
      <c r="H682" s="1898">
        <f>'12-18л. МЕНЮ '!H720</f>
        <v>-0.31254779411764844</v>
      </c>
      <c r="I682" s="1899">
        <f t="shared" ref="I682:P682" si="200">(I680*100/I730)-25</f>
        <v>-12.672571428571429</v>
      </c>
      <c r="J682" s="1899">
        <f t="shared" si="200"/>
        <v>-2.3214285714285694</v>
      </c>
      <c r="K682" s="1899">
        <f t="shared" si="200"/>
        <v>6.5250000000000021</v>
      </c>
      <c r="L682" s="1899">
        <f t="shared" si="200"/>
        <v>6.2626666666666679</v>
      </c>
      <c r="M682" s="1899">
        <f t="shared" si="200"/>
        <v>-4.8441666666668937E-2</v>
      </c>
      <c r="N682" s="1899">
        <f t="shared" si="200"/>
        <v>-5.7458916666666688</v>
      </c>
      <c r="O682" s="1899">
        <f t="shared" si="200"/>
        <v>6.840000000000046E-2</v>
      </c>
      <c r="P682" s="1977">
        <f t="shared" si="200"/>
        <v>-5.826666666666668</v>
      </c>
      <c r="Q682" s="700"/>
      <c r="R682" s="219"/>
      <c r="S682" s="123"/>
      <c r="T682" s="181"/>
      <c r="U682" s="106"/>
      <c r="V682" s="106"/>
      <c r="W682" s="106"/>
      <c r="X682" s="106"/>
      <c r="Y682" s="106"/>
      <c r="Z682" s="106"/>
      <c r="AA682" s="271"/>
      <c r="AB682" s="106"/>
      <c r="AC682" s="505"/>
      <c r="AD682" s="505"/>
      <c r="AE682" s="106"/>
      <c r="AF682" s="106"/>
      <c r="AG682" s="106"/>
      <c r="AH682" s="106"/>
      <c r="AI682" s="552"/>
      <c r="AJ682" s="106"/>
      <c r="AK682" s="106"/>
      <c r="AL682" s="106"/>
    </row>
    <row r="683" spans="2:38">
      <c r="B683" s="85"/>
      <c r="C683" s="568" t="s">
        <v>110</v>
      </c>
      <c r="D683" s="59"/>
      <c r="E683" s="1923"/>
      <c r="F683" s="1924"/>
      <c r="G683" s="1924"/>
      <c r="H683" s="1869"/>
      <c r="I683" s="1869"/>
      <c r="J683" s="1869"/>
      <c r="K683" s="1869"/>
      <c r="L683" s="1869"/>
      <c r="M683" s="1869"/>
      <c r="N683" s="1869"/>
      <c r="O683" s="1869"/>
      <c r="P683" s="1870"/>
      <c r="Q683" s="794"/>
      <c r="R683" s="7"/>
      <c r="S683" s="106"/>
      <c r="T683" s="1268"/>
      <c r="U683" s="1268"/>
      <c r="V683" s="2190"/>
      <c r="W683" s="3676"/>
      <c r="X683" s="3676"/>
      <c r="Y683" s="3676"/>
      <c r="Z683" s="3676"/>
      <c r="AA683" s="3676"/>
      <c r="AB683" s="3676"/>
      <c r="AC683" s="3676"/>
      <c r="AD683" s="3676"/>
      <c r="AE683" s="121"/>
      <c r="AF683" s="106"/>
      <c r="AG683" s="106"/>
      <c r="AH683" s="106"/>
      <c r="AI683" s="552"/>
      <c r="AJ683" s="106"/>
      <c r="AK683" s="106"/>
      <c r="AL683" s="106"/>
    </row>
    <row r="684" spans="2:38" ht="12.75" customHeight="1">
      <c r="B684" s="1189" t="str">
        <f>'12-18л. МЕНЮ '!J722</f>
        <v>93/ 22</v>
      </c>
      <c r="C684" s="251" t="str">
        <f>'12-18л. МЕНЮ '!C722</f>
        <v>Свекла с яблоком*</v>
      </c>
      <c r="D684" s="354">
        <f>'12-18л. МЕНЮ '!D722</f>
        <v>100</v>
      </c>
      <c r="E684" s="1951">
        <f>'12-18л. МЕНЮ '!E722</f>
        <v>1.0901000000000001</v>
      </c>
      <c r="F684" s="1878">
        <f>'12-18л. МЕНЮ '!F722</f>
        <v>1.0648</v>
      </c>
      <c r="G684" s="1878">
        <f>'12-18л. МЕНЮ '!G722</f>
        <v>12.696300000000001</v>
      </c>
      <c r="H684" s="1880">
        <f>'12-18л. МЕНЮ '!H722</f>
        <v>64.0364</v>
      </c>
      <c r="I684" s="1978">
        <v>10.51</v>
      </c>
      <c r="J684" s="1998">
        <v>0</v>
      </c>
      <c r="K684" s="2262">
        <v>0</v>
      </c>
      <c r="L684" s="1998">
        <v>1.6791</v>
      </c>
      <c r="M684" s="2764">
        <v>26.8507</v>
      </c>
      <c r="N684" s="2765">
        <v>24.411200000000001</v>
      </c>
      <c r="O684" s="2764">
        <v>14.3613</v>
      </c>
      <c r="P684" s="1978">
        <v>1.4322999999999999</v>
      </c>
      <c r="Q684" s="459">
        <f>'12-18л. МЕНЮ '!I722</f>
        <v>10</v>
      </c>
      <c r="R684" s="101"/>
      <c r="S684" s="275"/>
      <c r="T684" s="505"/>
      <c r="U684" s="505"/>
      <c r="V684" s="505"/>
      <c r="W684" s="505"/>
      <c r="X684" s="505"/>
      <c r="Y684" s="505"/>
      <c r="Z684" s="505"/>
      <c r="AA684" s="505"/>
      <c r="AB684" s="505"/>
      <c r="AC684" s="106"/>
      <c r="AD684" s="106"/>
      <c r="AE684" s="106"/>
      <c r="AF684" s="106"/>
      <c r="AG684" s="106"/>
      <c r="AH684" s="106"/>
      <c r="AI684" s="552"/>
      <c r="AJ684" s="106"/>
      <c r="AK684" s="106"/>
      <c r="AL684" s="106"/>
    </row>
    <row r="685" spans="2:38" ht="11.25" customHeight="1">
      <c r="B685" s="1189" t="str">
        <f>'12-18л. МЕНЮ '!J723</f>
        <v>287 /22</v>
      </c>
      <c r="C685" s="251" t="str">
        <f>'12-18л. МЕНЮ '!C723</f>
        <v>Щи "Новгородские" (со сметаной)</v>
      </c>
      <c r="D685" s="1441">
        <f>'12-18л. МЕНЮ '!D723</f>
        <v>250</v>
      </c>
      <c r="E685" s="1951">
        <f>'12-18л. МЕНЮ '!E723</f>
        <v>1.8963000000000001</v>
      </c>
      <c r="F685" s="1878">
        <f>'12-18л. МЕНЮ '!F723</f>
        <v>3.0577000000000001</v>
      </c>
      <c r="G685" s="1951">
        <f>'12-18л. МЕНЮ '!G723</f>
        <v>8.9368999999999996</v>
      </c>
      <c r="H685" s="1864">
        <f>'12-18л. МЕНЮ '!H723</f>
        <v>70.852099999999993</v>
      </c>
      <c r="I685" s="2262">
        <v>8.8941999999999997</v>
      </c>
      <c r="J685" s="1998">
        <v>2.1999999999999999E-2</v>
      </c>
      <c r="K685" s="1998">
        <v>2.1999999999999999E-2</v>
      </c>
      <c r="L685" s="2262">
        <v>81.556100000000001</v>
      </c>
      <c r="M685" s="2702">
        <v>104.483</v>
      </c>
      <c r="N685" s="2262">
        <v>4.7416</v>
      </c>
      <c r="O685" s="1998">
        <v>16.508700000000001</v>
      </c>
      <c r="P685" s="2262">
        <v>0.72599999999999998</v>
      </c>
      <c r="Q685" s="459">
        <f>'12-18л. МЕНЮ '!I723</f>
        <v>22</v>
      </c>
      <c r="R685" s="101"/>
      <c r="S685" s="356"/>
      <c r="T685" s="113"/>
      <c r="U685" s="334"/>
      <c r="V685" s="2182"/>
      <c r="W685" s="2936"/>
      <c r="X685" s="2936"/>
      <c r="Y685" s="2936"/>
      <c r="Z685" s="2936"/>
      <c r="AA685" s="2182"/>
      <c r="AB685" s="2186"/>
      <c r="AC685" s="2182"/>
      <c r="AD685" s="2182"/>
      <c r="AE685" s="121"/>
      <c r="AF685" s="106"/>
      <c r="AG685" s="106"/>
      <c r="AH685" s="106"/>
      <c r="AI685" s="552"/>
      <c r="AJ685" s="106"/>
      <c r="AK685" s="106"/>
      <c r="AL685" s="106"/>
    </row>
    <row r="686" spans="2:38">
      <c r="B686" s="1189" t="str">
        <f>'12-18л. МЕНЮ '!J724</f>
        <v>373/21</v>
      </c>
      <c r="C686" s="251" t="str">
        <f>'12-18л. МЕНЮ '!C724</f>
        <v>Котлеты нежные</v>
      </c>
      <c r="D686" s="1441">
        <f>'12-18л. МЕНЮ '!D724</f>
        <v>100</v>
      </c>
      <c r="E686" s="1951">
        <f>'12-18л. МЕНЮ '!E724</f>
        <v>18.736000000000001</v>
      </c>
      <c r="F686" s="1878">
        <f>'12-18л. МЕНЮ '!F724</f>
        <v>11.9627</v>
      </c>
      <c r="G686" s="1951">
        <f>'12-18л. МЕНЮ '!G724</f>
        <v>6.8330000000000002</v>
      </c>
      <c r="H686" s="1864">
        <f>'12-18л. МЕНЮ '!H724</f>
        <v>209.94030000000001</v>
      </c>
      <c r="I686" s="1956">
        <v>1.06</v>
      </c>
      <c r="J686" s="1956">
        <v>0.18</v>
      </c>
      <c r="K686" s="1956">
        <v>1.61E-2</v>
      </c>
      <c r="L686" s="1956">
        <v>40.542900000000003</v>
      </c>
      <c r="M686" s="1956">
        <v>37.369999999999997</v>
      </c>
      <c r="N686" s="1956">
        <v>96.07</v>
      </c>
      <c r="O686" s="1956">
        <v>18.7</v>
      </c>
      <c r="P686" s="1956">
        <v>1.58</v>
      </c>
      <c r="Q686" s="459">
        <f>'12-18л. МЕНЮ '!I724</f>
        <v>71</v>
      </c>
      <c r="R686" s="101"/>
      <c r="S686" s="98"/>
      <c r="T686" s="101"/>
      <c r="U686" s="98"/>
      <c r="V686" s="149"/>
      <c r="W686" s="149"/>
      <c r="X686" s="149"/>
      <c r="Y686" s="175"/>
      <c r="Z686" s="149"/>
      <c r="AA686" s="149"/>
      <c r="AB686" s="149"/>
      <c r="AC686" s="149"/>
      <c r="AD686" s="106"/>
      <c r="AE686" s="106"/>
      <c r="AF686" s="106"/>
      <c r="AG686" s="106"/>
      <c r="AH686" s="106"/>
      <c r="AI686" s="552"/>
      <c r="AJ686" s="106"/>
      <c r="AK686" s="106"/>
      <c r="AL686" s="106"/>
    </row>
    <row r="687" spans="2:38">
      <c r="B687" s="1189" t="str">
        <f>'12-18л. МЕНЮ '!J725</f>
        <v>194/17</v>
      </c>
      <c r="C687" s="251" t="str">
        <f>'12-18л. МЕНЮ '!C725</f>
        <v>Плов с изюмом и /овощи</v>
      </c>
      <c r="D687" s="354">
        <f>'12-18л. МЕНЮ '!D725</f>
        <v>135</v>
      </c>
      <c r="E687" s="1877">
        <f>'12-18л. МЕНЮ '!E725</f>
        <v>3.3889999999999998</v>
      </c>
      <c r="F687" s="1951">
        <f>'12-18л. МЕНЮ '!F725</f>
        <v>9.18</v>
      </c>
      <c r="G687" s="1878">
        <f>'12-18л. МЕНЮ '!G725</f>
        <v>22.7057</v>
      </c>
      <c r="H687" s="1928">
        <f>'12-18л. МЕНЮ '!H725</f>
        <v>180.59</v>
      </c>
      <c r="I687" s="2262">
        <v>0.72899999999999998</v>
      </c>
      <c r="J687" s="1998">
        <v>3.3000000000000002E-2</v>
      </c>
      <c r="K687" s="1998">
        <v>4.1000000000000002E-2</v>
      </c>
      <c r="L687" s="2262">
        <v>74.16</v>
      </c>
      <c r="M687" s="1998">
        <v>56.97</v>
      </c>
      <c r="N687" s="2654">
        <v>10.5</v>
      </c>
      <c r="O687" s="1998">
        <v>15.98</v>
      </c>
      <c r="P687" s="2262">
        <v>1.1100000000000001</v>
      </c>
      <c r="Q687" s="459">
        <f>'12-18л. МЕНЮ '!I725</f>
        <v>47</v>
      </c>
      <c r="R687" s="11"/>
      <c r="S687" s="803"/>
      <c r="T687" s="356"/>
      <c r="U687" s="356"/>
      <c r="V687" s="356"/>
      <c r="W687" s="360"/>
      <c r="X687" s="360"/>
      <c r="Y687" s="360"/>
      <c r="Z687" s="360"/>
      <c r="AA687" s="360"/>
      <c r="AB687" s="360"/>
      <c r="AC687" s="360"/>
      <c r="AD687" s="360"/>
      <c r="AE687" s="367"/>
      <c r="AF687" s="106"/>
      <c r="AG687" s="106"/>
      <c r="AH687" s="106"/>
      <c r="AI687" s="552"/>
      <c r="AJ687" s="106"/>
      <c r="AK687" s="106"/>
      <c r="AL687" s="106"/>
    </row>
    <row r="688" spans="2:38">
      <c r="B688" s="1601" t="str">
        <f>'12-18л. МЕНЮ '!J726</f>
        <v>157/21</v>
      </c>
      <c r="C688" s="323" t="str">
        <f>'12-18л. МЕНЮ '!C726</f>
        <v>консервированные отварные</v>
      </c>
      <c r="D688" s="1819">
        <f>'12-18л. МЕНЮ '!D726</f>
        <v>45</v>
      </c>
      <c r="E688" s="2520">
        <f>'12-18л. МЕНЮ '!E726</f>
        <v>0.9</v>
      </c>
      <c r="F688" s="2131">
        <f>'12-18л. МЕНЮ '!F726</f>
        <v>0.15</v>
      </c>
      <c r="G688" s="2132">
        <f>'12-18л. МЕНЮ '!G726</f>
        <v>4.5750000000000002</v>
      </c>
      <c r="H688" s="1966">
        <f>'12-18л. МЕНЮ '!H726</f>
        <v>23.475000000000001</v>
      </c>
      <c r="I688" s="1967">
        <v>0.86250000000000004</v>
      </c>
      <c r="J688" s="1867">
        <v>8.0000000000000002E-3</v>
      </c>
      <c r="K688" s="1867">
        <v>0.02</v>
      </c>
      <c r="L688" s="1967">
        <v>0.54</v>
      </c>
      <c r="M688" s="1867">
        <v>16.5</v>
      </c>
      <c r="N688" s="1967">
        <v>15.75</v>
      </c>
      <c r="O688" s="1867">
        <v>5.0999999999999996</v>
      </c>
      <c r="P688" s="1967">
        <v>0.14299999999999999</v>
      </c>
      <c r="Q688" s="1742">
        <f>'12-18л. МЕНЮ '!I726</f>
        <v>47</v>
      </c>
      <c r="S688" s="106"/>
      <c r="T688" s="106"/>
      <c r="U688" s="106"/>
      <c r="V688" s="106"/>
      <c r="W688" s="106"/>
      <c r="X688" s="106"/>
      <c r="Y688" s="541"/>
      <c r="Z688" s="157"/>
      <c r="AA688" s="2174"/>
      <c r="AB688" s="116"/>
      <c r="AC688" s="106"/>
      <c r="AD688" s="106"/>
      <c r="AE688" s="106"/>
      <c r="AF688" s="106"/>
      <c r="AG688" s="106"/>
      <c r="AH688" s="106"/>
      <c r="AI688" s="552"/>
      <c r="AJ688" s="106"/>
      <c r="AK688" s="106"/>
      <c r="AL688" s="106"/>
    </row>
    <row r="689" spans="2:38">
      <c r="B689" s="2640" t="str">
        <f>'12-18л. МЕНЮ '!J727</f>
        <v>501 /21</v>
      </c>
      <c r="C689" s="567" t="str">
        <f>'12-18л. МЕНЮ '!C727</f>
        <v>Сок фруктовый (яблочный)</v>
      </c>
      <c r="D689" s="1808">
        <f>'12-18л. МЕНЮ '!D727</f>
        <v>180</v>
      </c>
      <c r="E689" s="2006">
        <f>'12-18л. МЕНЮ '!E727</f>
        <v>0.9</v>
      </c>
      <c r="F689" s="1902">
        <f>'12-18л. МЕНЮ '!F727</f>
        <v>0.18</v>
      </c>
      <c r="G689" s="1902">
        <f>'12-18л. МЕНЮ '!G727</f>
        <v>18.18</v>
      </c>
      <c r="H689" s="2130">
        <f>'12-18л. МЕНЮ '!H727</f>
        <v>77.400000000000006</v>
      </c>
      <c r="I689" s="1956">
        <v>3.6</v>
      </c>
      <c r="J689" s="1956">
        <v>1.7999999999999999E-2</v>
      </c>
      <c r="K689" s="1956">
        <v>1.7999999999999999E-2</v>
      </c>
      <c r="L689" s="1956">
        <v>0</v>
      </c>
      <c r="M689" s="1957">
        <v>12.6</v>
      </c>
      <c r="N689" s="1956">
        <v>12.6</v>
      </c>
      <c r="O689" s="1956">
        <v>7.2</v>
      </c>
      <c r="P689" s="1999">
        <v>0.252</v>
      </c>
      <c r="Q689" s="2129">
        <f>'12-18л. МЕНЮ '!I727</f>
        <v>98</v>
      </c>
      <c r="S689" s="2478"/>
      <c r="T689" s="106"/>
      <c r="U689" s="106"/>
      <c r="V689" s="106"/>
      <c r="W689" s="3679"/>
      <c r="X689" s="3679"/>
      <c r="Y689" s="3679"/>
      <c r="Z689" s="3679"/>
      <c r="AA689" s="3679"/>
      <c r="AB689" s="3679"/>
      <c r="AC689" s="3679"/>
      <c r="AD689" s="3679"/>
      <c r="AE689" s="594"/>
      <c r="AF689" s="594"/>
      <c r="AG689" s="106"/>
      <c r="AH689" s="106"/>
      <c r="AI689" s="552"/>
      <c r="AJ689" s="106"/>
      <c r="AK689" s="106"/>
      <c r="AL689" s="106"/>
    </row>
    <row r="690" spans="2:38" ht="14.25" customHeight="1">
      <c r="B690" s="1436" t="str">
        <f>'12-18л. МЕНЮ '!J728</f>
        <v>Пром.пр.</v>
      </c>
      <c r="C690" s="251" t="str">
        <f>'12-18л. МЕНЮ '!C728</f>
        <v>Кондитерские изделия (мармелад)***</v>
      </c>
      <c r="D690" s="354">
        <f>'12-18л. МЕНЮ '!D728</f>
        <v>13.5</v>
      </c>
      <c r="E690" s="1951">
        <f>'12-18л. МЕНЮ '!E728</f>
        <v>0.65400000000000003</v>
      </c>
      <c r="F690" s="1878">
        <f>'12-18л. МЕНЮ '!F728</f>
        <v>0.09</v>
      </c>
      <c r="G690" s="1878">
        <f>'12-18л. МЕНЮ '!G728</f>
        <v>7.4160000000000004</v>
      </c>
      <c r="H690" s="1880">
        <f>'12-18л. МЕНЮ '!H728</f>
        <v>40.293999999999997</v>
      </c>
      <c r="I690" s="1865">
        <v>0</v>
      </c>
      <c r="J690" s="1865">
        <v>1.0999999999999999E-2</v>
      </c>
      <c r="K690" s="1865">
        <v>0</v>
      </c>
      <c r="L690" s="1866">
        <v>1.155</v>
      </c>
      <c r="M690" s="2758">
        <v>2.04</v>
      </c>
      <c r="N690" s="1940">
        <v>0</v>
      </c>
      <c r="O690" s="1865">
        <v>0.23599999999999999</v>
      </c>
      <c r="P690" s="1866">
        <v>5.3999999999999999E-2</v>
      </c>
      <c r="Q690" s="459">
        <f>'12-18л. МЕНЮ '!I728</f>
        <v>15</v>
      </c>
      <c r="S690" s="126"/>
      <c r="T690" s="106"/>
      <c r="U690" s="106"/>
      <c r="V690" s="106"/>
      <c r="W690" s="106"/>
      <c r="X690" s="106"/>
      <c r="Y690" s="106"/>
      <c r="Z690" s="106"/>
      <c r="AA690" s="106"/>
      <c r="AB690" s="106"/>
      <c r="AC690" s="106"/>
      <c r="AD690" s="106"/>
      <c r="AE690" s="106"/>
      <c r="AF690" s="106"/>
      <c r="AG690" s="106"/>
      <c r="AH690" s="106"/>
      <c r="AI690" s="552"/>
      <c r="AJ690" s="106"/>
      <c r="AK690" s="106"/>
      <c r="AL690" s="106"/>
    </row>
    <row r="691" spans="2:38">
      <c r="B691" s="1436" t="str">
        <f>'12-18л. МЕНЮ '!J729</f>
        <v>Пром.пр.</v>
      </c>
      <c r="C691" s="251" t="str">
        <f>'12-18л. МЕНЮ '!C729</f>
        <v>Хлеб пшеничный</v>
      </c>
      <c r="D691" s="354">
        <f>'12-18л. МЕНЮ '!D729</f>
        <v>60</v>
      </c>
      <c r="E691" s="1951">
        <f>'12-18л. МЕНЮ '!E729</f>
        <v>1.2036</v>
      </c>
      <c r="F691" s="1878">
        <f>'12-18л. МЕНЮ '!F729</f>
        <v>0.78</v>
      </c>
      <c r="G691" s="1878">
        <f>'12-18л. МЕНЮ '!G729</f>
        <v>32.520000000000003</v>
      </c>
      <c r="H691" s="1880">
        <f>'12-18л. МЕНЮ '!H729</f>
        <v>141.9144</v>
      </c>
      <c r="I691" s="2740">
        <v>0</v>
      </c>
      <c r="J691" s="2740">
        <v>6.6000000000000003E-2</v>
      </c>
      <c r="K691" s="2740">
        <v>2.4E-2</v>
      </c>
      <c r="L691" s="2740">
        <v>0</v>
      </c>
      <c r="M691" s="2739">
        <v>12</v>
      </c>
      <c r="N691" s="2739">
        <v>3.9</v>
      </c>
      <c r="O691" s="2740">
        <v>0.84</v>
      </c>
      <c r="P691" s="2739">
        <v>6.6000000000000003E-2</v>
      </c>
      <c r="Q691" s="459">
        <f>'12-18л. МЕНЮ '!I729</f>
        <v>17</v>
      </c>
      <c r="S691" s="618"/>
      <c r="T691" s="334"/>
      <c r="U691" s="3680"/>
      <c r="V691" s="3680"/>
      <c r="W691" s="3680"/>
      <c r="X691" s="3680"/>
      <c r="Y691" s="3680"/>
      <c r="Z691" s="3680"/>
      <c r="AA691" s="2936"/>
      <c r="AB691" s="3680"/>
      <c r="AC691" s="106"/>
      <c r="AD691" s="106"/>
      <c r="AE691" s="106"/>
      <c r="AF691" s="106"/>
      <c r="AG691" s="106"/>
      <c r="AH691" s="106"/>
      <c r="AI691" s="552"/>
      <c r="AJ691" s="106"/>
      <c r="AK691" s="106"/>
      <c r="AL691" s="106"/>
    </row>
    <row r="692" spans="2:38" ht="12.75" customHeight="1">
      <c r="B692" s="1436" t="str">
        <f>'12-18л. МЕНЮ '!J730</f>
        <v>Пром.пр.</v>
      </c>
      <c r="C692" s="251" t="str">
        <f>'12-18л. МЕНЮ '!C730</f>
        <v>Хлеб ржаной</v>
      </c>
      <c r="D692" s="354">
        <f>'12-18л. МЕНЮ '!D730</f>
        <v>40</v>
      </c>
      <c r="E692" s="1951">
        <f>'12-18л. МЕНЮ '!E730</f>
        <v>1.8660000000000001</v>
      </c>
      <c r="F692" s="1878">
        <f>'12-18л. МЕНЮ '!F730</f>
        <v>0.66</v>
      </c>
      <c r="G692" s="1878">
        <f>'12-18л. МЕНЮ '!G730</f>
        <v>17.373999999999999</v>
      </c>
      <c r="H692" s="1880">
        <f>'12-18л. МЕНЮ '!H730</f>
        <v>82.9</v>
      </c>
      <c r="I692" s="2739">
        <v>0</v>
      </c>
      <c r="J692" s="2739">
        <v>9.5000000000000001E-2</v>
      </c>
      <c r="K692" s="2739">
        <v>0.1</v>
      </c>
      <c r="L692" s="2740">
        <v>0</v>
      </c>
      <c r="M692" s="2739">
        <v>13.2</v>
      </c>
      <c r="N692" s="2739">
        <v>9.36</v>
      </c>
      <c r="O692" s="2739">
        <v>2.64</v>
      </c>
      <c r="P692" s="2739">
        <v>5.6000000000000001E-2</v>
      </c>
      <c r="Q692" s="459">
        <f>'12-18л. МЕНЮ '!I730</f>
        <v>18</v>
      </c>
      <c r="S692" s="126"/>
      <c r="T692" s="31"/>
      <c r="U692" s="2936"/>
      <c r="V692" s="2936"/>
      <c r="W692" s="2936"/>
      <c r="X692" s="2936"/>
      <c r="Y692" s="2936"/>
      <c r="Z692" s="2936"/>
      <c r="AA692" s="2936"/>
      <c r="AB692" s="2936"/>
      <c r="AC692" s="11"/>
      <c r="AD692" s="106"/>
      <c r="AE692" s="106"/>
      <c r="AF692" s="106"/>
      <c r="AG692" s="106"/>
      <c r="AH692" s="106"/>
      <c r="AI692" s="552"/>
      <c r="AJ692" s="106"/>
      <c r="AK692" s="106"/>
      <c r="AL692" s="106"/>
    </row>
    <row r="693" spans="2:38" ht="12.75" customHeight="1" thickBot="1">
      <c r="B693" s="1737" t="str">
        <f>'12-18л. МЕНЮ '!J731</f>
        <v>82 / 21</v>
      </c>
      <c r="C693" s="185" t="str">
        <f>'12-18л. МЕНЮ '!C731</f>
        <v>Плоды свежие (банан)**</v>
      </c>
      <c r="D693" s="1748">
        <f>'12-18л. МЕНЮ '!D731</f>
        <v>100</v>
      </c>
      <c r="E693" s="1951">
        <f>'12-18л. МЕНЮ '!E731</f>
        <v>1.5</v>
      </c>
      <c r="F693" s="1878">
        <f>'12-18л. МЕНЮ '!F731</f>
        <v>0.1</v>
      </c>
      <c r="G693" s="1878">
        <f>'12-18л. МЕНЮ '!G731</f>
        <v>11.8</v>
      </c>
      <c r="H693" s="1880">
        <f>'12-18л. МЕНЮ '!H731</f>
        <v>54.1</v>
      </c>
      <c r="I693" s="2638">
        <v>10</v>
      </c>
      <c r="J693" s="1865">
        <v>0.04</v>
      </c>
      <c r="K693" s="1865">
        <v>0.03</v>
      </c>
      <c r="L693" s="1866">
        <v>0</v>
      </c>
      <c r="M693" s="2158">
        <v>38</v>
      </c>
      <c r="N693" s="1865">
        <v>18</v>
      </c>
      <c r="O693" s="1865">
        <v>28.45</v>
      </c>
      <c r="P693" s="1865">
        <v>0.6</v>
      </c>
      <c r="Q693" s="1690">
        <f>'12-18л. МЕНЮ '!I731</f>
        <v>100</v>
      </c>
      <c r="S693" s="126"/>
      <c r="T693" s="31"/>
      <c r="U693" s="2714"/>
      <c r="V693" s="2714"/>
      <c r="W693" s="2714"/>
      <c r="X693" s="94"/>
      <c r="Y693" s="2714"/>
      <c r="Z693" s="2714"/>
      <c r="AA693" s="2714"/>
      <c r="AB693" s="2714"/>
      <c r="AC693" s="11"/>
      <c r="AD693" s="106"/>
      <c r="AE693" s="106"/>
      <c r="AF693" s="106"/>
      <c r="AG693" s="106"/>
      <c r="AH693" s="106"/>
      <c r="AI693" s="552"/>
      <c r="AJ693" s="106"/>
      <c r="AK693" s="106"/>
      <c r="AL693" s="106"/>
    </row>
    <row r="694" spans="2:38" ht="14.25" customHeight="1">
      <c r="B694" s="434" t="s">
        <v>162</v>
      </c>
      <c r="C694" s="732"/>
      <c r="D694" s="584">
        <f>'12-18л. МЕНЮ '!D732</f>
        <v>1023.5</v>
      </c>
      <c r="E694" s="1982">
        <f>'12-18л. МЕНЮ '!E732</f>
        <v>32.134999999999998</v>
      </c>
      <c r="F694" s="1983">
        <f>'12-18л. МЕНЮ '!F732</f>
        <v>27.225200000000001</v>
      </c>
      <c r="G694" s="1983">
        <f>'12-18л. МЕНЮ '!G732</f>
        <v>143.0369</v>
      </c>
      <c r="H694" s="1953">
        <f>'12-18л. МЕНЮ '!H732</f>
        <v>945.50220000000002</v>
      </c>
      <c r="I694" s="1886">
        <f t="shared" ref="I694:P694" si="201">SUM(I684:I693)</f>
        <v>35.655699999999996</v>
      </c>
      <c r="J694" s="1886">
        <f>SUM(J684:J693)</f>
        <v>0.47300000000000003</v>
      </c>
      <c r="K694" s="1887">
        <f t="shared" si="201"/>
        <v>0.27110000000000001</v>
      </c>
      <c r="L694" s="1888">
        <f t="shared" si="201"/>
        <v>199.63310000000001</v>
      </c>
      <c r="M694" s="1888">
        <f t="shared" si="201"/>
        <v>320.01369999999997</v>
      </c>
      <c r="N694" s="1888">
        <f t="shared" si="201"/>
        <v>195.33280000000002</v>
      </c>
      <c r="O694" s="1888">
        <f t="shared" si="201"/>
        <v>110.01600000000001</v>
      </c>
      <c r="P694" s="2029">
        <f t="shared" si="201"/>
        <v>6.0192999999999994</v>
      </c>
      <c r="Q694" s="790"/>
      <c r="S694" s="126"/>
      <c r="T694" s="557"/>
      <c r="U694" s="2714"/>
      <c r="V694" s="2714"/>
      <c r="W694" s="2714"/>
      <c r="X694" s="94"/>
      <c r="Y694" s="2714"/>
      <c r="Z694" s="2714"/>
      <c r="AA694" s="2714"/>
      <c r="AB694" s="2714"/>
      <c r="AC694" s="11"/>
      <c r="AD694" s="106"/>
      <c r="AE694" s="106"/>
      <c r="AF694" s="106"/>
      <c r="AG694" s="106"/>
      <c r="AH694" s="106"/>
      <c r="AI694" s="552"/>
      <c r="AJ694" s="106"/>
      <c r="AK694" s="106"/>
      <c r="AL694" s="106"/>
    </row>
    <row r="695" spans="2:38">
      <c r="B695" s="755"/>
      <c r="C695" s="756" t="s">
        <v>11</v>
      </c>
      <c r="D695" s="1150">
        <f>D736</f>
        <v>0.35</v>
      </c>
      <c r="E695" s="1984">
        <f>'12-18л. МЕНЮ '!E733</f>
        <v>31.5</v>
      </c>
      <c r="F695" s="1985">
        <f>'12-18л. МЕНЮ '!F733</f>
        <v>32.200000000000003</v>
      </c>
      <c r="G695" s="1985">
        <f>'12-18л. МЕНЮ '!G733</f>
        <v>134.05000000000001</v>
      </c>
      <c r="H695" s="1954">
        <f>'12-18л. МЕНЮ '!H733</f>
        <v>952</v>
      </c>
      <c r="I695" s="1962">
        <f t="shared" ref="I695:P695" si="202">I736</f>
        <v>24.5</v>
      </c>
      <c r="J695" s="1962">
        <f t="shared" si="202"/>
        <v>0.49</v>
      </c>
      <c r="K695" s="1962">
        <f t="shared" si="202"/>
        <v>0.56000000000000005</v>
      </c>
      <c r="L695" s="1962">
        <f t="shared" si="202"/>
        <v>315</v>
      </c>
      <c r="M695" s="1920">
        <f t="shared" si="202"/>
        <v>420</v>
      </c>
      <c r="N695" s="1920">
        <f t="shared" si="202"/>
        <v>420</v>
      </c>
      <c r="O695" s="1920">
        <f t="shared" si="202"/>
        <v>105</v>
      </c>
      <c r="P695" s="1892">
        <f t="shared" si="202"/>
        <v>6.3</v>
      </c>
      <c r="Q695" s="790"/>
      <c r="S695" s="358"/>
      <c r="T695" s="31"/>
      <c r="U695" s="154"/>
      <c r="V695" s="154"/>
      <c r="W695" s="154"/>
      <c r="X695" s="94"/>
      <c r="Y695" s="2714"/>
      <c r="Z695" s="2714"/>
      <c r="AA695" s="154"/>
      <c r="AB695" s="2714"/>
      <c r="AC695" s="11"/>
      <c r="AD695" s="106"/>
      <c r="AE695" s="106"/>
      <c r="AF695" s="106"/>
      <c r="AG695" s="106"/>
      <c r="AH695" s="106"/>
      <c r="AI695" s="552"/>
      <c r="AJ695" s="106"/>
      <c r="AK695" s="106"/>
      <c r="AL695" s="106"/>
    </row>
    <row r="696" spans="2:38" ht="15.75" customHeight="1" thickBot="1">
      <c r="B696" s="230"/>
      <c r="C696" s="752" t="s">
        <v>344</v>
      </c>
      <c r="D696" s="774"/>
      <c r="E696" s="1986">
        <f>'12-18л. МЕНЮ '!E734</f>
        <v>0.70555555555555571</v>
      </c>
      <c r="F696" s="1899">
        <f>'12-18л. МЕНЮ '!F734</f>
        <v>-5.4073913043478257</v>
      </c>
      <c r="G696" s="1899">
        <f>'12-18л. МЕНЮ '!G734</f>
        <v>2.3464490861618827</v>
      </c>
      <c r="H696" s="1898">
        <f>'12-18л. МЕНЮ '!H734</f>
        <v>-0.23888970588235026</v>
      </c>
      <c r="I696" s="1899">
        <f t="shared" ref="I696:P696" si="203">(I694*100/I730)-35</f>
        <v>15.936714285714281</v>
      </c>
      <c r="J696" s="1899">
        <f t="shared" si="203"/>
        <v>-1.2142857142857082</v>
      </c>
      <c r="K696" s="1899">
        <f t="shared" si="203"/>
        <v>-18.056250000000002</v>
      </c>
      <c r="L696" s="1899">
        <f t="shared" si="203"/>
        <v>-12.818544444444441</v>
      </c>
      <c r="M696" s="1899">
        <f t="shared" si="203"/>
        <v>-8.3321916666666702</v>
      </c>
      <c r="N696" s="1899">
        <f t="shared" si="203"/>
        <v>-18.722266666666666</v>
      </c>
      <c r="O696" s="1899">
        <f t="shared" si="203"/>
        <v>1.6720000000000041</v>
      </c>
      <c r="P696" s="1977">
        <f t="shared" si="203"/>
        <v>-1.5594444444444449</v>
      </c>
      <c r="Q696" s="795"/>
      <c r="S696" s="361"/>
      <c r="T696" s="557"/>
      <c r="U696" s="154"/>
      <c r="V696" s="154"/>
      <c r="W696" s="154"/>
      <c r="X696" s="94"/>
      <c r="Y696" s="2714"/>
      <c r="Z696" s="2714"/>
      <c r="AA696" s="154"/>
      <c r="AB696" s="2714"/>
      <c r="AC696" s="106"/>
      <c r="AD696" s="106"/>
      <c r="AE696" s="106"/>
      <c r="AF696" s="106"/>
      <c r="AG696" s="106"/>
      <c r="AH696" s="106"/>
      <c r="AI696" s="552"/>
      <c r="AJ696" s="106"/>
      <c r="AK696" s="106"/>
      <c r="AL696" s="106"/>
    </row>
    <row r="697" spans="2:38">
      <c r="B697" s="85"/>
      <c r="C697" s="1287" t="s">
        <v>200</v>
      </c>
      <c r="D697" s="1288"/>
      <c r="E697" s="2717"/>
      <c r="F697" s="2643"/>
      <c r="G697" s="2643"/>
      <c r="H697" s="2644"/>
      <c r="I697" s="2644"/>
      <c r="J697" s="2644"/>
      <c r="K697" s="2645"/>
      <c r="L697" s="2644"/>
      <c r="M697" s="2644"/>
      <c r="N697" s="2644"/>
      <c r="O697" s="2644"/>
      <c r="P697" s="2646"/>
      <c r="Q697" s="794"/>
      <c r="S697" s="211"/>
      <c r="T697" s="617"/>
      <c r="U697" s="11"/>
      <c r="V697" s="106"/>
      <c r="W697" s="106"/>
      <c r="X697" s="106"/>
      <c r="Y697" s="106"/>
      <c r="Z697" s="106"/>
      <c r="AA697" s="106"/>
      <c r="AB697" s="106"/>
      <c r="AC697" s="106"/>
      <c r="AD697" s="106"/>
      <c r="AE697" s="106"/>
      <c r="AF697" s="106"/>
      <c r="AG697" s="106"/>
      <c r="AH697" s="106"/>
      <c r="AI697" s="552"/>
      <c r="AJ697" s="106"/>
      <c r="AK697" s="106"/>
      <c r="AL697" s="106"/>
    </row>
    <row r="698" spans="2:38" ht="13.5" customHeight="1">
      <c r="B698" s="1424" t="str">
        <f>'12-18л. МЕНЮ '!J736</f>
        <v>460 / 21</v>
      </c>
      <c r="C698" s="2123" t="str">
        <f>'12-18л. МЕНЮ '!C736</f>
        <v xml:space="preserve">Чай с молоком </v>
      </c>
      <c r="D698" s="1855">
        <f>'12-18л. МЕНЮ '!D736</f>
        <v>200</v>
      </c>
      <c r="E698" s="1928">
        <f>'12-18л. МЕНЮ '!E736</f>
        <v>1.8</v>
      </c>
      <c r="F698" s="1864">
        <f>'12-18л. МЕНЮ '!F736</f>
        <v>1.1000000000000001</v>
      </c>
      <c r="G698" s="1864">
        <f>'12-18л. МЕНЮ '!G736</f>
        <v>6.9710000000000001</v>
      </c>
      <c r="H698" s="1880">
        <f>'12-18л. МЕНЮ '!H736</f>
        <v>45.15</v>
      </c>
      <c r="I698" s="1866">
        <v>0.34</v>
      </c>
      <c r="J698" s="1866">
        <v>0.01</v>
      </c>
      <c r="K698" s="1866">
        <v>0.08</v>
      </c>
      <c r="L698" s="1866">
        <v>7.2</v>
      </c>
      <c r="M698" s="1940">
        <v>61.871000000000002</v>
      </c>
      <c r="N698" s="1940">
        <v>53.4</v>
      </c>
      <c r="O698" s="1865">
        <v>13.7</v>
      </c>
      <c r="P698" s="2164">
        <v>0.47</v>
      </c>
      <c r="Q698" s="459">
        <f>'12-18л. МЕНЮ '!I736</f>
        <v>85</v>
      </c>
      <c r="T698" s="2536"/>
      <c r="U698" s="11"/>
      <c r="V698" s="106"/>
      <c r="W698" s="106"/>
      <c r="X698" s="106"/>
      <c r="Y698" s="106"/>
      <c r="Z698" s="106"/>
      <c r="AA698" s="106"/>
      <c r="AB698" s="106"/>
      <c r="AC698" s="106"/>
      <c r="AD698" s="106"/>
      <c r="AE698" s="106"/>
      <c r="AF698" s="106"/>
      <c r="AG698" s="106"/>
      <c r="AH698" s="106"/>
      <c r="AI698" s="552"/>
      <c r="AJ698" s="106"/>
      <c r="AK698" s="106"/>
      <c r="AL698" s="106"/>
    </row>
    <row r="699" spans="2:38">
      <c r="B699" s="2715" t="str">
        <f>'12-18л. МЕНЮ '!J737</f>
        <v>287/17</v>
      </c>
      <c r="C699" s="398" t="str">
        <f>'12-18л. МЕНЮ '!C737</f>
        <v>Голубцы с мясом и рисом и /соус</v>
      </c>
      <c r="D699" s="254">
        <f>'12-18л. МЕНЮ '!D737</f>
        <v>90</v>
      </c>
      <c r="E699" s="1926">
        <f>'12-18л. МЕНЮ '!E737</f>
        <v>3.2549999999999999</v>
      </c>
      <c r="F699" s="1864">
        <f>'12-18л. МЕНЮ '!F737</f>
        <v>3.847</v>
      </c>
      <c r="G699" s="1926">
        <f>'12-18л. МЕНЮ '!G737</f>
        <v>10.87</v>
      </c>
      <c r="H699" s="1864">
        <f>'12-18л. МЕНЮ '!H737</f>
        <v>100.42400000000001</v>
      </c>
      <c r="I699" s="2261">
        <v>7.61</v>
      </c>
      <c r="J699" s="1916">
        <v>0.01</v>
      </c>
      <c r="K699" s="2261">
        <v>0</v>
      </c>
      <c r="L699" s="1916">
        <v>7.0578000000000003</v>
      </c>
      <c r="M699" s="2262">
        <v>13.99</v>
      </c>
      <c r="N699" s="2702">
        <v>66.97</v>
      </c>
      <c r="O699" s="2262">
        <v>6.01</v>
      </c>
      <c r="P699" s="1978">
        <v>0.88390000000000002</v>
      </c>
      <c r="Q699" s="459">
        <f>'12-18л. МЕНЮ '!I737</f>
        <v>59</v>
      </c>
      <c r="T699" s="51"/>
      <c r="U699" s="11"/>
      <c r="V699" s="106"/>
      <c r="W699" s="106"/>
      <c r="X699" s="106"/>
      <c r="Y699" s="106"/>
      <c r="Z699" s="106"/>
      <c r="AA699" s="106"/>
      <c r="AB699" s="106"/>
      <c r="AC699" s="106"/>
      <c r="AD699" s="106"/>
      <c r="AE699" s="106"/>
      <c r="AF699" s="106"/>
      <c r="AG699" s="106"/>
      <c r="AH699" s="106"/>
      <c r="AI699" s="552"/>
      <c r="AJ699" s="106"/>
      <c r="AK699" s="106"/>
      <c r="AL699" s="106"/>
    </row>
    <row r="700" spans="2:38">
      <c r="B700" s="2716" t="str">
        <f>'12-18л. МЕНЮ '!J738</f>
        <v>330/17</v>
      </c>
      <c r="C700" s="2363" t="str">
        <f>'12-18л. МЕНЮ '!C738</f>
        <v xml:space="preserve"> / Соус сметанный </v>
      </c>
      <c r="D700" s="267">
        <f>'12-18л. МЕНЮ '!D738</f>
        <v>30</v>
      </c>
      <c r="E700" s="1967">
        <f>'12-18л. МЕНЮ '!E738</f>
        <v>0.74350000000000005</v>
      </c>
      <c r="F700" s="1867">
        <f>'12-18л. МЕНЮ '!F738</f>
        <v>0.66180000000000005</v>
      </c>
      <c r="G700" s="1967">
        <f>'12-18л. МЕНЮ '!G738</f>
        <v>2.2395999999999998</v>
      </c>
      <c r="H700" s="1867">
        <f>'12-18л. МЕНЮ '!H738</f>
        <v>17.948499999999999</v>
      </c>
      <c r="I700" s="2131">
        <v>9.2100000000000001E-2</v>
      </c>
      <c r="J700" s="2658">
        <v>5.1999999999999998E-3</v>
      </c>
      <c r="K700" s="2655">
        <v>2.5999999999999999E-3</v>
      </c>
      <c r="L700" s="1867">
        <v>3.5442999999999998</v>
      </c>
      <c r="M700" s="2131">
        <v>20.970300000000002</v>
      </c>
      <c r="N700" s="2132">
        <v>16.3047</v>
      </c>
      <c r="O700" s="2131">
        <v>2.6288999999999998</v>
      </c>
      <c r="P700" s="2660">
        <v>5.33E-2</v>
      </c>
      <c r="Q700" s="2687">
        <f>'12-18л. МЕНЮ '!I738</f>
        <v>59</v>
      </c>
      <c r="AA700" s="106"/>
      <c r="AB700" s="106"/>
      <c r="AC700" s="106"/>
      <c r="AD700" s="106"/>
      <c r="AE700" s="106"/>
      <c r="AF700" s="106"/>
      <c r="AG700" s="106"/>
      <c r="AH700" s="106"/>
      <c r="AI700" s="552"/>
      <c r="AJ700" s="106"/>
      <c r="AK700" s="106"/>
      <c r="AL700" s="106"/>
    </row>
    <row r="701" spans="2:38" ht="14.25" customHeight="1" thickBot="1">
      <c r="B701" s="2119" t="str">
        <f>'12-18л. МЕНЮ '!J739</f>
        <v>Пром.пр.</v>
      </c>
      <c r="C701" s="185" t="str">
        <f>'12-18л. МЕНЮ '!C739</f>
        <v>Хлеб ржаной</v>
      </c>
      <c r="D701" s="351">
        <f>'12-18л. МЕНЮ '!D739</f>
        <v>30</v>
      </c>
      <c r="E701" s="2464">
        <f>'12-18л. МЕНЮ '!E739</f>
        <v>1.4</v>
      </c>
      <c r="F701" s="2027">
        <f>'12-18л. МЕНЮ '!F739</f>
        <v>0.495</v>
      </c>
      <c r="G701" s="2027">
        <f>'12-18л. МЕНЮ '!G739</f>
        <v>13.031000000000001</v>
      </c>
      <c r="H701" s="2130">
        <f>'12-18л. МЕНЮ '!H739</f>
        <v>62.174999999999997</v>
      </c>
      <c r="I701" s="768">
        <v>0</v>
      </c>
      <c r="J701" s="768">
        <v>7.4999999999999997E-2</v>
      </c>
      <c r="K701" s="768">
        <v>7.4999999999999997E-2</v>
      </c>
      <c r="L701" s="761">
        <v>0</v>
      </c>
      <c r="M701" s="1401">
        <v>9.9</v>
      </c>
      <c r="N701" s="768">
        <v>7.02</v>
      </c>
      <c r="O701" s="768">
        <v>1.98</v>
      </c>
      <c r="P701" s="2250">
        <v>4.2000000000000003E-2</v>
      </c>
      <c r="Q701" s="2687">
        <f>'12-18л. МЕНЮ '!I739</f>
        <v>18</v>
      </c>
      <c r="S701" s="101"/>
      <c r="AA701" s="2714"/>
      <c r="AB701" s="2714"/>
      <c r="AC701" s="106"/>
      <c r="AD701" s="106"/>
      <c r="AE701" s="106"/>
      <c r="AF701" s="106"/>
      <c r="AG701" s="106"/>
      <c r="AH701" s="106"/>
      <c r="AI701" s="552"/>
      <c r="AJ701" s="106"/>
      <c r="AK701" s="106"/>
      <c r="AL701" s="106"/>
    </row>
    <row r="702" spans="2:38" ht="12" customHeight="1">
      <c r="B702" s="434" t="s">
        <v>207</v>
      </c>
      <c r="C702" s="585"/>
      <c r="D702" s="1767">
        <f>'12-18л. МЕНЮ '!D740</f>
        <v>350</v>
      </c>
      <c r="E702" s="2118">
        <f>'12-18л. МЕНЮ '!E740</f>
        <v>7.1984999999999992</v>
      </c>
      <c r="F702" s="2010">
        <f>'12-18л. МЕНЮ '!F740</f>
        <v>6.1038000000000006</v>
      </c>
      <c r="G702" s="2010">
        <f>'12-18л. МЕНЮ '!G740</f>
        <v>33.111600000000003</v>
      </c>
      <c r="H702" s="1953">
        <f>'12-18л. МЕНЮ '!H740</f>
        <v>225.69749999999999</v>
      </c>
      <c r="I702" s="1912">
        <f t="shared" ref="I702:P702" si="204">SUM(I698:I701)</f>
        <v>8.0420999999999996</v>
      </c>
      <c r="J702" s="1888">
        <f>SUM(J698:J701)</f>
        <v>0.1002</v>
      </c>
      <c r="K702" s="1886">
        <f t="shared" si="204"/>
        <v>0.15760000000000002</v>
      </c>
      <c r="L702" s="1886">
        <f t="shared" si="204"/>
        <v>17.802099999999999</v>
      </c>
      <c r="M702" s="1888">
        <f t="shared" si="204"/>
        <v>106.7313</v>
      </c>
      <c r="N702" s="1888">
        <f t="shared" si="204"/>
        <v>143.69470000000001</v>
      </c>
      <c r="O702" s="1886">
        <f t="shared" si="204"/>
        <v>24.318900000000003</v>
      </c>
      <c r="P702" s="1905">
        <f t="shared" si="204"/>
        <v>1.4491999999999998</v>
      </c>
      <c r="Q702" s="86"/>
      <c r="S702" s="106"/>
      <c r="AA702" s="2182"/>
      <c r="AB702" s="2182"/>
      <c r="AC702" s="106"/>
      <c r="AD702" s="106"/>
      <c r="AE702" s="106"/>
      <c r="AF702" s="106"/>
      <c r="AG702" s="106"/>
      <c r="AH702" s="106"/>
      <c r="AI702" s="552"/>
      <c r="AJ702" s="106"/>
      <c r="AK702" s="106"/>
      <c r="AL702" s="106"/>
    </row>
    <row r="703" spans="2:38" ht="13.5" customHeight="1">
      <c r="B703" s="755"/>
      <c r="C703" s="756" t="s">
        <v>11</v>
      </c>
      <c r="D703" s="1150">
        <f>D740</f>
        <v>0.1</v>
      </c>
      <c r="E703" s="2117">
        <f>'12-18л. МЕНЮ '!E741</f>
        <v>9</v>
      </c>
      <c r="F703" s="1985">
        <f>'12-18л. МЕНЮ '!F741</f>
        <v>9.1999999999999993</v>
      </c>
      <c r="G703" s="1985">
        <f>'12-18л. МЕНЮ '!G741</f>
        <v>38.299999999999997</v>
      </c>
      <c r="H703" s="1954">
        <f>'12-18л. МЕНЮ '!H741</f>
        <v>272</v>
      </c>
      <c r="I703" s="1893">
        <f t="shared" ref="I703:P703" si="205">I740</f>
        <v>7</v>
      </c>
      <c r="J703" s="1893">
        <f t="shared" si="205"/>
        <v>0.14000000000000001</v>
      </c>
      <c r="K703" s="1893">
        <f t="shared" si="205"/>
        <v>0.16</v>
      </c>
      <c r="L703" s="1893">
        <f t="shared" si="205"/>
        <v>90</v>
      </c>
      <c r="M703" s="1894">
        <f t="shared" si="205"/>
        <v>120</v>
      </c>
      <c r="N703" s="1894">
        <f t="shared" si="205"/>
        <v>120</v>
      </c>
      <c r="O703" s="1893">
        <f t="shared" si="205"/>
        <v>30</v>
      </c>
      <c r="P703" s="1895">
        <f t="shared" si="205"/>
        <v>1.8</v>
      </c>
      <c r="Q703" s="843"/>
      <c r="S703" s="106"/>
      <c r="T703" s="557"/>
      <c r="U703" s="2908"/>
      <c r="V703" s="2908"/>
      <c r="W703" s="2908"/>
      <c r="X703" s="2931"/>
      <c r="Y703" s="1923"/>
      <c r="Z703" s="1923"/>
      <c r="AA703" s="1923"/>
      <c r="AB703" s="1923"/>
      <c r="AC703" s="106"/>
      <c r="AD703" s="106"/>
      <c r="AE703" s="106"/>
      <c r="AF703" s="106"/>
      <c r="AG703" s="106"/>
      <c r="AH703" s="106"/>
      <c r="AI703" s="552"/>
      <c r="AJ703" s="106"/>
      <c r="AK703" s="106"/>
      <c r="AL703" s="106"/>
    </row>
    <row r="704" spans="2:38" ht="15.75" thickBot="1">
      <c r="B704" s="230"/>
      <c r="C704" s="752" t="s">
        <v>344</v>
      </c>
      <c r="D704" s="774"/>
      <c r="E704" s="1976">
        <f>'12-18л. МЕНЮ '!E742</f>
        <v>-2.0016666666666678</v>
      </c>
      <c r="F704" s="1963">
        <f>'12-18л. МЕНЮ '!F742</f>
        <v>-3.3654347826086948</v>
      </c>
      <c r="G704" s="1963">
        <f>'12-18л. МЕНЮ '!G742</f>
        <v>-1.3546736292428196</v>
      </c>
      <c r="H704" s="1898">
        <f>'12-18л. МЕНЮ '!H742</f>
        <v>-1.7022977941176478</v>
      </c>
      <c r="I704" s="1899">
        <f t="shared" ref="I704:P704" si="206">(I702*100/I730)-10</f>
        <v>1.4887142857142841</v>
      </c>
      <c r="J704" s="1899">
        <f t="shared" si="206"/>
        <v>-2.8428571428571425</v>
      </c>
      <c r="K704" s="1899">
        <f t="shared" si="206"/>
        <v>-0.15000000000000036</v>
      </c>
      <c r="L704" s="1899">
        <f t="shared" si="206"/>
        <v>-8.0219888888888882</v>
      </c>
      <c r="M704" s="1899">
        <f t="shared" si="206"/>
        <v>-1.1057249999999996</v>
      </c>
      <c r="N704" s="1899">
        <f t="shared" si="206"/>
        <v>1.9745583333333343</v>
      </c>
      <c r="O704" s="1899">
        <f t="shared" si="206"/>
        <v>-1.8936999999999991</v>
      </c>
      <c r="P704" s="1900">
        <f t="shared" si="206"/>
        <v>-1.9488888888888898</v>
      </c>
      <c r="Q704" s="795"/>
      <c r="S704" s="106"/>
      <c r="T704" s="106"/>
      <c r="U704" s="106"/>
      <c r="V704" s="106"/>
      <c r="W704" s="106"/>
      <c r="X704" s="106"/>
      <c r="Y704" s="106"/>
      <c r="Z704" s="106"/>
      <c r="AA704" s="106"/>
      <c r="AB704" s="223"/>
      <c r="AC704" s="106"/>
      <c r="AD704" s="106"/>
      <c r="AE704" s="106"/>
      <c r="AF704" s="106"/>
      <c r="AG704" s="106"/>
      <c r="AH704" s="106"/>
      <c r="AI704" s="552"/>
      <c r="AJ704" s="106"/>
      <c r="AK704" s="106"/>
      <c r="AL704" s="106"/>
    </row>
    <row r="705" spans="2:38" ht="11.25" customHeight="1">
      <c r="I705" s="3654"/>
      <c r="J705" s="3654"/>
      <c r="K705" s="3654"/>
      <c r="L705" s="3654"/>
      <c r="M705" s="3654"/>
      <c r="N705" s="3654"/>
      <c r="O705" s="3654"/>
      <c r="P705" s="3654"/>
      <c r="S705" s="106"/>
      <c r="T705" s="11"/>
      <c r="U705" s="11"/>
      <c r="V705" s="11"/>
      <c r="W705" s="11"/>
      <c r="X705" s="11"/>
      <c r="Y705" s="11"/>
      <c r="Z705" s="11"/>
      <c r="AA705" s="106"/>
      <c r="AB705" s="121"/>
      <c r="AC705" s="106"/>
      <c r="AD705" s="106"/>
      <c r="AE705" s="106"/>
      <c r="AF705" s="106"/>
      <c r="AG705" s="106"/>
      <c r="AH705" s="106"/>
      <c r="AI705" s="552"/>
      <c r="AJ705" s="106"/>
      <c r="AK705" s="106"/>
      <c r="AL705" s="106"/>
    </row>
    <row r="706" spans="2:38" ht="15.75" thickBot="1">
      <c r="Q706" s="294"/>
      <c r="S706" s="116"/>
      <c r="T706" s="11"/>
      <c r="U706" s="11"/>
      <c r="V706" s="11"/>
      <c r="W706" s="11"/>
      <c r="X706" s="11"/>
      <c r="Y706" s="11"/>
      <c r="Z706" s="11"/>
      <c r="AA706" s="106"/>
      <c r="AB706" s="121"/>
      <c r="AC706" s="106"/>
      <c r="AD706" s="106"/>
      <c r="AE706" s="106"/>
      <c r="AF706" s="106"/>
      <c r="AG706" s="106"/>
      <c r="AH706" s="106"/>
      <c r="AI706" s="552"/>
      <c r="AJ706" s="106"/>
      <c r="AK706" s="106"/>
      <c r="AL706" s="106"/>
    </row>
    <row r="707" spans="2:38" ht="12" customHeight="1">
      <c r="B707" s="670"/>
      <c r="C707" s="43" t="s">
        <v>239</v>
      </c>
      <c r="D707" s="44"/>
      <c r="E707" s="144">
        <f t="shared" ref="E707:P707" si="207">E680+E694</f>
        <v>54.68</v>
      </c>
      <c r="F707" s="235">
        <f t="shared" si="207"/>
        <v>52.634870000000006</v>
      </c>
      <c r="G707" s="235">
        <f t="shared" si="207"/>
        <v>228.7294</v>
      </c>
      <c r="H707" s="235">
        <f t="shared" si="207"/>
        <v>1617.0009</v>
      </c>
      <c r="I707" s="235">
        <f t="shared" si="207"/>
        <v>44.284899999999993</v>
      </c>
      <c r="J707" s="235">
        <f t="shared" si="207"/>
        <v>0.79049999999999998</v>
      </c>
      <c r="K707" s="235">
        <f t="shared" si="207"/>
        <v>0.77550000000000008</v>
      </c>
      <c r="L707" s="720">
        <f t="shared" si="207"/>
        <v>480.99710000000005</v>
      </c>
      <c r="M707" s="720">
        <f t="shared" si="207"/>
        <v>619.43239999999992</v>
      </c>
      <c r="N707" s="720">
        <f t="shared" si="207"/>
        <v>426.38209999999998</v>
      </c>
      <c r="O707" s="720">
        <f t="shared" si="207"/>
        <v>185.22120000000001</v>
      </c>
      <c r="P707" s="671">
        <f t="shared" si="207"/>
        <v>9.4704999999999995</v>
      </c>
      <c r="Q707" s="294"/>
      <c r="S707" s="116"/>
      <c r="T707" s="11"/>
      <c r="U707" s="11"/>
      <c r="V707" s="11"/>
      <c r="W707" s="11"/>
      <c r="X707" s="11"/>
      <c r="Y707" s="11"/>
      <c r="Z707" s="11"/>
      <c r="AA707" s="106"/>
      <c r="AB707" s="121"/>
      <c r="AC707" s="106"/>
      <c r="AD707" s="106"/>
      <c r="AE707" s="106"/>
      <c r="AF707" s="106"/>
      <c r="AG707" s="106"/>
      <c r="AH707" s="106"/>
      <c r="AI707" s="552"/>
      <c r="AJ707" s="106"/>
      <c r="AK707" s="106"/>
      <c r="AL707" s="106"/>
    </row>
    <row r="708" spans="2:38" ht="14.25" customHeight="1">
      <c r="B708" s="399"/>
      <c r="C708" s="697" t="s">
        <v>11</v>
      </c>
      <c r="D708" s="1150">
        <f t="shared" ref="D708:P708" si="208">D744</f>
        <v>0.6</v>
      </c>
      <c r="E708" s="1526">
        <f t="shared" si="208"/>
        <v>54</v>
      </c>
      <c r="F708" s="1490">
        <f t="shared" si="208"/>
        <v>55.2</v>
      </c>
      <c r="G708" s="1490">
        <f t="shared" si="208"/>
        <v>229.8</v>
      </c>
      <c r="H708" s="1490">
        <f t="shared" si="208"/>
        <v>1632</v>
      </c>
      <c r="I708" s="1490">
        <f t="shared" si="208"/>
        <v>42</v>
      </c>
      <c r="J708" s="1490">
        <f t="shared" si="208"/>
        <v>0.84</v>
      </c>
      <c r="K708" s="1490">
        <f t="shared" si="208"/>
        <v>0.96</v>
      </c>
      <c r="L708" s="1490">
        <f t="shared" si="208"/>
        <v>540</v>
      </c>
      <c r="M708" s="1295">
        <f t="shared" si="208"/>
        <v>720</v>
      </c>
      <c r="N708" s="1295">
        <f t="shared" si="208"/>
        <v>720</v>
      </c>
      <c r="O708" s="1295">
        <f t="shared" si="208"/>
        <v>180</v>
      </c>
      <c r="P708" s="1527">
        <f t="shared" si="208"/>
        <v>10.8</v>
      </c>
      <c r="Q708" s="294"/>
      <c r="S708" s="116"/>
      <c r="T708" s="106"/>
      <c r="U708" s="106"/>
      <c r="V708" s="106"/>
      <c r="W708" s="106"/>
      <c r="X708" s="106"/>
      <c r="Y708" s="106"/>
      <c r="Z708" s="106"/>
      <c r="AA708" s="106"/>
      <c r="AB708" s="116"/>
      <c r="AC708" s="106"/>
      <c r="AD708" s="106"/>
      <c r="AE708" s="106"/>
      <c r="AF708" s="106"/>
      <c r="AG708" s="106"/>
      <c r="AH708" s="106"/>
      <c r="AI708" s="552"/>
      <c r="AJ708" s="106"/>
      <c r="AK708" s="106"/>
      <c r="AL708" s="106"/>
    </row>
    <row r="709" spans="2:38" ht="15.75" thickBot="1">
      <c r="B709" s="230"/>
      <c r="C709" s="752" t="s">
        <v>344</v>
      </c>
      <c r="D709" s="774"/>
      <c r="E709" s="764">
        <f t="shared" ref="E709:P709" si="209">(E707*100/E730)-60</f>
        <v>0.75555555555555287</v>
      </c>
      <c r="F709" s="765">
        <f t="shared" si="209"/>
        <v>-2.7881847826086883</v>
      </c>
      <c r="G709" s="765">
        <f t="shared" si="209"/>
        <v>-0.27953002610966138</v>
      </c>
      <c r="H709" s="765">
        <f t="shared" si="209"/>
        <v>-0.55143749999999869</v>
      </c>
      <c r="I709" s="765">
        <f t="shared" si="209"/>
        <v>3.2641428571428506</v>
      </c>
      <c r="J709" s="765">
        <f t="shared" si="209"/>
        <v>-3.5357142857142847</v>
      </c>
      <c r="K709" s="765">
        <f t="shared" si="209"/>
        <v>-11.531249999999993</v>
      </c>
      <c r="L709" s="765">
        <f t="shared" si="209"/>
        <v>-6.5558777777777735</v>
      </c>
      <c r="M709" s="765">
        <f t="shared" si="209"/>
        <v>-8.3806333333333427</v>
      </c>
      <c r="N709" s="765">
        <f t="shared" si="209"/>
        <v>-24.468158333333335</v>
      </c>
      <c r="O709" s="765">
        <f t="shared" si="209"/>
        <v>1.7404000000000082</v>
      </c>
      <c r="P709" s="767">
        <f t="shared" si="209"/>
        <v>-7.3861111111111128</v>
      </c>
      <c r="Q709" s="294"/>
      <c r="S709" s="116"/>
      <c r="T709" s="492"/>
      <c r="U709" s="2929"/>
      <c r="V709" s="813"/>
      <c r="W709" s="813"/>
      <c r="X709" s="813"/>
      <c r="Y709" s="813"/>
      <c r="Z709" s="813"/>
      <c r="AA709" s="813"/>
      <c r="AB709" s="813"/>
      <c r="AC709" s="813"/>
      <c r="AD709" s="587"/>
      <c r="AE709" s="624"/>
      <c r="AF709" s="121"/>
      <c r="AG709" s="115"/>
      <c r="AH709" s="121"/>
      <c r="AI709" s="552"/>
      <c r="AJ709" s="106"/>
      <c r="AK709" s="106"/>
      <c r="AL709" s="106"/>
    </row>
    <row r="710" spans="2:38" ht="10.5" customHeight="1" thickBot="1">
      <c r="Q710" s="294"/>
      <c r="S710" s="356"/>
      <c r="T710" s="126"/>
      <c r="U710" s="96"/>
      <c r="V710" s="2006"/>
      <c r="W710" s="2006"/>
      <c r="X710" s="2006"/>
      <c r="Y710" s="2931"/>
      <c r="Z710" s="2006"/>
      <c r="AA710" s="2932"/>
      <c r="AB710" s="2006"/>
      <c r="AC710" s="2006"/>
      <c r="AD710" s="121"/>
      <c r="AE710" s="2181"/>
      <c r="AF710" s="2181"/>
      <c r="AG710" s="2181"/>
      <c r="AH710" s="2181"/>
      <c r="AI710" s="552"/>
      <c r="AJ710" s="106"/>
      <c r="AK710" s="106"/>
      <c r="AL710" s="106"/>
    </row>
    <row r="711" spans="2:38" ht="12" customHeight="1">
      <c r="B711" s="670"/>
      <c r="C711" s="43" t="s">
        <v>238</v>
      </c>
      <c r="D711" s="44"/>
      <c r="E711" s="144">
        <f t="shared" ref="E711:P711" si="210">E694+E702</f>
        <v>39.333500000000001</v>
      </c>
      <c r="F711" s="235">
        <f t="shared" si="210"/>
        <v>33.329000000000001</v>
      </c>
      <c r="G711" s="235">
        <f t="shared" si="210"/>
        <v>176.14850000000001</v>
      </c>
      <c r="H711" s="235">
        <f t="shared" si="210"/>
        <v>1171.1997000000001</v>
      </c>
      <c r="I711" s="720">
        <f t="shared" si="210"/>
        <v>43.697799999999994</v>
      </c>
      <c r="J711" s="235">
        <f t="shared" si="210"/>
        <v>0.57320000000000004</v>
      </c>
      <c r="K711" s="235">
        <f t="shared" si="210"/>
        <v>0.42870000000000003</v>
      </c>
      <c r="L711" s="720">
        <f t="shared" si="210"/>
        <v>217.43520000000001</v>
      </c>
      <c r="M711" s="720">
        <f t="shared" si="210"/>
        <v>426.745</v>
      </c>
      <c r="N711" s="720">
        <f t="shared" si="210"/>
        <v>339.02750000000003</v>
      </c>
      <c r="O711" s="720">
        <f t="shared" si="210"/>
        <v>134.3349</v>
      </c>
      <c r="P711" s="671">
        <f t="shared" si="210"/>
        <v>7.4684999999999988</v>
      </c>
      <c r="Q711" s="294"/>
      <c r="S711" s="357"/>
      <c r="T711" s="19"/>
      <c r="U711" s="98"/>
      <c r="V711" s="2933"/>
      <c r="W711" s="2933"/>
      <c r="X711" s="2933"/>
      <c r="Y711" s="2934"/>
      <c r="Z711" s="2935"/>
      <c r="AA711" s="2935"/>
      <c r="AB711" s="2933"/>
      <c r="AC711" s="2933"/>
      <c r="AD711" s="106"/>
      <c r="AE711" s="106"/>
      <c r="AF711" s="106"/>
      <c r="AG711" s="106"/>
      <c r="AH711" s="106"/>
      <c r="AI711" s="106"/>
      <c r="AJ711" s="106"/>
      <c r="AK711" s="106"/>
      <c r="AL711" s="106"/>
    </row>
    <row r="712" spans="2:38" ht="12.75" customHeight="1">
      <c r="B712" s="399"/>
      <c r="C712" s="697" t="s">
        <v>11</v>
      </c>
      <c r="D712" s="1150">
        <f t="shared" ref="D712:P712" si="211">D748</f>
        <v>0.45</v>
      </c>
      <c r="E712" s="1526">
        <f t="shared" si="211"/>
        <v>40.5</v>
      </c>
      <c r="F712" s="1490">
        <f t="shared" si="211"/>
        <v>41.4</v>
      </c>
      <c r="G712" s="1490">
        <f t="shared" si="211"/>
        <v>172.35</v>
      </c>
      <c r="H712" s="1490">
        <f t="shared" si="211"/>
        <v>1224</v>
      </c>
      <c r="I712" s="1490">
        <f t="shared" si="211"/>
        <v>31.5</v>
      </c>
      <c r="J712" s="1490">
        <f t="shared" si="211"/>
        <v>0.63</v>
      </c>
      <c r="K712" s="1490">
        <f t="shared" si="211"/>
        <v>0.72</v>
      </c>
      <c r="L712" s="1490">
        <f t="shared" si="211"/>
        <v>405</v>
      </c>
      <c r="M712" s="1295">
        <f t="shared" si="211"/>
        <v>540</v>
      </c>
      <c r="N712" s="1295">
        <f t="shared" si="211"/>
        <v>540</v>
      </c>
      <c r="O712" s="1295">
        <f t="shared" si="211"/>
        <v>135</v>
      </c>
      <c r="P712" s="1527">
        <f t="shared" si="211"/>
        <v>8.1</v>
      </c>
      <c r="Q712" s="294"/>
      <c r="S712" s="121"/>
      <c r="T712" s="19"/>
      <c r="U712" s="31"/>
      <c r="V712" s="2006"/>
      <c r="W712" s="2006"/>
      <c r="X712" s="2006"/>
      <c r="Y712" s="2006"/>
      <c r="Z712" s="2006"/>
      <c r="AA712" s="2006"/>
      <c r="AB712" s="2006"/>
      <c r="AC712" s="2006"/>
      <c r="AD712" s="106"/>
      <c r="AE712" s="106"/>
      <c r="AF712" s="106"/>
      <c r="AG712" s="106"/>
      <c r="AH712" s="106"/>
      <c r="AI712" s="106"/>
      <c r="AJ712" s="106"/>
      <c r="AK712" s="106"/>
      <c r="AL712" s="106"/>
    </row>
    <row r="713" spans="2:38" ht="15.75" thickBot="1">
      <c r="B713" s="230"/>
      <c r="C713" s="752" t="s">
        <v>344</v>
      </c>
      <c r="D713" s="774"/>
      <c r="E713" s="764">
        <f t="shared" ref="E713:P713" si="212">(E711*100/E730)-45</f>
        <v>-1.2961111111111094</v>
      </c>
      <c r="F713" s="765">
        <f t="shared" si="212"/>
        <v>-8.7728260869565204</v>
      </c>
      <c r="G713" s="765">
        <f t="shared" si="212"/>
        <v>0.99177545691906488</v>
      </c>
      <c r="H713" s="765">
        <f t="shared" si="212"/>
        <v>-1.941187499999991</v>
      </c>
      <c r="I713" s="765">
        <f t="shared" si="212"/>
        <v>17.425428571428569</v>
      </c>
      <c r="J713" s="765">
        <f t="shared" si="212"/>
        <v>-4.0571428571428498</v>
      </c>
      <c r="K713" s="765">
        <f t="shared" si="212"/>
        <v>-18.206249999999997</v>
      </c>
      <c r="L713" s="765">
        <f t="shared" si="212"/>
        <v>-20.840533333333333</v>
      </c>
      <c r="M713" s="765">
        <f t="shared" si="212"/>
        <v>-9.4379166666666663</v>
      </c>
      <c r="N713" s="765">
        <f t="shared" si="212"/>
        <v>-16.747708333333332</v>
      </c>
      <c r="O713" s="765">
        <f t="shared" si="212"/>
        <v>-0.22169999999999845</v>
      </c>
      <c r="P713" s="767">
        <f t="shared" si="212"/>
        <v>-3.50833333333334</v>
      </c>
      <c r="Q713" s="294"/>
      <c r="S713" s="121"/>
      <c r="T713" s="2455"/>
      <c r="U713" s="31"/>
      <c r="V713" s="2908"/>
      <c r="W713" s="2908"/>
      <c r="X713" s="2908"/>
      <c r="Y713" s="2908"/>
      <c r="Z713" s="2908"/>
      <c r="AA713" s="2908"/>
      <c r="AB713" s="2465"/>
      <c r="AC713" s="2908"/>
      <c r="AD713" s="106"/>
      <c r="AE713" s="106"/>
      <c r="AF713" s="106"/>
      <c r="AG713" s="106"/>
      <c r="AH713" s="106"/>
      <c r="AI713" s="106"/>
      <c r="AJ713" s="106"/>
      <c r="AK713" s="106"/>
      <c r="AL713" s="106"/>
    </row>
    <row r="714" spans="2:38" ht="14.25" customHeight="1" thickBot="1">
      <c r="Q714" s="294"/>
      <c r="S714" s="106"/>
      <c r="T714" s="126"/>
      <c r="U714" s="31"/>
      <c r="V714" s="2006"/>
      <c r="W714" s="2006"/>
      <c r="X714" s="2006"/>
      <c r="Y714" s="2006"/>
      <c r="Z714" s="2006"/>
      <c r="AA714" s="2006"/>
      <c r="AB714" s="2006"/>
      <c r="AC714" s="2006"/>
      <c r="AD714" s="106"/>
      <c r="AE714" s="106"/>
      <c r="AF714" s="106"/>
      <c r="AG714" s="106"/>
      <c r="AH714" s="106"/>
      <c r="AI714" s="106"/>
      <c r="AJ714" s="106"/>
      <c r="AK714" s="106"/>
      <c r="AL714" s="106"/>
    </row>
    <row r="715" spans="2:38">
      <c r="B715" s="754" t="s">
        <v>265</v>
      </c>
      <c r="C715" s="43"/>
      <c r="D715" s="44"/>
      <c r="E715" s="734">
        <f t="shared" ref="E715:P715" si="213">E680+E694+E702</f>
        <v>61.878500000000003</v>
      </c>
      <c r="F715" s="735">
        <f t="shared" si="213"/>
        <v>58.738670000000006</v>
      </c>
      <c r="G715" s="735">
        <f t="shared" si="213"/>
        <v>261.84100000000001</v>
      </c>
      <c r="H715" s="735">
        <f t="shared" si="213"/>
        <v>1842.6984</v>
      </c>
      <c r="I715" s="1311">
        <f t="shared" si="213"/>
        <v>52.326999999999991</v>
      </c>
      <c r="J715" s="735">
        <f t="shared" si="213"/>
        <v>0.89069999999999994</v>
      </c>
      <c r="K715" s="735">
        <f t="shared" si="213"/>
        <v>0.93310000000000004</v>
      </c>
      <c r="L715" s="1311">
        <f t="shared" si="213"/>
        <v>498.79920000000004</v>
      </c>
      <c r="M715" s="1311">
        <f t="shared" si="213"/>
        <v>726.16369999999995</v>
      </c>
      <c r="N715" s="1387">
        <f t="shared" si="213"/>
        <v>570.07680000000005</v>
      </c>
      <c r="O715" s="1311">
        <f t="shared" si="213"/>
        <v>209.54010000000002</v>
      </c>
      <c r="P715" s="771">
        <f t="shared" si="213"/>
        <v>10.919699999999999</v>
      </c>
      <c r="Q715" s="294"/>
      <c r="S715" s="106"/>
      <c r="T715" s="7"/>
      <c r="U715" s="15"/>
      <c r="V715" s="2182"/>
      <c r="W715" s="2182"/>
      <c r="X715" s="2936"/>
      <c r="Y715" s="2182"/>
      <c r="Z715" s="2182"/>
      <c r="AA715" s="2182"/>
      <c r="AB715" s="2182"/>
      <c r="AC715" s="2182"/>
      <c r="AD715" s="106"/>
      <c r="AE715" s="106"/>
      <c r="AF715" s="106"/>
      <c r="AG715" s="106"/>
      <c r="AH715" s="106"/>
      <c r="AI715" s="106"/>
      <c r="AJ715" s="106"/>
      <c r="AK715" s="106"/>
      <c r="AL715" s="106"/>
    </row>
    <row r="716" spans="2:38" ht="13.5" customHeight="1">
      <c r="B716" s="755"/>
      <c r="C716" s="756" t="s">
        <v>11</v>
      </c>
      <c r="D716" s="1150">
        <f t="shared" ref="D716:P716" si="214">D752</f>
        <v>0.7</v>
      </c>
      <c r="E716" s="1526">
        <f t="shared" si="214"/>
        <v>63</v>
      </c>
      <c r="F716" s="1490">
        <f t="shared" si="214"/>
        <v>64.400000000000006</v>
      </c>
      <c r="G716" s="1490">
        <f t="shared" si="214"/>
        <v>268.10000000000002</v>
      </c>
      <c r="H716" s="1490">
        <f t="shared" si="214"/>
        <v>1904</v>
      </c>
      <c r="I716" s="1490">
        <f t="shared" si="214"/>
        <v>49</v>
      </c>
      <c r="J716" s="1490">
        <f t="shared" si="214"/>
        <v>0.98</v>
      </c>
      <c r="K716" s="1490">
        <f t="shared" si="214"/>
        <v>1.1200000000000001</v>
      </c>
      <c r="L716" s="1490">
        <f t="shared" si="214"/>
        <v>630</v>
      </c>
      <c r="M716" s="1295">
        <f t="shared" si="214"/>
        <v>840</v>
      </c>
      <c r="N716" s="1295">
        <f t="shared" si="214"/>
        <v>840</v>
      </c>
      <c r="O716" s="1295">
        <f t="shared" si="214"/>
        <v>210</v>
      </c>
      <c r="P716" s="1527">
        <f t="shared" si="214"/>
        <v>12.6</v>
      </c>
      <c r="Q716" s="294"/>
      <c r="S716" s="106"/>
      <c r="T716" s="7"/>
      <c r="U716" s="557"/>
      <c r="V716" s="2908"/>
      <c r="W716" s="2908"/>
      <c r="X716" s="2908"/>
      <c r="Y716" s="2931"/>
      <c r="Z716" s="1923"/>
      <c r="AA716" s="1923"/>
      <c r="AB716" s="1923"/>
      <c r="AC716" s="1923"/>
      <c r="AD716" s="106"/>
      <c r="AE716" s="106"/>
      <c r="AF716" s="106"/>
      <c r="AG716" s="106"/>
      <c r="AH716" s="106"/>
      <c r="AI716" s="106"/>
      <c r="AJ716" s="106"/>
      <c r="AK716" s="106"/>
      <c r="AL716" s="106"/>
    </row>
    <row r="717" spans="2:38" ht="15.75" thickBot="1">
      <c r="B717" s="230"/>
      <c r="C717" s="752" t="s">
        <v>344</v>
      </c>
      <c r="D717" s="774"/>
      <c r="E717" s="764">
        <f t="shared" ref="E717:P717" si="215">(E715*100/E730)-70</f>
        <v>-1.2461111111111052</v>
      </c>
      <c r="F717" s="765">
        <f t="shared" si="215"/>
        <v>-6.1536195652173902</v>
      </c>
      <c r="G717" s="765">
        <f t="shared" si="215"/>
        <v>-1.6342036553524792</v>
      </c>
      <c r="H717" s="765">
        <f t="shared" si="215"/>
        <v>-2.2537352941176465</v>
      </c>
      <c r="I717" s="765">
        <f t="shared" si="215"/>
        <v>4.752857142857124</v>
      </c>
      <c r="J717" s="765">
        <f t="shared" si="215"/>
        <v>-6.3785714285714263</v>
      </c>
      <c r="K717" s="765">
        <f t="shared" si="215"/>
        <v>-11.681249999999999</v>
      </c>
      <c r="L717" s="765">
        <f t="shared" si="215"/>
        <v>-14.577866666666658</v>
      </c>
      <c r="M717" s="765">
        <f t="shared" si="215"/>
        <v>-9.4863583333333352</v>
      </c>
      <c r="N717" s="765">
        <f t="shared" si="215"/>
        <v>-22.493599999999994</v>
      </c>
      <c r="O717" s="765">
        <f t="shared" si="215"/>
        <v>-0.15329999999998734</v>
      </c>
      <c r="P717" s="767">
        <f t="shared" si="215"/>
        <v>-9.335000000000008</v>
      </c>
      <c r="Q717" s="294"/>
      <c r="S717" s="106"/>
      <c r="T717" s="828"/>
      <c r="U717" s="831"/>
      <c r="V717" s="831"/>
      <c r="W717" s="831"/>
      <c r="X717" s="830"/>
      <c r="Y717" s="831"/>
      <c r="Z717" s="831"/>
      <c r="AA717" s="106"/>
      <c r="AB717" s="106"/>
      <c r="AC717" s="106"/>
      <c r="AD717" s="106"/>
      <c r="AE717" s="106"/>
      <c r="AF717" s="106"/>
      <c r="AG717" s="106"/>
      <c r="AH717" s="106"/>
      <c r="AI717" s="106"/>
      <c r="AJ717" s="106"/>
      <c r="AK717" s="106"/>
      <c r="AL717" s="106"/>
    </row>
    <row r="718" spans="2:38">
      <c r="S718" s="106"/>
      <c r="T718" s="11"/>
      <c r="U718" s="11"/>
      <c r="V718" s="11"/>
      <c r="W718" s="11"/>
      <c r="X718" s="11"/>
      <c r="Y718" s="11"/>
      <c r="Z718" s="11"/>
      <c r="AA718" s="106"/>
      <c r="AB718" s="106"/>
      <c r="AC718" s="106"/>
      <c r="AD718" s="106"/>
      <c r="AE718" s="106"/>
      <c r="AF718" s="106"/>
      <c r="AG718" s="106"/>
      <c r="AH718" s="106"/>
      <c r="AI718" s="106"/>
      <c r="AJ718" s="106"/>
      <c r="AK718" s="106"/>
      <c r="AL718" s="106"/>
    </row>
    <row r="719" spans="2:38" ht="10.5" customHeight="1">
      <c r="T719" s="11"/>
      <c r="U719" s="11"/>
      <c r="V719" s="11"/>
      <c r="W719" s="11"/>
      <c r="X719" s="11"/>
      <c r="Y719" s="11"/>
      <c r="Z719" s="11"/>
      <c r="AA719" s="106"/>
      <c r="AB719" s="106"/>
      <c r="AC719" s="106"/>
      <c r="AD719" s="106"/>
      <c r="AE719" s="106"/>
      <c r="AF719" s="106"/>
      <c r="AG719" s="106"/>
      <c r="AH719" s="106"/>
      <c r="AI719" s="106"/>
      <c r="AJ719" s="106"/>
      <c r="AK719" s="106"/>
      <c r="AL719" s="106"/>
    </row>
    <row r="720" spans="2:38">
      <c r="T720" s="11"/>
      <c r="U720" s="11"/>
      <c r="V720" s="11"/>
      <c r="W720" s="11"/>
      <c r="X720" s="11"/>
      <c r="Y720" s="11"/>
      <c r="Z720" s="11"/>
      <c r="AA720" s="106"/>
      <c r="AB720" s="106"/>
      <c r="AC720" s="106"/>
      <c r="AD720" s="106"/>
      <c r="AE720" s="106"/>
      <c r="AF720" s="106"/>
      <c r="AG720" s="106"/>
      <c r="AH720" s="106"/>
      <c r="AI720" s="106"/>
      <c r="AJ720" s="106"/>
      <c r="AK720" s="106"/>
      <c r="AL720" s="106"/>
    </row>
    <row r="721" spans="2:38">
      <c r="S721" s="106"/>
      <c r="T721" s="11"/>
      <c r="U721" s="11"/>
      <c r="V721" s="11"/>
      <c r="W721" s="11"/>
      <c r="X721" s="11"/>
      <c r="Y721" s="11"/>
      <c r="Z721" s="11"/>
      <c r="AA721" s="106"/>
      <c r="AB721" s="106"/>
      <c r="AC721" s="106"/>
      <c r="AD721" s="106"/>
      <c r="AE721" s="106"/>
      <c r="AF721" s="106"/>
      <c r="AG721" s="106"/>
      <c r="AH721" s="106"/>
      <c r="AI721" s="106"/>
      <c r="AJ721" s="106"/>
      <c r="AK721" s="106"/>
      <c r="AL721" s="106"/>
    </row>
    <row r="722" spans="2:38">
      <c r="C722" s="699"/>
      <c r="D722" s="12" t="s">
        <v>175</v>
      </c>
      <c r="E722" s="296"/>
      <c r="S722" s="2936"/>
      <c r="T722" s="2465"/>
      <c r="U722" s="2465"/>
      <c r="V722" s="2465"/>
      <c r="W722" s="2006"/>
      <c r="X722" s="2718"/>
      <c r="Y722" s="2006"/>
      <c r="Z722" s="2006"/>
      <c r="AA722" s="106"/>
      <c r="AB722" s="106"/>
      <c r="AC722" s="106"/>
      <c r="AD722" s="106"/>
      <c r="AE722" s="106"/>
      <c r="AF722" s="106"/>
      <c r="AG722" s="106"/>
      <c r="AH722" s="106"/>
      <c r="AI722" s="106"/>
      <c r="AJ722" s="106"/>
      <c r="AK722" s="106"/>
      <c r="AL722" s="106"/>
    </row>
    <row r="723" spans="2:38">
      <c r="C723" s="13" t="s">
        <v>613</v>
      </c>
      <c r="D723" s="146"/>
      <c r="E723" s="2"/>
      <c r="F723"/>
      <c r="I723"/>
      <c r="J723"/>
      <c r="K723" s="26"/>
      <c r="L723" s="26"/>
      <c r="M723"/>
      <c r="N723"/>
      <c r="O723"/>
      <c r="P723"/>
      <c r="S723" s="2182"/>
      <c r="T723" s="2719"/>
      <c r="U723" s="2719"/>
      <c r="V723" s="2465"/>
      <c r="W723" s="2006"/>
      <c r="X723" s="2006"/>
      <c r="Y723" s="2006"/>
      <c r="Z723" s="2719"/>
      <c r="AA723" s="106"/>
      <c r="AB723" s="106"/>
      <c r="AC723" s="106"/>
      <c r="AD723" s="106"/>
      <c r="AE723" s="106"/>
      <c r="AF723" s="106"/>
      <c r="AG723" s="106"/>
      <c r="AH723" s="106"/>
      <c r="AI723" s="106"/>
      <c r="AJ723" s="106"/>
      <c r="AK723" s="106"/>
      <c r="AL723" s="106"/>
    </row>
    <row r="724" spans="2:38" ht="14.25" customHeight="1">
      <c r="C724" s="25" t="s">
        <v>271</v>
      </c>
      <c r="I724" s="784" t="s">
        <v>285</v>
      </c>
      <c r="N724" s="5"/>
      <c r="S724" s="149"/>
      <c r="T724" s="2714"/>
      <c r="U724" s="2714"/>
      <c r="V724" s="94"/>
      <c r="W724" s="2714"/>
      <c r="X724" s="2714"/>
      <c r="Y724" s="2714"/>
      <c r="Z724" s="2714"/>
      <c r="AA724" s="11"/>
      <c r="AB724" s="11"/>
      <c r="AC724" s="11"/>
      <c r="AD724" s="11"/>
      <c r="AE724" s="11"/>
      <c r="AF724" s="11"/>
      <c r="AG724" s="11"/>
      <c r="AH724" s="11"/>
    </row>
    <row r="725" spans="2:38" ht="15" customHeight="1">
      <c r="C725" s="699" t="s">
        <v>404</v>
      </c>
      <c r="S725" s="588"/>
      <c r="T725" s="11"/>
      <c r="U725" s="363"/>
      <c r="V725" s="545"/>
      <c r="W725" s="522"/>
      <c r="X725" s="362"/>
      <c r="Y725" s="362"/>
      <c r="Z725" s="362"/>
      <c r="AA725" s="11"/>
      <c r="AB725" s="11"/>
      <c r="AC725" s="11"/>
      <c r="AD725" s="11"/>
      <c r="AE725" s="11"/>
      <c r="AF725" s="11"/>
      <c r="AG725" s="11"/>
      <c r="AH725" s="11"/>
    </row>
    <row r="726" spans="2:38" ht="16.5" customHeight="1" thickBot="1">
      <c r="B726" s="2" t="s">
        <v>538</v>
      </c>
      <c r="C726" s="26"/>
      <c r="D726"/>
      <c r="F726" s="32" t="s">
        <v>403</v>
      </c>
      <c r="I726" s="29" t="s">
        <v>0</v>
      </c>
      <c r="J726"/>
      <c r="K726" s="79" t="s">
        <v>944</v>
      </c>
      <c r="L726" s="26"/>
      <c r="M726" s="26"/>
      <c r="N726" s="33"/>
      <c r="P726" s="119"/>
      <c r="S726" s="279"/>
      <c r="T726" s="828"/>
      <c r="U726" s="831"/>
      <c r="V726" s="831"/>
      <c r="W726" s="831"/>
      <c r="X726" s="830"/>
      <c r="Y726" s="831"/>
      <c r="Z726" s="831"/>
      <c r="AA726" s="11"/>
      <c r="AB726" s="11"/>
      <c r="AC726" s="11"/>
      <c r="AD726" s="11"/>
      <c r="AE726" s="11"/>
      <c r="AF726" s="11"/>
      <c r="AG726" s="11"/>
      <c r="AH726" s="11"/>
    </row>
    <row r="727" spans="2:38" ht="15.75" thickBot="1">
      <c r="B727" s="747" t="s">
        <v>539</v>
      </c>
      <c r="C727" s="63"/>
      <c r="D727" s="462"/>
      <c r="E727" s="834" t="s">
        <v>417</v>
      </c>
      <c r="F727" s="337"/>
      <c r="G727" s="337"/>
      <c r="H727" s="1259" t="s">
        <v>392</v>
      </c>
      <c r="I727" s="569" t="s">
        <v>248</v>
      </c>
      <c r="J727" s="1301"/>
      <c r="K727" s="1301"/>
      <c r="L727" s="1302"/>
      <c r="M727" s="706" t="s">
        <v>249</v>
      </c>
      <c r="N727" s="40"/>
      <c r="O727" s="707"/>
      <c r="P727" s="463"/>
      <c r="S727" s="279"/>
      <c r="T727" s="367"/>
      <c r="U727" s="149"/>
      <c r="V727" s="149"/>
      <c r="W727" s="149"/>
      <c r="X727" s="149"/>
      <c r="Y727" s="149"/>
      <c r="Z727" s="149"/>
      <c r="AA727" s="11"/>
      <c r="AB727" s="11"/>
      <c r="AC727" s="11"/>
      <c r="AD727" s="11"/>
      <c r="AE727" s="11"/>
      <c r="AF727" s="11"/>
      <c r="AG727" s="11"/>
      <c r="AH727" s="11"/>
    </row>
    <row r="728" spans="2:38" ht="16.5" customHeight="1">
      <c r="B728" s="64"/>
      <c r="C728" s="736" t="s">
        <v>579</v>
      </c>
      <c r="D728" s="464"/>
      <c r="E728" s="819" t="s">
        <v>154</v>
      </c>
      <c r="F728" s="819" t="s">
        <v>55</v>
      </c>
      <c r="G728" s="1299" t="s">
        <v>56</v>
      </c>
      <c r="H728" s="1300" t="s">
        <v>157</v>
      </c>
      <c r="I728" s="602"/>
      <c r="J728" s="1271"/>
      <c r="K728" s="40"/>
      <c r="L728" s="1271"/>
      <c r="M728" s="1303" t="s">
        <v>259</v>
      </c>
      <c r="N728" s="1304" t="s">
        <v>260</v>
      </c>
      <c r="O728" s="1303" t="s">
        <v>261</v>
      </c>
      <c r="P728" s="1305" t="s">
        <v>262</v>
      </c>
      <c r="S728" s="592"/>
      <c r="T728" s="106"/>
      <c r="U728" s="106"/>
      <c r="V728" s="106"/>
      <c r="W728" s="106"/>
      <c r="X728" s="106"/>
      <c r="Y728" s="106"/>
      <c r="Z728" s="106"/>
      <c r="AA728" s="11"/>
      <c r="AB728" s="11"/>
      <c r="AC728" s="11"/>
      <c r="AD728" s="11"/>
      <c r="AE728" s="11"/>
      <c r="AF728" s="11"/>
      <c r="AG728" s="11"/>
      <c r="AH728" s="11"/>
    </row>
    <row r="729" spans="2:38" ht="13.5" customHeight="1" thickBot="1">
      <c r="B729" s="62"/>
      <c r="C729" s="601" t="s">
        <v>197</v>
      </c>
      <c r="D729" s="445"/>
      <c r="E729" s="674" t="s">
        <v>6</v>
      </c>
      <c r="F729" s="674" t="s">
        <v>7</v>
      </c>
      <c r="G729" s="674" t="s">
        <v>8</v>
      </c>
      <c r="H729" s="1329" t="s">
        <v>340</v>
      </c>
      <c r="I729" s="1329" t="s">
        <v>251</v>
      </c>
      <c r="J729" s="710" t="s">
        <v>252</v>
      </c>
      <c r="K729" s="1277" t="s">
        <v>942</v>
      </c>
      <c r="L729" s="710" t="s">
        <v>253</v>
      </c>
      <c r="M729" s="813" t="s">
        <v>254</v>
      </c>
      <c r="N729" s="710" t="s">
        <v>255</v>
      </c>
      <c r="O729" s="813" t="s">
        <v>256</v>
      </c>
      <c r="P729" s="820" t="s">
        <v>257</v>
      </c>
      <c r="S729" s="553"/>
      <c r="T729" s="106"/>
      <c r="U729" s="106"/>
      <c r="V729" s="106"/>
      <c r="W729" s="106"/>
      <c r="X729" s="106"/>
      <c r="Y729" s="106"/>
      <c r="Z729" s="106"/>
      <c r="AA729" s="11"/>
      <c r="AB729" s="11"/>
      <c r="AC729" s="11"/>
      <c r="AD729" s="11"/>
      <c r="AE729" s="11"/>
      <c r="AF729" s="11"/>
      <c r="AG729" s="11"/>
      <c r="AH729" s="11"/>
    </row>
    <row r="730" spans="2:38" ht="21" customHeight="1">
      <c r="B730" s="85"/>
      <c r="C730" s="665" t="s">
        <v>95</v>
      </c>
      <c r="D730" s="666">
        <v>1</v>
      </c>
      <c r="E730" s="1470">
        <f>'12-18л. МЕНЮ '!E773</f>
        <v>90</v>
      </c>
      <c r="F730" s="1425">
        <f>'12-18л. МЕНЮ '!F773</f>
        <v>92</v>
      </c>
      <c r="G730" s="1492">
        <f>'12-18л. МЕНЮ '!G773</f>
        <v>383</v>
      </c>
      <c r="H730" s="1425">
        <f>'12-18л. МЕНЮ '!H773</f>
        <v>2720</v>
      </c>
      <c r="I730" s="1492">
        <v>70</v>
      </c>
      <c r="J730" s="1327">
        <v>1.4</v>
      </c>
      <c r="K730" s="1327">
        <v>1.6</v>
      </c>
      <c r="L730" s="1821">
        <v>900</v>
      </c>
      <c r="M730" s="1328">
        <v>1200</v>
      </c>
      <c r="N730" s="1493">
        <v>1200</v>
      </c>
      <c r="O730" s="1328">
        <v>300</v>
      </c>
      <c r="P730" s="1823">
        <v>18</v>
      </c>
      <c r="S730" s="540"/>
      <c r="T730" s="106"/>
      <c r="U730" s="106"/>
      <c r="V730" s="106"/>
      <c r="W730" s="106"/>
      <c r="X730" s="106"/>
      <c r="Y730" s="106"/>
      <c r="Z730" s="106"/>
      <c r="AA730" s="11"/>
      <c r="AB730" s="106"/>
      <c r="AC730" s="106"/>
      <c r="AD730" s="106"/>
      <c r="AE730" s="106"/>
      <c r="AF730" s="106"/>
      <c r="AG730" s="106"/>
      <c r="AH730" s="106"/>
    </row>
    <row r="731" spans="2:38" ht="15.75" thickBot="1">
      <c r="B731" s="64"/>
      <c r="C731" s="557" t="s">
        <v>106</v>
      </c>
      <c r="D731" s="667"/>
      <c r="E731" s="2085"/>
      <c r="F731" s="2086"/>
      <c r="G731" s="1463"/>
      <c r="H731" s="2086"/>
      <c r="I731" s="1463"/>
      <c r="J731" s="2086"/>
      <c r="K731" s="1463"/>
      <c r="L731" s="2086"/>
      <c r="M731" s="1463"/>
      <c r="N731" s="2086"/>
      <c r="O731" s="1463"/>
      <c r="P731" s="2087"/>
      <c r="R731" s="11"/>
      <c r="S731" s="540"/>
      <c r="T731" s="106"/>
      <c r="U731" s="106"/>
      <c r="V731" s="106"/>
      <c r="W731" s="106"/>
      <c r="X731" s="106"/>
      <c r="Y731" s="106"/>
      <c r="Z731" s="106"/>
      <c r="AA731" s="11"/>
      <c r="AB731" s="121"/>
      <c r="AC731" s="121"/>
      <c r="AD731" s="121"/>
      <c r="AE731" s="121"/>
      <c r="AF731" s="106"/>
      <c r="AG731" s="106"/>
      <c r="AH731" s="106"/>
    </row>
    <row r="732" spans="2:38">
      <c r="B732" s="1520" t="s">
        <v>264</v>
      </c>
      <c r="C732" s="1455" t="s">
        <v>236</v>
      </c>
      <c r="D732" s="1456">
        <v>0.25</v>
      </c>
      <c r="E732" s="1507">
        <f>'12-18л. МЕНЮ '!E775</f>
        <v>22.5</v>
      </c>
      <c r="F732" s="1502">
        <f>'12-18л. МЕНЮ '!F775</f>
        <v>23</v>
      </c>
      <c r="G732" s="1502">
        <f>'12-18л. МЕНЮ '!G775</f>
        <v>95.75</v>
      </c>
      <c r="H732" s="1502">
        <f>'12-18л. МЕНЮ '!H775</f>
        <v>680</v>
      </c>
      <c r="I732" s="3683">
        <v>17.5</v>
      </c>
      <c r="J732" s="3683">
        <v>0.35</v>
      </c>
      <c r="K732" s="3683">
        <v>0.4</v>
      </c>
      <c r="L732" s="3683">
        <v>225</v>
      </c>
      <c r="M732" s="3684">
        <v>300</v>
      </c>
      <c r="N732" s="3684">
        <v>300</v>
      </c>
      <c r="O732" s="3683">
        <v>75</v>
      </c>
      <c r="P732" s="3685">
        <v>4.5</v>
      </c>
      <c r="R732" s="106"/>
      <c r="S732" s="540"/>
      <c r="T732" s="106"/>
      <c r="U732" s="106"/>
      <c r="V732" s="106"/>
      <c r="W732" s="106"/>
      <c r="X732" s="106"/>
      <c r="Y732" s="106"/>
      <c r="Z732" s="106"/>
      <c r="AA732" s="11"/>
      <c r="AB732" s="356"/>
      <c r="AC732" s="157"/>
      <c r="AD732" s="157"/>
      <c r="AE732" s="157"/>
      <c r="AF732" s="157"/>
      <c r="AG732" s="106"/>
      <c r="AH732" s="106"/>
    </row>
    <row r="733" spans="2:38">
      <c r="B733" s="1457"/>
      <c r="C733" s="1458" t="s">
        <v>580</v>
      </c>
      <c r="D733" s="1459"/>
      <c r="E733" s="1509">
        <f t="shared" ref="E733:P733" si="216">(E73+E128+E182+E237+E291+E349)/6</f>
        <v>22.963066666666666</v>
      </c>
      <c r="F733" s="1510">
        <f t="shared" si="216"/>
        <v>22.045419999999996</v>
      </c>
      <c r="G733" s="1510">
        <f t="shared" si="216"/>
        <v>97.581133333333341</v>
      </c>
      <c r="H733" s="1510">
        <f t="shared" si="216"/>
        <v>677.6558</v>
      </c>
      <c r="I733" s="1510">
        <f t="shared" si="216"/>
        <v>16.401526666666669</v>
      </c>
      <c r="J733" s="1510">
        <f t="shared" si="216"/>
        <v>0.31366666666666665</v>
      </c>
      <c r="K733" s="1510">
        <f t="shared" si="216"/>
        <v>0.28465166666666669</v>
      </c>
      <c r="L733" s="1511">
        <f t="shared" si="216"/>
        <v>297.62791666666664</v>
      </c>
      <c r="M733" s="1511">
        <f t="shared" si="216"/>
        <v>231.11421666666664</v>
      </c>
      <c r="N733" s="1511">
        <f t="shared" si="216"/>
        <v>230.83875166666667</v>
      </c>
      <c r="O733" s="1511">
        <f t="shared" si="216"/>
        <v>66.28290166666666</v>
      </c>
      <c r="P733" s="1512">
        <f t="shared" si="216"/>
        <v>4.2511499999999991</v>
      </c>
      <c r="R733" s="106"/>
      <c r="S733" s="11"/>
      <c r="T733" s="106"/>
      <c r="U733" s="106"/>
      <c r="V733" s="106"/>
      <c r="W733" s="106"/>
      <c r="X733" s="106"/>
      <c r="Y733" s="106"/>
      <c r="Z733" s="106"/>
      <c r="AA733" s="11"/>
      <c r="AB733" s="174"/>
      <c r="AC733" s="96"/>
      <c r="AD733" s="96"/>
      <c r="AE733" s="96"/>
      <c r="AF733" s="96"/>
      <c r="AG733" s="106"/>
      <c r="AH733" s="106"/>
    </row>
    <row r="734" spans="2:38" ht="13.5" customHeight="1" thickBot="1">
      <c r="B734" s="230"/>
      <c r="C734" s="752" t="s">
        <v>344</v>
      </c>
      <c r="D734" s="774"/>
      <c r="E734" s="764">
        <f t="shared" ref="E734:P734" si="217">(E733*100/E730)-25</f>
        <v>0.51451851851852126</v>
      </c>
      <c r="F734" s="765">
        <f t="shared" si="217"/>
        <v>-1.0375869565217464</v>
      </c>
      <c r="G734" s="765">
        <f t="shared" si="217"/>
        <v>0.47810269799826344</v>
      </c>
      <c r="H734" s="765">
        <f t="shared" si="217"/>
        <v>-8.618382352941012E-2</v>
      </c>
      <c r="I734" s="765">
        <f t="shared" si="217"/>
        <v>-1.5692476190476157</v>
      </c>
      <c r="J734" s="765">
        <f t="shared" si="217"/>
        <v>-2.5952380952380949</v>
      </c>
      <c r="K734" s="765">
        <f t="shared" si="217"/>
        <v>-7.2092708333333348</v>
      </c>
      <c r="L734" s="765">
        <f t="shared" si="217"/>
        <v>8.0697685185185151</v>
      </c>
      <c r="M734" s="765">
        <f t="shared" si="217"/>
        <v>-5.740481944444447</v>
      </c>
      <c r="N734" s="765">
        <f t="shared" si="217"/>
        <v>-5.7634373611111123</v>
      </c>
      <c r="O734" s="765">
        <f t="shared" si="217"/>
        <v>-2.9056994444444477</v>
      </c>
      <c r="P734" s="767">
        <f t="shared" si="217"/>
        <v>-1.3825000000000074</v>
      </c>
      <c r="R734" s="119"/>
      <c r="S734" s="11"/>
      <c r="T734" s="106"/>
      <c r="U734" s="106"/>
      <c r="V734" s="106"/>
      <c r="W734" s="106"/>
      <c r="X734" s="106"/>
      <c r="Y734" s="106"/>
      <c r="Z734" s="106"/>
      <c r="AA734" s="11"/>
      <c r="AB734" s="594"/>
      <c r="AC734" s="594"/>
      <c r="AD734" s="594"/>
      <c r="AE734" s="594"/>
      <c r="AF734" s="594"/>
      <c r="AG734" s="106"/>
      <c r="AH734" s="106"/>
    </row>
    <row r="735" spans="2:38" ht="9.75" customHeight="1" thickBot="1">
      <c r="R735" s="614"/>
      <c r="S735" s="11"/>
      <c r="T735" s="106"/>
      <c r="U735" s="106"/>
      <c r="V735" s="106"/>
      <c r="W735" s="106"/>
      <c r="X735" s="106"/>
      <c r="Y735" s="106"/>
      <c r="Z735" s="106"/>
      <c r="AA735" s="11"/>
      <c r="AB735" s="544"/>
      <c r="AC735" s="544"/>
      <c r="AD735" s="544"/>
      <c r="AE735" s="544"/>
      <c r="AF735" s="544"/>
      <c r="AG735" s="106"/>
      <c r="AH735" s="106"/>
    </row>
    <row r="736" spans="2:38">
      <c r="B736" s="1501" t="str">
        <f>B732</f>
        <v>12- 18 л</v>
      </c>
      <c r="C736" s="1466" t="s">
        <v>237</v>
      </c>
      <c r="D736" s="1467">
        <v>0.35</v>
      </c>
      <c r="E736" s="1507">
        <f>'12-18л. МЕНЮ '!E779</f>
        <v>31.5</v>
      </c>
      <c r="F736" s="1502">
        <f>'12-18л. МЕНЮ '!F779</f>
        <v>32.200000000000003</v>
      </c>
      <c r="G736" s="1502">
        <f>'12-18л. МЕНЮ '!G779</f>
        <v>134.05000000000001</v>
      </c>
      <c r="H736" s="1502">
        <f>'12-18л. МЕНЮ '!H779</f>
        <v>952</v>
      </c>
      <c r="I736" s="3683">
        <v>24.5</v>
      </c>
      <c r="J736" s="3683">
        <v>0.49</v>
      </c>
      <c r="K736" s="3683">
        <v>0.56000000000000005</v>
      </c>
      <c r="L736" s="3683">
        <v>315</v>
      </c>
      <c r="M736" s="3684">
        <v>420</v>
      </c>
      <c r="N736" s="3684">
        <v>420</v>
      </c>
      <c r="O736" s="3684">
        <v>105</v>
      </c>
      <c r="P736" s="3686">
        <v>6.3</v>
      </c>
      <c r="R736" s="115"/>
      <c r="S736" s="11"/>
      <c r="T736" s="106"/>
      <c r="U736" s="106"/>
      <c r="V736" s="106"/>
      <c r="W736" s="106"/>
      <c r="X736" s="106"/>
      <c r="Y736" s="106"/>
      <c r="Z736" s="106"/>
      <c r="AA736" s="11"/>
      <c r="AB736" s="522"/>
      <c r="AC736" s="362"/>
      <c r="AD736" s="827"/>
      <c r="AE736" s="827"/>
      <c r="AF736" s="522"/>
      <c r="AG736" s="106"/>
      <c r="AH736" s="106"/>
    </row>
    <row r="737" spans="2:34" ht="12.75" customHeight="1">
      <c r="B737" s="1457"/>
      <c r="C737" s="1458" t="s">
        <v>580</v>
      </c>
      <c r="D737" s="1459"/>
      <c r="E737" s="1509">
        <f t="shared" ref="E737:P737" si="218">(E85+E139+E193+E249+E302+E362)/6</f>
        <v>33.743004999999997</v>
      </c>
      <c r="F737" s="1510">
        <f t="shared" si="218"/>
        <v>34.053298333333338</v>
      </c>
      <c r="G737" s="1510">
        <f t="shared" si="218"/>
        <v>124.55938666666667</v>
      </c>
      <c r="H737" s="1510">
        <f t="shared" si="218"/>
        <v>938.93940499999997</v>
      </c>
      <c r="I737" s="1510">
        <f t="shared" si="218"/>
        <v>24.33324166666667</v>
      </c>
      <c r="J737" s="1510">
        <f t="shared" si="218"/>
        <v>0.47248333333333331</v>
      </c>
      <c r="K737" s="1510">
        <f t="shared" si="218"/>
        <v>0.62293333333333345</v>
      </c>
      <c r="L737" s="1510">
        <f t="shared" si="218"/>
        <v>226.95958333333331</v>
      </c>
      <c r="M737" s="1511">
        <f t="shared" si="218"/>
        <v>416.82197833333333</v>
      </c>
      <c r="N737" s="1511">
        <f t="shared" si="218"/>
        <v>468.89597166666664</v>
      </c>
      <c r="O737" s="1511">
        <f t="shared" si="218"/>
        <v>112.30546666666667</v>
      </c>
      <c r="P737" s="1512">
        <f t="shared" si="218"/>
        <v>5.871033333333334</v>
      </c>
      <c r="R737" s="115"/>
      <c r="S737" s="11"/>
      <c r="T737" s="106"/>
      <c r="U737" s="106"/>
      <c r="V737" s="106"/>
      <c r="W737" s="106"/>
      <c r="X737" s="106"/>
      <c r="Y737" s="106"/>
      <c r="Z737" s="106"/>
      <c r="AA737" s="11"/>
      <c r="AB737" s="541"/>
      <c r="AC737" s="541"/>
      <c r="AD737" s="541"/>
      <c r="AE737" s="541"/>
      <c r="AF737" s="541"/>
      <c r="AG737" s="106"/>
      <c r="AH737" s="106"/>
    </row>
    <row r="738" spans="2:34" ht="15.75" thickBot="1">
      <c r="B738" s="1471"/>
      <c r="C738" s="1486" t="s">
        <v>344</v>
      </c>
      <c r="D738" s="1473"/>
      <c r="E738" s="1508">
        <f t="shared" ref="E738:P738" si="219">(E737*100/E730)-35</f>
        <v>2.4922277777777779</v>
      </c>
      <c r="F738" s="1505">
        <f t="shared" si="219"/>
        <v>2.0144547101449319</v>
      </c>
      <c r="G738" s="1505">
        <f t="shared" si="219"/>
        <v>-2.4779669277632692</v>
      </c>
      <c r="H738" s="1505">
        <f t="shared" si="219"/>
        <v>-0.48016893382352777</v>
      </c>
      <c r="I738" s="1505">
        <f t="shared" si="219"/>
        <v>-0.23822619047619042</v>
      </c>
      <c r="J738" s="1505">
        <f t="shared" si="219"/>
        <v>-1.2511904761904802</v>
      </c>
      <c r="K738" s="1505">
        <f t="shared" si="219"/>
        <v>3.9333333333333371</v>
      </c>
      <c r="L738" s="1505">
        <f t="shared" si="219"/>
        <v>-9.7822685185185208</v>
      </c>
      <c r="M738" s="1505">
        <f t="shared" si="219"/>
        <v>-0.26483513888889121</v>
      </c>
      <c r="N738" s="1505">
        <f t="shared" si="219"/>
        <v>4.074664305555558</v>
      </c>
      <c r="O738" s="1505">
        <f t="shared" si="219"/>
        <v>2.4351555555555535</v>
      </c>
      <c r="P738" s="1506">
        <f t="shared" si="219"/>
        <v>-2.3831481481481447</v>
      </c>
      <c r="R738" s="115"/>
      <c r="S738" s="540"/>
      <c r="T738" s="106"/>
      <c r="U738" s="106"/>
      <c r="V738" s="106"/>
      <c r="W738" s="106"/>
      <c r="X738" s="106"/>
      <c r="Y738" s="106"/>
      <c r="Z738" s="106"/>
      <c r="AA738" s="11"/>
      <c r="AB738" s="546"/>
      <c r="AC738" s="542"/>
      <c r="AD738" s="546"/>
      <c r="AE738" s="546"/>
      <c r="AF738" s="546"/>
      <c r="AG738" s="106"/>
      <c r="AH738" s="106"/>
    </row>
    <row r="739" spans="2:34" ht="12.75" customHeight="1" thickBot="1">
      <c r="B739" s="11"/>
      <c r="C739" s="678"/>
      <c r="D739" s="5"/>
      <c r="E739" s="581"/>
      <c r="F739" s="581"/>
      <c r="G739" s="581"/>
      <c r="H739" s="813"/>
      <c r="I739" s="581"/>
      <c r="J739" s="581"/>
      <c r="K739" s="581"/>
      <c r="L739" s="813"/>
      <c r="M739" s="813"/>
      <c r="N739" s="813"/>
      <c r="O739" s="813"/>
      <c r="P739" s="813"/>
      <c r="R739" s="106"/>
      <c r="S739" s="11"/>
      <c r="T739" s="106"/>
      <c r="U739" s="106"/>
      <c r="V739" s="106"/>
      <c r="W739" s="106"/>
      <c r="X739" s="106"/>
      <c r="Y739" s="106"/>
      <c r="Z739" s="106"/>
      <c r="AA739" s="11"/>
      <c r="AB739" s="149"/>
      <c r="AC739" s="149"/>
      <c r="AD739" s="149"/>
      <c r="AE739" s="149"/>
      <c r="AF739" s="149"/>
      <c r="AG739" s="106"/>
      <c r="AH739" s="106"/>
    </row>
    <row r="740" spans="2:34">
      <c r="B740" s="1501" t="str">
        <f>B732</f>
        <v>12- 18 л</v>
      </c>
      <c r="C740" s="1466" t="s">
        <v>232</v>
      </c>
      <c r="D740" s="1467">
        <v>0.1</v>
      </c>
      <c r="E740" s="1507">
        <f>'12-18л. МЕНЮ '!E783</f>
        <v>9</v>
      </c>
      <c r="F740" s="1502">
        <f>'12-18л. МЕНЮ '!F783</f>
        <v>9.1999999999999993</v>
      </c>
      <c r="G740" s="1502">
        <f>'12-18л. МЕНЮ '!G783</f>
        <v>38.299999999999997</v>
      </c>
      <c r="H740" s="1502">
        <f>'12-18л. МЕНЮ '!H783</f>
        <v>272</v>
      </c>
      <c r="I740" s="3683">
        <v>7</v>
      </c>
      <c r="J740" s="3683">
        <v>0.14000000000000001</v>
      </c>
      <c r="K740" s="3683">
        <v>0.16</v>
      </c>
      <c r="L740" s="3683">
        <v>90</v>
      </c>
      <c r="M740" s="3684">
        <v>120</v>
      </c>
      <c r="N740" s="3684">
        <v>120</v>
      </c>
      <c r="O740" s="3683">
        <v>30</v>
      </c>
      <c r="P740" s="3686">
        <v>1.8</v>
      </c>
      <c r="R740" s="106"/>
      <c r="S740" s="11"/>
      <c r="T740" s="106"/>
      <c r="U740" s="106"/>
      <c r="V740" s="106"/>
      <c r="W740" s="106"/>
      <c r="X740" s="106"/>
      <c r="Y740" s="106"/>
      <c r="Z740" s="106"/>
      <c r="AA740" s="11"/>
      <c r="AB740" s="121"/>
      <c r="AC740" s="121"/>
      <c r="AD740" s="121"/>
      <c r="AE740" s="121"/>
      <c r="AF740" s="121"/>
      <c r="AG740" s="106"/>
      <c r="AH740" s="106"/>
    </row>
    <row r="741" spans="2:34" ht="15" customHeight="1">
      <c r="B741" s="1517"/>
      <c r="C741" s="1518" t="s">
        <v>235</v>
      </c>
      <c r="D741" s="1519"/>
      <c r="E741" s="1509">
        <f t="shared" ref="E741:P741" si="220">(E92+E147+E201+E257+E309+E362)/6</f>
        <v>11.229650000000001</v>
      </c>
      <c r="F741" s="1510">
        <f t="shared" si="220"/>
        <v>14.444416666666667</v>
      </c>
      <c r="G741" s="1510">
        <f t="shared" si="220"/>
        <v>54.271133333333331</v>
      </c>
      <c r="H741" s="1510">
        <f t="shared" si="220"/>
        <v>391.13361666666668</v>
      </c>
      <c r="I741" s="1510">
        <f t="shared" si="220"/>
        <v>5.9472499999999995</v>
      </c>
      <c r="J741" s="1510">
        <f t="shared" si="220"/>
        <v>0.22433333333333336</v>
      </c>
      <c r="K741" s="1510">
        <f t="shared" si="220"/>
        <v>0.34305000000000002</v>
      </c>
      <c r="L741" s="1510">
        <f t="shared" si="220"/>
        <v>154.4442333333333</v>
      </c>
      <c r="M741" s="1511">
        <f t="shared" si="220"/>
        <v>172.7640283333333</v>
      </c>
      <c r="N741" s="1511">
        <f t="shared" si="220"/>
        <v>188.16061333333334</v>
      </c>
      <c r="O741" s="1510">
        <f t="shared" si="220"/>
        <v>47.680883333333327</v>
      </c>
      <c r="P741" s="1512">
        <f t="shared" si="220"/>
        <v>2.9501000000000004</v>
      </c>
      <c r="R741" s="106"/>
      <c r="S741" s="11"/>
      <c r="T741" s="106"/>
      <c r="U741" s="106"/>
      <c r="V741" s="106"/>
      <c r="W741" s="106"/>
      <c r="X741" s="106"/>
      <c r="Y741" s="106"/>
      <c r="Z741" s="106"/>
      <c r="AA741" s="11"/>
      <c r="AB741" s="121"/>
      <c r="AC741" s="121"/>
      <c r="AD741" s="121"/>
      <c r="AE741" s="121"/>
      <c r="AF741" s="106"/>
      <c r="AG741" s="106"/>
      <c r="AH741" s="106"/>
    </row>
    <row r="742" spans="2:34" ht="15.75" thickBot="1">
      <c r="B742" s="1228"/>
      <c r="C742" s="1515" t="s">
        <v>344</v>
      </c>
      <c r="D742" s="1516"/>
      <c r="E742" s="1508">
        <f t="shared" ref="E742:P742" si="221">(E741*100/E730)-10</f>
        <v>2.4773888888888909</v>
      </c>
      <c r="F742" s="1505">
        <f t="shared" si="221"/>
        <v>5.7004528985507239</v>
      </c>
      <c r="G742" s="1505">
        <f t="shared" si="221"/>
        <v>4.1700087032201907</v>
      </c>
      <c r="H742" s="1505">
        <f t="shared" si="221"/>
        <v>4.3799123774509816</v>
      </c>
      <c r="I742" s="1505">
        <f t="shared" si="221"/>
        <v>-1.5039285714285722</v>
      </c>
      <c r="J742" s="1505">
        <f t="shared" si="221"/>
        <v>6.0238095238095291</v>
      </c>
      <c r="K742" s="1505">
        <f t="shared" si="221"/>
        <v>11.440624999999997</v>
      </c>
      <c r="L742" s="1505">
        <f t="shared" si="221"/>
        <v>7.1604703703703656</v>
      </c>
      <c r="M742" s="1505">
        <f t="shared" si="221"/>
        <v>4.3970023611111078</v>
      </c>
      <c r="N742" s="1505">
        <f t="shared" si="221"/>
        <v>5.680051111111112</v>
      </c>
      <c r="O742" s="1505">
        <f t="shared" si="221"/>
        <v>5.8936277777777768</v>
      </c>
      <c r="P742" s="1506">
        <f t="shared" si="221"/>
        <v>6.3894444444444467</v>
      </c>
      <c r="R742" s="125"/>
      <c r="S742" s="7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06"/>
      <c r="AH742" s="106"/>
    </row>
    <row r="743" spans="2:34" ht="11.25" customHeight="1" thickBot="1">
      <c r="R743" s="783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06"/>
      <c r="AH743" s="106"/>
    </row>
    <row r="744" spans="2:34" ht="15" customHeight="1">
      <c r="B744" s="1501" t="str">
        <f>B732</f>
        <v>12- 18 л</v>
      </c>
      <c r="C744" s="1466" t="s">
        <v>174</v>
      </c>
      <c r="D744" s="1467">
        <v>0.6</v>
      </c>
      <c r="E744" s="1507">
        <f>'12-18л. МЕНЮ '!E787</f>
        <v>54</v>
      </c>
      <c r="F744" s="1502">
        <f>'12-18л. МЕНЮ '!F787</f>
        <v>55.2</v>
      </c>
      <c r="G744" s="1502">
        <f>'12-18л. МЕНЮ '!G787</f>
        <v>229.8</v>
      </c>
      <c r="H744" s="1502">
        <f>'12-18л. МЕНЮ '!H787</f>
        <v>1632</v>
      </c>
      <c r="I744" s="3683">
        <v>42</v>
      </c>
      <c r="J744" s="3683">
        <v>0.84</v>
      </c>
      <c r="K744" s="3683">
        <v>0.96</v>
      </c>
      <c r="L744" s="3683">
        <v>540</v>
      </c>
      <c r="M744" s="3684">
        <v>720</v>
      </c>
      <c r="N744" s="3684">
        <v>720</v>
      </c>
      <c r="O744" s="3684">
        <v>180</v>
      </c>
      <c r="P744" s="3686">
        <v>10.8</v>
      </c>
      <c r="R744" s="124"/>
      <c r="S744" s="10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06"/>
      <c r="AH744" s="106"/>
    </row>
    <row r="745" spans="2:34">
      <c r="B745" s="1457"/>
      <c r="C745" s="1458" t="s">
        <v>580</v>
      </c>
      <c r="D745" s="1459"/>
      <c r="E745" s="1509">
        <f t="shared" ref="E745:P745" si="222">(E96+E151+E205+E261+E314+E374)/6</f>
        <v>56.706071666666666</v>
      </c>
      <c r="F745" s="1510">
        <f t="shared" si="222"/>
        <v>56.098718333333323</v>
      </c>
      <c r="G745" s="1510">
        <f t="shared" si="222"/>
        <v>222.14052000000001</v>
      </c>
      <c r="H745" s="1510">
        <f t="shared" si="222"/>
        <v>1616.5952049999996</v>
      </c>
      <c r="I745" s="1510">
        <f t="shared" si="222"/>
        <v>40.734768333333335</v>
      </c>
      <c r="J745" s="1510">
        <f t="shared" si="222"/>
        <v>0.78615000000000013</v>
      </c>
      <c r="K745" s="1510">
        <f t="shared" si="222"/>
        <v>0.90758499999999998</v>
      </c>
      <c r="L745" s="1510">
        <f t="shared" si="222"/>
        <v>524.58749999999998</v>
      </c>
      <c r="M745" s="1511">
        <f t="shared" si="222"/>
        <v>647.93619499999988</v>
      </c>
      <c r="N745" s="1511">
        <f t="shared" si="222"/>
        <v>699.73472333333336</v>
      </c>
      <c r="O745" s="1511">
        <f t="shared" si="222"/>
        <v>178.58836833333336</v>
      </c>
      <c r="P745" s="1512">
        <f t="shared" si="222"/>
        <v>10.122183333333332</v>
      </c>
      <c r="R745" s="106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06"/>
      <c r="AH745" s="106"/>
    </row>
    <row r="746" spans="2:34" ht="15.75" thickBot="1">
      <c r="B746" s="1471"/>
      <c r="C746" s="1486" t="s">
        <v>344</v>
      </c>
      <c r="D746" s="1473"/>
      <c r="E746" s="1508">
        <f t="shared" ref="E746:P746" si="223">(E745*100/E730)-60</f>
        <v>3.0067462962962992</v>
      </c>
      <c r="F746" s="1505">
        <f t="shared" si="223"/>
        <v>0.97686775362318201</v>
      </c>
      <c r="G746" s="1505">
        <f t="shared" si="223"/>
        <v>-1.9998642297650164</v>
      </c>
      <c r="H746" s="1505">
        <f t="shared" si="223"/>
        <v>-0.5663527573529592</v>
      </c>
      <c r="I746" s="1505">
        <f t="shared" si="223"/>
        <v>-1.8074738095238061</v>
      </c>
      <c r="J746" s="1505">
        <f t="shared" si="223"/>
        <v>-3.8464285714285609</v>
      </c>
      <c r="K746" s="1505">
        <f t="shared" si="223"/>
        <v>-3.2759375000000048</v>
      </c>
      <c r="L746" s="1505">
        <f t="shared" si="223"/>
        <v>-1.7124999999999986</v>
      </c>
      <c r="M746" s="1505">
        <f t="shared" si="223"/>
        <v>-6.0053170833333454</v>
      </c>
      <c r="N746" s="1505">
        <f t="shared" si="223"/>
        <v>-1.6887730555555507</v>
      </c>
      <c r="O746" s="1505">
        <f t="shared" si="223"/>
        <v>-0.47054388888888354</v>
      </c>
      <c r="P746" s="1506">
        <f t="shared" si="223"/>
        <v>-3.7656481481481521</v>
      </c>
      <c r="R746" s="115"/>
      <c r="S746" s="12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06"/>
      <c r="AH746" s="106"/>
    </row>
    <row r="747" spans="2:34" ht="10.5" customHeight="1" thickBot="1">
      <c r="B747" s="11"/>
      <c r="C747" s="565"/>
      <c r="D747" s="667"/>
      <c r="E747" s="1321"/>
      <c r="F747" s="1321"/>
      <c r="G747" s="1494"/>
      <c r="H747" s="1495"/>
      <c r="I747" s="5"/>
      <c r="J747" s="5"/>
      <c r="K747" s="5"/>
      <c r="L747" s="5"/>
      <c r="M747" s="1496"/>
      <c r="N747" s="1496"/>
      <c r="O747" s="1496"/>
      <c r="P747" s="1496"/>
      <c r="R747" s="115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06"/>
      <c r="AH747" s="106"/>
    </row>
    <row r="748" spans="2:34" ht="13.5" customHeight="1">
      <c r="B748" s="1501" t="str">
        <f>B732</f>
        <v>12- 18 л</v>
      </c>
      <c r="C748" s="1466" t="s">
        <v>233</v>
      </c>
      <c r="D748" s="1467">
        <v>0.45</v>
      </c>
      <c r="E748" s="1507">
        <f>'12-18л. МЕНЮ '!E791</f>
        <v>40.5</v>
      </c>
      <c r="F748" s="1502">
        <f>'12-18л. МЕНЮ '!F791</f>
        <v>41.4</v>
      </c>
      <c r="G748" s="1502">
        <f>'12-18л. МЕНЮ '!G791</f>
        <v>172.35</v>
      </c>
      <c r="H748" s="1502">
        <f>'12-18л. МЕНЮ '!H791</f>
        <v>1224</v>
      </c>
      <c r="I748" s="3683">
        <v>31.5</v>
      </c>
      <c r="J748" s="3683">
        <v>0.63</v>
      </c>
      <c r="K748" s="3683">
        <v>0.72</v>
      </c>
      <c r="L748" s="3683">
        <v>405</v>
      </c>
      <c r="M748" s="3684">
        <v>540</v>
      </c>
      <c r="N748" s="3684">
        <v>540</v>
      </c>
      <c r="O748" s="3684">
        <v>135</v>
      </c>
      <c r="P748" s="3686">
        <v>8.1</v>
      </c>
      <c r="R748" s="117"/>
      <c r="S748" s="12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06"/>
      <c r="AH748" s="106"/>
    </row>
    <row r="749" spans="2:34">
      <c r="B749" s="1457"/>
      <c r="C749" s="1458" t="s">
        <v>580</v>
      </c>
      <c r="D749" s="1459"/>
      <c r="E749" s="1509">
        <f t="shared" ref="E749:P749" si="224">(E100+E155+E209+E265+E318+E378)/6</f>
        <v>41.511155000000002</v>
      </c>
      <c r="F749" s="1510">
        <f t="shared" si="224"/>
        <v>44.047531666666664</v>
      </c>
      <c r="G749" s="1510">
        <f t="shared" si="224"/>
        <v>164.76172</v>
      </c>
      <c r="H749" s="1510">
        <f t="shared" si="224"/>
        <v>1220.9254716666665</v>
      </c>
      <c r="I749" s="1510">
        <f t="shared" si="224"/>
        <v>26.952875000000002</v>
      </c>
      <c r="J749" s="1510">
        <f t="shared" si="224"/>
        <v>0.62390000000000001</v>
      </c>
      <c r="K749" s="1510">
        <f t="shared" si="224"/>
        <v>0.86226666666666663</v>
      </c>
      <c r="L749" s="1510">
        <f t="shared" si="224"/>
        <v>343.39541666666668</v>
      </c>
      <c r="M749" s="1511">
        <f t="shared" si="224"/>
        <v>571.66519500000004</v>
      </c>
      <c r="N749" s="1511">
        <f t="shared" si="224"/>
        <v>607.29846666666663</v>
      </c>
      <c r="O749" s="1511">
        <f t="shared" si="224"/>
        <v>150.60374999999999</v>
      </c>
      <c r="P749" s="1512">
        <f t="shared" si="224"/>
        <v>8.2537833333333346</v>
      </c>
      <c r="R749" s="106"/>
      <c r="S749" s="12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06"/>
      <c r="AH749" s="106"/>
    </row>
    <row r="750" spans="2:34" ht="13.5" customHeight="1" thickBot="1">
      <c r="B750" s="1471"/>
      <c r="C750" s="1486" t="s">
        <v>344</v>
      </c>
      <c r="D750" s="1473"/>
      <c r="E750" s="1508">
        <f t="shared" ref="E750:P750" si="225">(E749*100/E730)-45</f>
        <v>1.1235055555555533</v>
      </c>
      <c r="F750" s="1505">
        <f t="shared" si="225"/>
        <v>2.8777518115942016</v>
      </c>
      <c r="G750" s="1505">
        <f t="shared" si="225"/>
        <v>-1.9812741514360326</v>
      </c>
      <c r="H750" s="1505">
        <f t="shared" si="225"/>
        <v>-0.11303412990196904</v>
      </c>
      <c r="I750" s="1505">
        <f t="shared" si="225"/>
        <v>-6.4958928571428487</v>
      </c>
      <c r="J750" s="1505">
        <f t="shared" si="225"/>
        <v>-0.43571428571428328</v>
      </c>
      <c r="K750" s="1505">
        <f t="shared" si="225"/>
        <v>8.8916666666666586</v>
      </c>
      <c r="L750" s="1505">
        <f t="shared" si="225"/>
        <v>-6.8449537037037089</v>
      </c>
      <c r="M750" s="1505">
        <f t="shared" si="225"/>
        <v>2.6387662500000033</v>
      </c>
      <c r="N750" s="1505">
        <f t="shared" si="225"/>
        <v>5.608205555555557</v>
      </c>
      <c r="O750" s="1505">
        <f t="shared" si="225"/>
        <v>5.2012500000000017</v>
      </c>
      <c r="P750" s="1506">
        <f t="shared" si="225"/>
        <v>0.85435185185185958</v>
      </c>
      <c r="R750" s="115"/>
      <c r="S750" s="1334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06"/>
      <c r="AH750" s="106"/>
    </row>
    <row r="751" spans="2:34" ht="12.75" customHeight="1" thickBot="1">
      <c r="R751" s="115"/>
      <c r="S751" s="540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06"/>
      <c r="AH751" s="106"/>
    </row>
    <row r="752" spans="2:34" ht="12" customHeight="1">
      <c r="B752" s="1501" t="str">
        <f>B732</f>
        <v>12- 18 л</v>
      </c>
      <c r="C752" s="1502" t="s">
        <v>234</v>
      </c>
      <c r="D752" s="1467">
        <v>0.7</v>
      </c>
      <c r="E752" s="1507">
        <f>'12-18л. МЕНЮ '!E795</f>
        <v>63</v>
      </c>
      <c r="F752" s="1502">
        <f>'12-18л. МЕНЮ '!F795</f>
        <v>64.400000000000006</v>
      </c>
      <c r="G752" s="1502">
        <f>'12-18л. МЕНЮ '!G795</f>
        <v>268.10000000000002</v>
      </c>
      <c r="H752" s="1502">
        <f>'12-18л. МЕНЮ '!H795</f>
        <v>1904</v>
      </c>
      <c r="I752" s="3683">
        <v>49</v>
      </c>
      <c r="J752" s="3683">
        <v>0.98</v>
      </c>
      <c r="K752" s="3683">
        <v>1.1200000000000001</v>
      </c>
      <c r="L752" s="3683">
        <v>630</v>
      </c>
      <c r="M752" s="3684">
        <v>840</v>
      </c>
      <c r="N752" s="3684">
        <v>840</v>
      </c>
      <c r="O752" s="3684">
        <v>210</v>
      </c>
      <c r="P752" s="3686">
        <v>12.6</v>
      </c>
      <c r="R752" s="148"/>
      <c r="S752" s="12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06"/>
      <c r="AH752" s="106"/>
    </row>
    <row r="753" spans="2:34">
      <c r="B753" s="1457"/>
      <c r="C753" s="1458" t="s">
        <v>580</v>
      </c>
      <c r="D753" s="1459"/>
      <c r="E753" s="1509">
        <f t="shared" ref="E753:P753" si="226">(E104+E159+E213+E269+E322+E382)/6</f>
        <v>64.474221666666679</v>
      </c>
      <c r="F753" s="1510">
        <f t="shared" si="226"/>
        <v>66.092951666666679</v>
      </c>
      <c r="G753" s="1510">
        <f t="shared" si="226"/>
        <v>262.34285333333332</v>
      </c>
      <c r="H753" s="1510">
        <f t="shared" si="226"/>
        <v>1898.5812716666662</v>
      </c>
      <c r="I753" s="1510">
        <f t="shared" si="226"/>
        <v>43.354401666666668</v>
      </c>
      <c r="J753" s="1510">
        <f t="shared" si="226"/>
        <v>0.93756666666666655</v>
      </c>
      <c r="K753" s="1510">
        <f t="shared" si="226"/>
        <v>1.1469183333333335</v>
      </c>
      <c r="L753" s="1510">
        <f t="shared" si="226"/>
        <v>641.02333333333331</v>
      </c>
      <c r="M753" s="1511">
        <f t="shared" si="226"/>
        <v>802.77941166666676</v>
      </c>
      <c r="N753" s="2143">
        <f t="shared" si="226"/>
        <v>838.13721833333329</v>
      </c>
      <c r="O753" s="1511">
        <f t="shared" si="226"/>
        <v>216.88665166666667</v>
      </c>
      <c r="P753" s="1512">
        <f t="shared" si="226"/>
        <v>12.504933333333334</v>
      </c>
      <c r="R753" s="106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06"/>
      <c r="AH753" s="106"/>
    </row>
    <row r="754" spans="2:34" ht="15.75" thickBot="1">
      <c r="B754" s="1471"/>
      <c r="C754" s="1486" t="s">
        <v>344</v>
      </c>
      <c r="D754" s="1473"/>
      <c r="E754" s="1508">
        <f t="shared" ref="E754:P754" si="227">(E753*100/E730)-70</f>
        <v>1.6380240740740959</v>
      </c>
      <c r="F754" s="1505">
        <f t="shared" si="227"/>
        <v>1.840164855072473</v>
      </c>
      <c r="G754" s="1505">
        <f t="shared" si="227"/>
        <v>-1.5031714534377727</v>
      </c>
      <c r="H754" s="1505">
        <f t="shared" si="227"/>
        <v>-0.19921795343138626</v>
      </c>
      <c r="I754" s="1505">
        <f t="shared" si="227"/>
        <v>-8.0651404761904715</v>
      </c>
      <c r="J754" s="1505">
        <f t="shared" si="227"/>
        <v>-3.0309523809523853</v>
      </c>
      <c r="K754" s="1505">
        <f t="shared" si="227"/>
        <v>1.6823958333333451</v>
      </c>
      <c r="L754" s="1505">
        <f t="shared" si="227"/>
        <v>1.2248148148148061</v>
      </c>
      <c r="M754" s="1505">
        <f t="shared" si="227"/>
        <v>-3.1017156944444366</v>
      </c>
      <c r="N754" s="1505">
        <f t="shared" si="227"/>
        <v>-0.15523180555555882</v>
      </c>
      <c r="O754" s="1505">
        <f t="shared" si="227"/>
        <v>2.2955505555555504</v>
      </c>
      <c r="P754" s="1506">
        <f t="shared" si="227"/>
        <v>-0.52814814814814781</v>
      </c>
      <c r="R754" s="106"/>
      <c r="S754" s="11"/>
      <c r="T754" s="106"/>
      <c r="U754" s="106"/>
      <c r="V754" s="106"/>
      <c r="W754" s="106"/>
      <c r="X754" s="106"/>
      <c r="Y754" s="106"/>
      <c r="Z754" s="106"/>
      <c r="AA754" s="11"/>
      <c r="AB754" s="544"/>
      <c r="AC754" s="544"/>
      <c r="AD754" s="544"/>
      <c r="AE754" s="544"/>
      <c r="AF754" s="544"/>
      <c r="AG754" s="106"/>
      <c r="AH754" s="106"/>
    </row>
    <row r="755" spans="2:34" ht="21.75" thickBot="1">
      <c r="F755" s="32" t="s">
        <v>416</v>
      </c>
      <c r="R755" s="106"/>
      <c r="S755" s="11"/>
      <c r="T755" s="106"/>
      <c r="U755" s="106"/>
      <c r="V755" s="106"/>
      <c r="W755" s="106"/>
      <c r="X755" s="106"/>
      <c r="Y755" s="106"/>
      <c r="Z755" s="106"/>
      <c r="AA755" s="11"/>
      <c r="AB755" s="363"/>
      <c r="AC755" s="362"/>
      <c r="AD755" s="522"/>
      <c r="AE755" s="522"/>
      <c r="AF755" s="522"/>
      <c r="AG755" s="106"/>
      <c r="AH755" s="106"/>
    </row>
    <row r="756" spans="2:34">
      <c r="B756" s="1501" t="str">
        <f>B732</f>
        <v>12- 18 л</v>
      </c>
      <c r="C756" s="1466" t="s">
        <v>236</v>
      </c>
      <c r="D756" s="1467">
        <f t="shared" ref="D756:P756" si="228">D732</f>
        <v>0.25</v>
      </c>
      <c r="E756" s="1507">
        <f t="shared" si="228"/>
        <v>22.5</v>
      </c>
      <c r="F756" s="1502">
        <f t="shared" si="228"/>
        <v>23</v>
      </c>
      <c r="G756" s="1502">
        <f t="shared" si="228"/>
        <v>95.75</v>
      </c>
      <c r="H756" s="1502">
        <f t="shared" si="228"/>
        <v>680</v>
      </c>
      <c r="I756" s="1502">
        <f t="shared" si="228"/>
        <v>17.5</v>
      </c>
      <c r="J756" s="1502">
        <f t="shared" si="228"/>
        <v>0.35</v>
      </c>
      <c r="K756" s="1502">
        <f t="shared" si="228"/>
        <v>0.4</v>
      </c>
      <c r="L756" s="1502">
        <f t="shared" si="228"/>
        <v>225</v>
      </c>
      <c r="M756" s="1503">
        <f t="shared" si="228"/>
        <v>300</v>
      </c>
      <c r="N756" s="1503">
        <f t="shared" si="228"/>
        <v>300</v>
      </c>
      <c r="O756" s="1502">
        <f t="shared" si="228"/>
        <v>75</v>
      </c>
      <c r="P756" s="1504">
        <f t="shared" si="228"/>
        <v>4.5</v>
      </c>
      <c r="R756" s="106"/>
      <c r="S756" s="11"/>
      <c r="T756" s="813"/>
      <c r="U756" s="813"/>
      <c r="V756" s="813"/>
      <c r="W756" s="813"/>
      <c r="X756" s="813"/>
      <c r="Y756" s="813"/>
      <c r="Z756" s="813"/>
      <c r="AA756" s="813"/>
      <c r="AB756" s="831"/>
      <c r="AC756" s="831"/>
      <c r="AD756" s="831"/>
      <c r="AE756" s="831"/>
      <c r="AF756" s="831"/>
      <c r="AG756" s="106"/>
      <c r="AH756" s="106"/>
    </row>
    <row r="757" spans="2:34" ht="13.5" customHeight="1">
      <c r="B757" s="1457"/>
      <c r="C757" s="1458" t="s">
        <v>588</v>
      </c>
      <c r="D757" s="1459"/>
      <c r="E757" s="1509">
        <f t="shared" ref="E757:P757" si="229">(E407+E460+E516+E568+E623+E680)/6</f>
        <v>22.036931666666664</v>
      </c>
      <c r="F757" s="1510">
        <f t="shared" si="229"/>
        <v>23.954578333333334</v>
      </c>
      <c r="G757" s="1510">
        <f t="shared" si="229"/>
        <v>93.918859999999995</v>
      </c>
      <c r="H757" s="1510">
        <f t="shared" si="229"/>
        <v>682.34421666666663</v>
      </c>
      <c r="I757" s="1510">
        <f t="shared" si="229"/>
        <v>11.214466666666665</v>
      </c>
      <c r="J757" s="1510">
        <f t="shared" si="229"/>
        <v>0.32295666666666661</v>
      </c>
      <c r="K757" s="1510">
        <f t="shared" si="229"/>
        <v>0.42285</v>
      </c>
      <c r="L757" s="1510">
        <f t="shared" si="229"/>
        <v>163.36898333333332</v>
      </c>
      <c r="M757" s="1511">
        <f t="shared" si="229"/>
        <v>330.69595333333331</v>
      </c>
      <c r="N757" s="1511">
        <f t="shared" si="229"/>
        <v>316.16968333333335</v>
      </c>
      <c r="O757" s="1510">
        <f t="shared" si="229"/>
        <v>71.433566666666664</v>
      </c>
      <c r="P757" s="1512">
        <f t="shared" si="229"/>
        <v>3.7045533333333331</v>
      </c>
      <c r="R757" s="106"/>
      <c r="S757" s="11"/>
      <c r="T757" s="11"/>
      <c r="U757" s="11"/>
      <c r="V757" s="11"/>
      <c r="W757" s="11"/>
      <c r="X757" s="11"/>
      <c r="Y757" s="11"/>
      <c r="Z757" s="11"/>
      <c r="AA757" s="11"/>
      <c r="AB757" s="149"/>
      <c r="AC757" s="149"/>
      <c r="AD757" s="149"/>
      <c r="AE757" s="149"/>
      <c r="AF757" s="149"/>
      <c r="AG757" s="106"/>
      <c r="AH757" s="106"/>
    </row>
    <row r="758" spans="2:34" ht="15.75" thickBot="1">
      <c r="B758" s="230"/>
      <c r="C758" s="752" t="s">
        <v>344</v>
      </c>
      <c r="D758" s="774"/>
      <c r="E758" s="764">
        <f t="shared" ref="E758:P758" si="230">(E757*100/E730)-25</f>
        <v>-0.51452037037037357</v>
      </c>
      <c r="F758" s="765">
        <f t="shared" si="230"/>
        <v>1.0375851449275366</v>
      </c>
      <c r="G758" s="765">
        <f t="shared" si="230"/>
        <v>-0.47810443864230123</v>
      </c>
      <c r="H758" s="765">
        <f t="shared" si="230"/>
        <v>8.6184436274507448E-2</v>
      </c>
      <c r="I758" s="765">
        <f t="shared" si="230"/>
        <v>-8.9793333333333365</v>
      </c>
      <c r="J758" s="765">
        <f t="shared" si="230"/>
        <v>-1.9316666666666684</v>
      </c>
      <c r="K758" s="765">
        <f t="shared" si="230"/>
        <v>1.4281250000000014</v>
      </c>
      <c r="L758" s="765">
        <f t="shared" si="230"/>
        <v>-6.8478907407407412</v>
      </c>
      <c r="M758" s="765">
        <f t="shared" si="230"/>
        <v>2.5579961111111089</v>
      </c>
      <c r="N758" s="765">
        <f t="shared" si="230"/>
        <v>1.3474736111111127</v>
      </c>
      <c r="O758" s="765">
        <f t="shared" si="230"/>
        <v>-1.1888111111111108</v>
      </c>
      <c r="P758" s="767">
        <f t="shared" si="230"/>
        <v>-4.4191481481481496</v>
      </c>
      <c r="R758" s="106"/>
      <c r="S758" s="11"/>
      <c r="T758" s="11"/>
      <c r="U758" s="11"/>
      <c r="V758" s="11"/>
      <c r="W758" s="11"/>
      <c r="X758" s="11"/>
      <c r="Y758" s="11"/>
      <c r="Z758" s="11"/>
      <c r="AA758" s="11"/>
      <c r="AB758" s="121"/>
      <c r="AC758" s="121"/>
      <c r="AD758" s="121"/>
      <c r="AE758" s="121"/>
      <c r="AF758" s="121"/>
      <c r="AG758" s="106"/>
      <c r="AH758" s="106"/>
    </row>
    <row r="759" spans="2:34" ht="12" customHeight="1" thickBot="1">
      <c r="R759" s="125"/>
      <c r="S759" s="11"/>
      <c r="T759" s="11"/>
      <c r="U759" s="11"/>
      <c r="V759" s="11"/>
      <c r="W759" s="11"/>
      <c r="X759" s="11"/>
      <c r="Y759" s="11"/>
      <c r="Z759" s="11"/>
      <c r="AA759" s="11"/>
      <c r="AB759" s="121"/>
      <c r="AC759" s="121"/>
      <c r="AD759" s="121"/>
      <c r="AE759" s="121"/>
      <c r="AF759" s="106"/>
      <c r="AG759" s="106"/>
      <c r="AH759" s="106"/>
    </row>
    <row r="760" spans="2:34" ht="12.75" customHeight="1">
      <c r="B760" s="1501" t="str">
        <f>B732</f>
        <v>12- 18 л</v>
      </c>
      <c r="C760" s="1466" t="s">
        <v>237</v>
      </c>
      <c r="D760" s="1467">
        <f t="shared" ref="D760:P760" si="231">D736</f>
        <v>0.35</v>
      </c>
      <c r="E760" s="1507">
        <f t="shared" si="231"/>
        <v>31.5</v>
      </c>
      <c r="F760" s="1502">
        <f t="shared" si="231"/>
        <v>32.200000000000003</v>
      </c>
      <c r="G760" s="1502">
        <f t="shared" si="231"/>
        <v>134.05000000000001</v>
      </c>
      <c r="H760" s="1502">
        <f t="shared" si="231"/>
        <v>952</v>
      </c>
      <c r="I760" s="1502">
        <f t="shared" si="231"/>
        <v>24.5</v>
      </c>
      <c r="J760" s="1502">
        <f t="shared" si="231"/>
        <v>0.49</v>
      </c>
      <c r="K760" s="1502">
        <f t="shared" si="231"/>
        <v>0.56000000000000005</v>
      </c>
      <c r="L760" s="1502">
        <f t="shared" si="231"/>
        <v>315</v>
      </c>
      <c r="M760" s="1503">
        <f t="shared" si="231"/>
        <v>420</v>
      </c>
      <c r="N760" s="1503">
        <f t="shared" si="231"/>
        <v>420</v>
      </c>
      <c r="O760" s="1503">
        <f t="shared" si="231"/>
        <v>105</v>
      </c>
      <c r="P760" s="1504">
        <f t="shared" si="231"/>
        <v>6.3</v>
      </c>
      <c r="R760" s="115"/>
      <c r="S760" s="11"/>
      <c r="T760" s="11"/>
      <c r="U760" s="11"/>
      <c r="V760" s="11"/>
      <c r="W760" s="11"/>
      <c r="X760" s="11"/>
      <c r="Y760" s="11"/>
      <c r="Z760" s="11"/>
      <c r="AA760" s="11"/>
      <c r="AB760" s="356"/>
      <c r="AC760" s="157"/>
      <c r="AD760" s="157"/>
      <c r="AE760" s="157"/>
      <c r="AF760" s="157"/>
      <c r="AG760" s="106"/>
      <c r="AH760" s="106"/>
    </row>
    <row r="761" spans="2:34" ht="12.75" customHeight="1">
      <c r="B761" s="1457"/>
      <c r="C761" s="1458" t="s">
        <v>580</v>
      </c>
      <c r="D761" s="1459"/>
      <c r="E761" s="1509">
        <f t="shared" ref="E761:P761" si="232">(E419+E472+E527+E580+E635+E694)/6</f>
        <v>29.257016666666669</v>
      </c>
      <c r="F761" s="1510">
        <f t="shared" si="232"/>
        <v>30.346773333333335</v>
      </c>
      <c r="G761" s="1510">
        <f t="shared" si="232"/>
        <v>143.54062999999999</v>
      </c>
      <c r="H761" s="1510">
        <f t="shared" si="232"/>
        <v>965.06058333333328</v>
      </c>
      <c r="I761" s="1510">
        <f t="shared" si="232"/>
        <v>37.206949999999999</v>
      </c>
      <c r="J761" s="1510">
        <f t="shared" si="232"/>
        <v>0.55389999999999995</v>
      </c>
      <c r="K761" s="1510">
        <f t="shared" si="232"/>
        <v>0.49131666666666668</v>
      </c>
      <c r="L761" s="1510">
        <f t="shared" si="232"/>
        <v>375.78519999999997</v>
      </c>
      <c r="M761" s="1511">
        <f t="shared" si="232"/>
        <v>322.4237</v>
      </c>
      <c r="N761" s="1511">
        <f t="shared" si="232"/>
        <v>352.42531666666667</v>
      </c>
      <c r="O761" s="1511">
        <f t="shared" si="232"/>
        <v>101.53461666666665</v>
      </c>
      <c r="P761" s="1512">
        <f t="shared" si="232"/>
        <v>7.1495833333333332</v>
      </c>
      <c r="R761" s="115"/>
      <c r="S761" s="11"/>
      <c r="T761" s="11"/>
      <c r="U761" s="11"/>
      <c r="V761" s="11"/>
      <c r="W761" s="11"/>
      <c r="X761" s="11"/>
      <c r="Y761" s="11"/>
      <c r="Z761" s="11"/>
      <c r="AA761" s="11"/>
      <c r="AB761" s="829"/>
      <c r="AC761" s="829"/>
      <c r="AD761" s="105"/>
      <c r="AE761" s="124"/>
      <c r="AF761" s="829"/>
      <c r="AG761" s="106"/>
      <c r="AH761" s="106"/>
    </row>
    <row r="762" spans="2:34" ht="13.5" customHeight="1" thickBot="1">
      <c r="B762" s="1471"/>
      <c r="C762" s="1486" t="s">
        <v>344</v>
      </c>
      <c r="D762" s="1473"/>
      <c r="E762" s="1508">
        <f t="shared" ref="E762:P762" si="233">(E761*100/E730)-35</f>
        <v>-2.4922037037037015</v>
      </c>
      <c r="F762" s="1505">
        <f t="shared" si="233"/>
        <v>-2.0143768115942038</v>
      </c>
      <c r="G762" s="1505">
        <f t="shared" si="233"/>
        <v>2.4779712793733708</v>
      </c>
      <c r="H762" s="1505">
        <f t="shared" si="233"/>
        <v>0.48016850490196106</v>
      </c>
      <c r="I762" s="1505">
        <f t="shared" si="233"/>
        <v>18.152785714285713</v>
      </c>
      <c r="J762" s="1505">
        <f t="shared" si="233"/>
        <v>4.5642857142857096</v>
      </c>
      <c r="K762" s="1505">
        <f t="shared" si="233"/>
        <v>-4.2927083333333336</v>
      </c>
      <c r="L762" s="1505">
        <f t="shared" si="233"/>
        <v>6.7539111111111083</v>
      </c>
      <c r="M762" s="1505">
        <f t="shared" si="233"/>
        <v>-8.1313583333333348</v>
      </c>
      <c r="N762" s="1505">
        <f t="shared" si="233"/>
        <v>-5.6312236111111105</v>
      </c>
      <c r="O762" s="1505">
        <f t="shared" si="233"/>
        <v>-1.1551277777777855</v>
      </c>
      <c r="P762" s="1506">
        <f t="shared" si="233"/>
        <v>4.7199074074074119</v>
      </c>
      <c r="R762" s="115"/>
      <c r="S762" s="11"/>
      <c r="T762" s="106"/>
      <c r="U762" s="106"/>
      <c r="V762" s="106"/>
      <c r="W762" s="106"/>
      <c r="X762" s="106"/>
      <c r="Y762" s="106"/>
      <c r="Z762" s="106"/>
      <c r="AA762" s="11"/>
      <c r="AB762" s="594"/>
      <c r="AC762" s="594"/>
      <c r="AD762" s="594"/>
      <c r="AE762" s="594"/>
      <c r="AF762" s="594"/>
      <c r="AG762" s="106"/>
      <c r="AH762" s="106"/>
    </row>
    <row r="763" spans="2:34" ht="11.25" customHeight="1" thickBot="1">
      <c r="B763" s="92"/>
      <c r="C763" s="92"/>
      <c r="D763" s="576"/>
      <c r="E763" s="576"/>
      <c r="F763" s="576"/>
      <c r="G763" s="576"/>
      <c r="H763" s="576"/>
      <c r="I763" s="576"/>
      <c r="J763" s="576"/>
      <c r="K763" s="576"/>
      <c r="L763" s="576"/>
      <c r="M763" s="576"/>
      <c r="N763" s="576"/>
      <c r="O763" s="576"/>
      <c r="P763" s="576"/>
      <c r="R763" s="106"/>
      <c r="S763" s="11"/>
      <c r="T763" s="106"/>
      <c r="U763" s="106"/>
      <c r="V763" s="106"/>
      <c r="W763" s="106"/>
      <c r="X763" s="106"/>
      <c r="Y763" s="106"/>
      <c r="Z763" s="106"/>
      <c r="AA763" s="11"/>
      <c r="AB763" s="544"/>
      <c r="AC763" s="544"/>
      <c r="AD763" s="544"/>
      <c r="AE763" s="544"/>
      <c r="AF763" s="544"/>
      <c r="AG763" s="106"/>
      <c r="AH763" s="106"/>
    </row>
    <row r="764" spans="2:34" ht="12.75" customHeight="1">
      <c r="B764" s="1501" t="str">
        <f>B732</f>
        <v>12- 18 л</v>
      </c>
      <c r="C764" s="1466" t="s">
        <v>232</v>
      </c>
      <c r="D764" s="1467">
        <f t="shared" ref="D764:P764" si="234">D740</f>
        <v>0.1</v>
      </c>
      <c r="E764" s="1507">
        <f t="shared" si="234"/>
        <v>9</v>
      </c>
      <c r="F764" s="1502">
        <f t="shared" si="234"/>
        <v>9.1999999999999993</v>
      </c>
      <c r="G764" s="1502">
        <f t="shared" si="234"/>
        <v>38.299999999999997</v>
      </c>
      <c r="H764" s="1502">
        <f t="shared" si="234"/>
        <v>272</v>
      </c>
      <c r="I764" s="1502">
        <f t="shared" si="234"/>
        <v>7</v>
      </c>
      <c r="J764" s="1502">
        <f t="shared" si="234"/>
        <v>0.14000000000000001</v>
      </c>
      <c r="K764" s="1502">
        <f t="shared" si="234"/>
        <v>0.16</v>
      </c>
      <c r="L764" s="1502">
        <f t="shared" si="234"/>
        <v>90</v>
      </c>
      <c r="M764" s="1503">
        <f t="shared" si="234"/>
        <v>120</v>
      </c>
      <c r="N764" s="1503">
        <f t="shared" si="234"/>
        <v>120</v>
      </c>
      <c r="O764" s="1502">
        <f t="shared" si="234"/>
        <v>30</v>
      </c>
      <c r="P764" s="1504">
        <f t="shared" si="234"/>
        <v>1.8</v>
      </c>
      <c r="R764" s="106"/>
      <c r="S764" s="11"/>
      <c r="T764" s="106"/>
      <c r="U764" s="106"/>
      <c r="V764" s="106"/>
      <c r="W764" s="106"/>
      <c r="X764" s="106"/>
      <c r="Y764" s="106"/>
      <c r="Z764" s="106"/>
      <c r="AA764" s="11"/>
      <c r="AB764" s="363"/>
      <c r="AC764" s="362"/>
      <c r="AD764" s="522"/>
      <c r="AE764" s="522"/>
      <c r="AF764" s="363"/>
      <c r="AG764" s="106"/>
      <c r="AH764" s="106"/>
    </row>
    <row r="765" spans="2:34">
      <c r="B765" s="1517"/>
      <c r="C765" s="1518" t="s">
        <v>580</v>
      </c>
      <c r="D765" s="1519"/>
      <c r="E765" s="1509">
        <f t="shared" ref="E765:P765" si="235">(E428+E480+E535+E588+E643+E702)/6</f>
        <v>10.231965000000001</v>
      </c>
      <c r="F765" s="1510">
        <f t="shared" si="235"/>
        <v>8.405736666666666</v>
      </c>
      <c r="G765" s="1510">
        <f t="shared" si="235"/>
        <v>36.397616666666671</v>
      </c>
      <c r="H765" s="1510">
        <f t="shared" si="235"/>
        <v>262.01400000000001</v>
      </c>
      <c r="I765" s="1510">
        <f t="shared" si="235"/>
        <v>6.2219499999999996</v>
      </c>
      <c r="J765" s="1510">
        <f t="shared" si="235"/>
        <v>0.14394999999999999</v>
      </c>
      <c r="K765" s="1510">
        <f t="shared" si="235"/>
        <v>0.17976666666666666</v>
      </c>
      <c r="L765" s="1510">
        <f t="shared" si="235"/>
        <v>79.825133333333341</v>
      </c>
      <c r="M765" s="1511">
        <f t="shared" si="235"/>
        <v>224.08611666666664</v>
      </c>
      <c r="N765" s="1511">
        <f t="shared" si="235"/>
        <v>173.27547666666666</v>
      </c>
      <c r="O765" s="1510">
        <f t="shared" si="235"/>
        <v>30.154883333333334</v>
      </c>
      <c r="P765" s="1512">
        <f t="shared" si="235"/>
        <v>1.8410666666666664</v>
      </c>
      <c r="S765" s="11"/>
      <c r="T765" s="106"/>
      <c r="U765" s="106"/>
      <c r="V765" s="106"/>
      <c r="W765" s="106"/>
      <c r="X765" s="106"/>
      <c r="Y765" s="106"/>
      <c r="Z765" s="106"/>
      <c r="AA765" s="11"/>
      <c r="AB765" s="831"/>
      <c r="AC765" s="831"/>
      <c r="AD765" s="831"/>
      <c r="AE765" s="831"/>
      <c r="AF765" s="831"/>
      <c r="AG765" s="106"/>
      <c r="AH765" s="106"/>
    </row>
    <row r="766" spans="2:34" ht="15.75" thickBot="1">
      <c r="B766" s="1228"/>
      <c r="C766" s="1515" t="s">
        <v>344</v>
      </c>
      <c r="D766" s="1516"/>
      <c r="E766" s="1508">
        <f t="shared" ref="E766:P766" si="236">(E765*100/E730)-10</f>
        <v>1.3688500000000001</v>
      </c>
      <c r="F766" s="1505">
        <f t="shared" si="236"/>
        <v>-0.86332971014492799</v>
      </c>
      <c r="G766" s="1505">
        <f t="shared" si="236"/>
        <v>-0.4967058311575272</v>
      </c>
      <c r="H766" s="1505">
        <f t="shared" si="236"/>
        <v>-0.36713235294117652</v>
      </c>
      <c r="I766" s="1505">
        <f t="shared" si="236"/>
        <v>-1.1115000000000013</v>
      </c>
      <c r="J766" s="1505">
        <f t="shared" si="236"/>
        <v>0.28214285714285836</v>
      </c>
      <c r="K766" s="1505">
        <f t="shared" si="236"/>
        <v>1.2354166666666657</v>
      </c>
      <c r="L766" s="1505">
        <f t="shared" si="236"/>
        <v>-1.1305407407407397</v>
      </c>
      <c r="M766" s="1505">
        <f t="shared" si="236"/>
        <v>8.6738430555555546</v>
      </c>
      <c r="N766" s="1505">
        <f t="shared" si="236"/>
        <v>4.439623055555554</v>
      </c>
      <c r="O766" s="1505">
        <f t="shared" si="236"/>
        <v>5.162777777777805E-2</v>
      </c>
      <c r="P766" s="1506">
        <f t="shared" si="236"/>
        <v>0.22814814814814532</v>
      </c>
      <c r="S766" s="11"/>
      <c r="T766" s="106"/>
      <c r="U766" s="106"/>
      <c r="V766" s="106"/>
      <c r="W766" s="106"/>
      <c r="X766" s="106"/>
      <c r="Y766" s="106"/>
      <c r="Z766" s="106"/>
      <c r="AA766" s="11"/>
      <c r="AB766" s="149"/>
      <c r="AC766" s="149"/>
      <c r="AD766" s="149"/>
      <c r="AE766" s="149"/>
      <c r="AF766" s="149"/>
      <c r="AG766" s="106"/>
      <c r="AH766" s="106"/>
    </row>
    <row r="767" spans="2:34" ht="9" customHeight="1" thickBot="1">
      <c r="B767" s="92"/>
      <c r="C767" s="92"/>
      <c r="D767" s="576"/>
      <c r="E767" s="576"/>
      <c r="F767" s="576"/>
      <c r="G767" s="576"/>
      <c r="H767" s="576"/>
      <c r="I767" s="576"/>
      <c r="J767" s="576"/>
      <c r="K767" s="576"/>
      <c r="L767" s="576"/>
      <c r="M767" s="576"/>
      <c r="N767" s="576"/>
      <c r="O767" s="576"/>
      <c r="P767" s="576"/>
      <c r="S767" s="11"/>
      <c r="T767" s="106"/>
      <c r="U767" s="106"/>
      <c r="V767" s="106"/>
      <c r="W767" s="106"/>
      <c r="X767" s="106"/>
      <c r="Y767" s="106"/>
      <c r="Z767" s="106"/>
      <c r="AA767" s="11"/>
      <c r="AB767" s="121"/>
      <c r="AC767" s="121"/>
      <c r="AD767" s="121"/>
      <c r="AE767" s="121"/>
      <c r="AF767" s="121"/>
      <c r="AG767" s="106"/>
      <c r="AH767" s="106"/>
    </row>
    <row r="768" spans="2:34" ht="15.75" customHeight="1">
      <c r="B768" s="1491" t="str">
        <f>B732</f>
        <v>12- 18 л</v>
      </c>
      <c r="C768" s="1455" t="s">
        <v>174</v>
      </c>
      <c r="D768" s="1456">
        <f t="shared" ref="D768:P768" si="237">D744</f>
        <v>0.6</v>
      </c>
      <c r="E768" s="1507">
        <f t="shared" si="237"/>
        <v>54</v>
      </c>
      <c r="F768" s="1502">
        <f t="shared" si="237"/>
        <v>55.2</v>
      </c>
      <c r="G768" s="1502">
        <f t="shared" si="237"/>
        <v>229.8</v>
      </c>
      <c r="H768" s="1502">
        <f t="shared" si="237"/>
        <v>1632</v>
      </c>
      <c r="I768" s="1502">
        <f t="shared" si="237"/>
        <v>42</v>
      </c>
      <c r="J768" s="1502">
        <f t="shared" si="237"/>
        <v>0.84</v>
      </c>
      <c r="K768" s="1502">
        <f t="shared" si="237"/>
        <v>0.96</v>
      </c>
      <c r="L768" s="1502">
        <f t="shared" si="237"/>
        <v>540</v>
      </c>
      <c r="M768" s="1503">
        <f t="shared" si="237"/>
        <v>720</v>
      </c>
      <c r="N768" s="1503">
        <f t="shared" si="237"/>
        <v>720</v>
      </c>
      <c r="O768" s="1503">
        <f t="shared" si="237"/>
        <v>180</v>
      </c>
      <c r="P768" s="1504">
        <f t="shared" si="237"/>
        <v>10.8</v>
      </c>
      <c r="S768" s="11"/>
      <c r="T768" s="106"/>
      <c r="U768" s="106"/>
      <c r="V768" s="106"/>
      <c r="W768" s="106"/>
      <c r="X768" s="106"/>
      <c r="Y768" s="106"/>
      <c r="Z768" s="106"/>
      <c r="AA768" s="11"/>
      <c r="AB768" s="121"/>
      <c r="AC768" s="121"/>
      <c r="AD768" s="121"/>
      <c r="AE768" s="121"/>
      <c r="AF768" s="106"/>
      <c r="AG768" s="106"/>
      <c r="AH768" s="106"/>
    </row>
    <row r="769" spans="2:34" ht="15.75" customHeight="1">
      <c r="B769" s="1457"/>
      <c r="C769" s="1518" t="s">
        <v>580</v>
      </c>
      <c r="D769" s="1519"/>
      <c r="E769" s="1509">
        <f t="shared" ref="E769:P769" si="238">(E432+E484+E539+E594+E647+E707)/6</f>
        <v>51.293948333333333</v>
      </c>
      <c r="F769" s="1510">
        <f t="shared" si="238"/>
        <v>54.301351666666676</v>
      </c>
      <c r="G769" s="1510">
        <f t="shared" si="238"/>
        <v>237.45948999999999</v>
      </c>
      <c r="H769" s="1510">
        <f t="shared" si="238"/>
        <v>1647.4047999999996</v>
      </c>
      <c r="I769" s="1510">
        <f t="shared" si="238"/>
        <v>48.421416666666666</v>
      </c>
      <c r="J769" s="1510">
        <f t="shared" si="238"/>
        <v>0.87685666666666651</v>
      </c>
      <c r="K769" s="1510">
        <f t="shared" si="238"/>
        <v>0.91416666666666668</v>
      </c>
      <c r="L769" s="1510">
        <f t="shared" si="238"/>
        <v>539.15418333333321</v>
      </c>
      <c r="M769" s="1511">
        <f t="shared" si="238"/>
        <v>653.1196533333333</v>
      </c>
      <c r="N769" s="1511">
        <f t="shared" si="238"/>
        <v>668.59499999999991</v>
      </c>
      <c r="O769" s="1511">
        <f t="shared" si="238"/>
        <v>172.96818333333337</v>
      </c>
      <c r="P769" s="1512">
        <f t="shared" si="238"/>
        <v>10.854136666666667</v>
      </c>
      <c r="S769" s="11"/>
      <c r="T769" s="106"/>
      <c r="U769" s="106"/>
      <c r="V769" s="106"/>
      <c r="W769" s="106"/>
      <c r="X769" s="106"/>
      <c r="Y769" s="106"/>
      <c r="Z769" s="106"/>
      <c r="AA769" s="11"/>
      <c r="AB769" s="356"/>
      <c r="AC769" s="157"/>
      <c r="AD769" s="157"/>
      <c r="AE769" s="157"/>
      <c r="AF769" s="157"/>
      <c r="AG769" s="106"/>
      <c r="AH769" s="106"/>
    </row>
    <row r="770" spans="2:34" ht="12.75" customHeight="1" thickBot="1">
      <c r="B770" s="1471"/>
      <c r="C770" s="1515" t="s">
        <v>344</v>
      </c>
      <c r="D770" s="1473"/>
      <c r="E770" s="1508">
        <f t="shared" ref="E770:P770" si="239">(E769*100/E730)-60</f>
        <v>-3.0067240740740715</v>
      </c>
      <c r="F770" s="1505">
        <f t="shared" si="239"/>
        <v>-0.97679166666665651</v>
      </c>
      <c r="G770" s="1505">
        <f t="shared" si="239"/>
        <v>1.9998668407310731</v>
      </c>
      <c r="H770" s="1505">
        <f t="shared" si="239"/>
        <v>0.56635294117645429</v>
      </c>
      <c r="I770" s="1505">
        <f t="shared" si="239"/>
        <v>9.1734523809523836</v>
      </c>
      <c r="J770" s="1505">
        <f t="shared" si="239"/>
        <v>2.6326190476190376</v>
      </c>
      <c r="K770" s="1505">
        <f t="shared" si="239"/>
        <v>-2.8645833333333357</v>
      </c>
      <c r="L770" s="1505">
        <f t="shared" si="239"/>
        <v>-9.3979629629643568E-2</v>
      </c>
      <c r="M770" s="1505">
        <f t="shared" si="239"/>
        <v>-5.5733622222222223</v>
      </c>
      <c r="N770" s="1505">
        <f t="shared" si="239"/>
        <v>-4.2837500000000119</v>
      </c>
      <c r="O770" s="1505">
        <f t="shared" si="239"/>
        <v>-2.3439388888888786</v>
      </c>
      <c r="P770" s="1506">
        <f t="shared" si="239"/>
        <v>0.30075925925926583</v>
      </c>
      <c r="S770" s="11"/>
      <c r="T770" s="106"/>
      <c r="U770" s="106"/>
      <c r="V770" s="106"/>
      <c r="W770" s="106"/>
      <c r="X770" s="106"/>
      <c r="Y770" s="106"/>
      <c r="Z770" s="106"/>
      <c r="AA770" s="11"/>
      <c r="AB770" s="829"/>
      <c r="AC770" s="829"/>
      <c r="AD770" s="105"/>
      <c r="AE770" s="124"/>
      <c r="AF770" s="829"/>
      <c r="AG770" s="106"/>
      <c r="AH770" s="106"/>
    </row>
    <row r="771" spans="2:34" ht="12.75" customHeight="1" thickBot="1">
      <c r="B771" s="92"/>
      <c r="C771" s="92"/>
      <c r="D771" s="576"/>
      <c r="E771" s="576"/>
      <c r="F771" s="576"/>
      <c r="G771" s="576"/>
      <c r="H771" s="576"/>
      <c r="I771" s="576"/>
      <c r="J771" s="576"/>
      <c r="K771" s="576"/>
      <c r="L771" s="576"/>
      <c r="M771" s="576"/>
      <c r="N771" s="576"/>
      <c r="O771" s="576"/>
      <c r="P771" s="576"/>
      <c r="S771" s="11"/>
      <c r="T771" s="106"/>
      <c r="U771" s="106"/>
      <c r="V771" s="106"/>
      <c r="W771" s="106"/>
      <c r="X771" s="106"/>
      <c r="Y771" s="106"/>
      <c r="Z771" s="106"/>
      <c r="AA771" s="11"/>
      <c r="AB771" s="594"/>
      <c r="AC771" s="594"/>
      <c r="AD771" s="594"/>
      <c r="AE771" s="594"/>
      <c r="AF771" s="594"/>
      <c r="AG771" s="106"/>
      <c r="AH771" s="106"/>
    </row>
    <row r="772" spans="2:34" ht="17.25" customHeight="1">
      <c r="B772" s="1501" t="str">
        <f>B732</f>
        <v>12- 18 л</v>
      </c>
      <c r="C772" s="1466" t="s">
        <v>233</v>
      </c>
      <c r="D772" s="1467">
        <f t="shared" ref="D772:P772" si="240">D748</f>
        <v>0.45</v>
      </c>
      <c r="E772" s="1507">
        <f t="shared" si="240"/>
        <v>40.5</v>
      </c>
      <c r="F772" s="1502">
        <f t="shared" si="240"/>
        <v>41.4</v>
      </c>
      <c r="G772" s="1502">
        <f t="shared" si="240"/>
        <v>172.35</v>
      </c>
      <c r="H772" s="1502">
        <f t="shared" si="240"/>
        <v>1224</v>
      </c>
      <c r="I772" s="1502">
        <f t="shared" si="240"/>
        <v>31.5</v>
      </c>
      <c r="J772" s="1502">
        <f t="shared" si="240"/>
        <v>0.63</v>
      </c>
      <c r="K772" s="1502">
        <f t="shared" si="240"/>
        <v>0.72</v>
      </c>
      <c r="L772" s="1502">
        <f t="shared" si="240"/>
        <v>405</v>
      </c>
      <c r="M772" s="1503">
        <f t="shared" si="240"/>
        <v>540</v>
      </c>
      <c r="N772" s="1503">
        <f t="shared" si="240"/>
        <v>540</v>
      </c>
      <c r="O772" s="1503">
        <f t="shared" si="240"/>
        <v>135</v>
      </c>
      <c r="P772" s="1504">
        <f t="shared" si="240"/>
        <v>8.1</v>
      </c>
      <c r="S772" s="11"/>
      <c r="T772" s="106"/>
      <c r="U772" s="106"/>
      <c r="V772" s="106"/>
      <c r="W772" s="106"/>
      <c r="X772" s="106"/>
      <c r="Y772" s="106"/>
      <c r="Z772" s="106"/>
      <c r="AA772" s="11"/>
      <c r="AB772" s="544"/>
      <c r="AC772" s="544"/>
      <c r="AD772" s="544"/>
      <c r="AE772" s="544"/>
      <c r="AF772" s="544"/>
      <c r="AG772" s="106"/>
      <c r="AH772" s="106"/>
    </row>
    <row r="773" spans="2:34" ht="12.75" customHeight="1">
      <c r="B773" s="1457"/>
      <c r="C773" s="1518" t="s">
        <v>580</v>
      </c>
      <c r="D773" s="1459"/>
      <c r="E773" s="1509">
        <f t="shared" ref="E773:P773" si="241">(E436+E488+E543+E598+E651+E711)/6</f>
        <v>39.488981666666668</v>
      </c>
      <c r="F773" s="1510">
        <f t="shared" si="241"/>
        <v>38.752510000000001</v>
      </c>
      <c r="G773" s="1510">
        <f t="shared" si="241"/>
        <v>179.93824666666669</v>
      </c>
      <c r="H773" s="1510">
        <f t="shared" si="241"/>
        <v>1227.0745833333333</v>
      </c>
      <c r="I773" s="1510">
        <f t="shared" si="241"/>
        <v>43.428899999999999</v>
      </c>
      <c r="J773" s="1510">
        <f t="shared" si="241"/>
        <v>0.69784999999999997</v>
      </c>
      <c r="K773" s="1510">
        <f t="shared" si="241"/>
        <v>0.67108333333333337</v>
      </c>
      <c r="L773" s="1510">
        <f t="shared" si="241"/>
        <v>455.6103333333333</v>
      </c>
      <c r="M773" s="1511">
        <f t="shared" si="241"/>
        <v>546.50981666666667</v>
      </c>
      <c r="N773" s="1511">
        <f t="shared" si="241"/>
        <v>525.70079333333331</v>
      </c>
      <c r="O773" s="1511">
        <f t="shared" si="241"/>
        <v>131.68950000000004</v>
      </c>
      <c r="P773" s="1512">
        <f t="shared" si="241"/>
        <v>8.9906499999999987</v>
      </c>
      <c r="S773" s="149"/>
      <c r="T773" s="106"/>
      <c r="U773" s="106"/>
      <c r="V773" s="106"/>
      <c r="W773" s="106"/>
      <c r="X773" s="106"/>
      <c r="Y773" s="106"/>
      <c r="Z773" s="106"/>
      <c r="AA773" s="11"/>
      <c r="AB773" s="522"/>
      <c r="AC773" s="362"/>
      <c r="AD773" s="522"/>
      <c r="AE773" s="827"/>
      <c r="AF773" s="545"/>
      <c r="AG773" s="106"/>
      <c r="AH773" s="106"/>
    </row>
    <row r="774" spans="2:34" ht="13.5" customHeight="1" thickBot="1">
      <c r="B774" s="1471"/>
      <c r="C774" s="1515" t="s">
        <v>344</v>
      </c>
      <c r="D774" s="1473"/>
      <c r="E774" s="1508">
        <f t="shared" ref="E774:P774" si="242">(E773*100/E730)-45</f>
        <v>-1.1233537037036996</v>
      </c>
      <c r="F774" s="1505">
        <f t="shared" si="242"/>
        <v>-2.8777065217391282</v>
      </c>
      <c r="G774" s="1505">
        <f t="shared" si="242"/>
        <v>1.9812654482158436</v>
      </c>
      <c r="H774" s="1505">
        <f t="shared" si="242"/>
        <v>0.11303615196078454</v>
      </c>
      <c r="I774" s="1505">
        <f t="shared" si="242"/>
        <v>17.041285714285706</v>
      </c>
      <c r="J774" s="1505">
        <f t="shared" si="242"/>
        <v>4.8464285714285751</v>
      </c>
      <c r="K774" s="1505">
        <f t="shared" si="242"/>
        <v>-3.0572916666666714</v>
      </c>
      <c r="L774" s="1505">
        <f t="shared" si="242"/>
        <v>5.6233703703703668</v>
      </c>
      <c r="M774" s="1505">
        <f t="shared" si="242"/>
        <v>0.54248472222221977</v>
      </c>
      <c r="N774" s="1505">
        <f t="shared" si="242"/>
        <v>-1.19160055555556</v>
      </c>
      <c r="O774" s="1505">
        <f t="shared" si="242"/>
        <v>-1.1034999999999826</v>
      </c>
      <c r="P774" s="1506">
        <f t="shared" si="242"/>
        <v>4.9480555555555483</v>
      </c>
      <c r="S774" s="121"/>
      <c r="T774" s="106"/>
      <c r="U774" s="106"/>
      <c r="V774" s="106"/>
      <c r="W774" s="11"/>
      <c r="X774" s="11"/>
      <c r="Y774" s="11"/>
      <c r="Z774" s="11"/>
      <c r="AA774" s="11"/>
      <c r="AB774" s="831"/>
      <c r="AC774" s="831"/>
      <c r="AD774" s="831"/>
      <c r="AE774" s="831"/>
      <c r="AF774" s="831"/>
      <c r="AG774" s="106"/>
      <c r="AH774" s="106"/>
    </row>
    <row r="775" spans="2:34" ht="14.25" customHeight="1" thickBot="1">
      <c r="B775" s="92"/>
      <c r="C775" s="92"/>
      <c r="D775" s="576"/>
      <c r="E775" s="576"/>
      <c r="F775" s="576"/>
      <c r="G775" s="576"/>
      <c r="H775" s="576"/>
      <c r="I775" s="576"/>
      <c r="J775" s="576"/>
      <c r="K775" s="576"/>
      <c r="L775" s="576"/>
      <c r="M775" s="576"/>
      <c r="N775" s="576"/>
      <c r="O775" s="576"/>
      <c r="P775" s="576"/>
      <c r="S775" s="115"/>
      <c r="T775" s="106"/>
      <c r="U775" s="106"/>
      <c r="V775" s="106"/>
      <c r="W775" s="11"/>
      <c r="X775" s="11"/>
      <c r="Y775" s="11"/>
      <c r="Z775" s="11"/>
      <c r="AA775" s="11"/>
      <c r="AB775" s="149"/>
      <c r="AC775" s="149"/>
      <c r="AD775" s="149"/>
      <c r="AE775" s="149"/>
      <c r="AF775" s="149"/>
      <c r="AG775" s="106"/>
      <c r="AH775" s="106"/>
    </row>
    <row r="776" spans="2:34" ht="13.5" customHeight="1">
      <c r="B776" s="1501" t="str">
        <f>B732</f>
        <v>12- 18 л</v>
      </c>
      <c r="C776" s="1466" t="s">
        <v>234</v>
      </c>
      <c r="D776" s="1467">
        <f t="shared" ref="D776:P776" si="243">D752</f>
        <v>0.7</v>
      </c>
      <c r="E776" s="1507">
        <f t="shared" si="243"/>
        <v>63</v>
      </c>
      <c r="F776" s="1502">
        <f t="shared" si="243"/>
        <v>64.400000000000006</v>
      </c>
      <c r="G776" s="1502">
        <f t="shared" si="243"/>
        <v>268.10000000000002</v>
      </c>
      <c r="H776" s="1502">
        <f t="shared" si="243"/>
        <v>1904</v>
      </c>
      <c r="I776" s="1502">
        <f t="shared" si="243"/>
        <v>49</v>
      </c>
      <c r="J776" s="1502">
        <f t="shared" si="243"/>
        <v>0.98</v>
      </c>
      <c r="K776" s="1502">
        <f t="shared" si="243"/>
        <v>1.1200000000000001</v>
      </c>
      <c r="L776" s="1502">
        <f t="shared" si="243"/>
        <v>630</v>
      </c>
      <c r="M776" s="1503">
        <f t="shared" si="243"/>
        <v>840</v>
      </c>
      <c r="N776" s="1503">
        <f t="shared" si="243"/>
        <v>840</v>
      </c>
      <c r="O776" s="1503">
        <f t="shared" si="243"/>
        <v>210</v>
      </c>
      <c r="P776" s="1504">
        <f t="shared" si="243"/>
        <v>12.6</v>
      </c>
      <c r="S776" s="356"/>
      <c r="T776" s="106"/>
      <c r="U776" s="106"/>
      <c r="V776" s="106"/>
      <c r="W776" s="11"/>
      <c r="X776" s="11"/>
      <c r="Y776" s="11"/>
      <c r="Z776" s="11"/>
      <c r="AA776" s="11"/>
      <c r="AB776" s="121"/>
      <c r="AC776" s="121"/>
      <c r="AD776" s="121"/>
      <c r="AE776" s="121"/>
      <c r="AF776" s="121"/>
      <c r="AG776" s="106"/>
      <c r="AH776" s="106"/>
    </row>
    <row r="777" spans="2:34">
      <c r="B777" s="1457"/>
      <c r="C777" s="1458" t="s">
        <v>580</v>
      </c>
      <c r="D777" s="1459"/>
      <c r="E777" s="1509">
        <f t="shared" ref="E777:P777" si="244">(E440+E492+E547+E602+E655+E715)/6</f>
        <v>61.525913333333335</v>
      </c>
      <c r="F777" s="1510">
        <f t="shared" si="244"/>
        <v>62.707088333333338</v>
      </c>
      <c r="G777" s="1510">
        <f t="shared" si="244"/>
        <v>273.85710666666665</v>
      </c>
      <c r="H777" s="1510">
        <f t="shared" si="244"/>
        <v>1909.4187999999997</v>
      </c>
      <c r="I777" s="1510">
        <f t="shared" si="244"/>
        <v>54.643366666666672</v>
      </c>
      <c r="J777" s="1510">
        <f t="shared" si="244"/>
        <v>1.0208066666666666</v>
      </c>
      <c r="K777" s="1510">
        <f t="shared" si="244"/>
        <v>1.0939333333333334</v>
      </c>
      <c r="L777" s="1510">
        <f t="shared" si="244"/>
        <v>618.9793166666667</v>
      </c>
      <c r="M777" s="2143">
        <f t="shared" si="244"/>
        <v>877.20577000000003</v>
      </c>
      <c r="N777" s="1511">
        <f t="shared" si="244"/>
        <v>841.87047666666649</v>
      </c>
      <c r="O777" s="1511">
        <f t="shared" si="244"/>
        <v>203.12306666666666</v>
      </c>
      <c r="P777" s="1512">
        <f t="shared" si="244"/>
        <v>12.695203333333334</v>
      </c>
      <c r="Q777" s="294"/>
      <c r="S777" s="829"/>
      <c r="T777" s="106"/>
      <c r="U777" s="106"/>
      <c r="V777" s="106"/>
      <c r="W777" s="11"/>
      <c r="X777" s="11"/>
      <c r="Y777" s="11"/>
      <c r="Z777" s="11"/>
      <c r="AA777" s="11"/>
      <c r="AB777" s="121"/>
      <c r="AC777" s="121"/>
      <c r="AD777" s="121"/>
      <c r="AE777" s="121"/>
      <c r="AF777" s="106"/>
      <c r="AG777" s="106"/>
      <c r="AH777" s="106"/>
    </row>
    <row r="778" spans="2:34" ht="15.75" thickBot="1">
      <c r="B778" s="230"/>
      <c r="C778" s="752" t="s">
        <v>344</v>
      </c>
      <c r="D778" s="774"/>
      <c r="E778" s="764">
        <f t="shared" ref="E778:P778" si="245">(E777*100/E730)-70</f>
        <v>-1.6378740740740625</v>
      </c>
      <c r="F778" s="765">
        <f t="shared" si="245"/>
        <v>-1.8401213768115809</v>
      </c>
      <c r="G778" s="765">
        <f t="shared" si="245"/>
        <v>1.5031610095735459</v>
      </c>
      <c r="H778" s="765">
        <f t="shared" si="245"/>
        <v>0.19922058823529198</v>
      </c>
      <c r="I778" s="765">
        <f t="shared" si="245"/>
        <v>8.0619523809523912</v>
      </c>
      <c r="J778" s="765">
        <f t="shared" si="245"/>
        <v>2.9147619047619031</v>
      </c>
      <c r="K778" s="765">
        <f t="shared" si="245"/>
        <v>-1.6291666666666629</v>
      </c>
      <c r="L778" s="765">
        <f t="shared" si="245"/>
        <v>-1.2245203703703709</v>
      </c>
      <c r="M778" s="765">
        <f t="shared" si="245"/>
        <v>3.1004808333333358</v>
      </c>
      <c r="N778" s="765">
        <f t="shared" si="245"/>
        <v>0.15587305555554565</v>
      </c>
      <c r="O778" s="765">
        <f t="shared" si="245"/>
        <v>-2.2923111111111041</v>
      </c>
      <c r="P778" s="767">
        <f t="shared" si="245"/>
        <v>0.52890740740741649</v>
      </c>
      <c r="Q778" s="294"/>
      <c r="S778" s="594"/>
      <c r="T778" s="106"/>
      <c r="U778" s="106"/>
      <c r="V778" s="106"/>
      <c r="W778" s="11"/>
      <c r="X778" s="11"/>
      <c r="Y778" s="11"/>
      <c r="Z778" s="11"/>
      <c r="AA778" s="11"/>
      <c r="AB778" s="356"/>
      <c r="AC778" s="157"/>
      <c r="AD778" s="157"/>
      <c r="AE778" s="157"/>
      <c r="AF778" s="157"/>
      <c r="AG778" s="106"/>
      <c r="AH778" s="106"/>
    </row>
    <row r="779" spans="2:34">
      <c r="S779" s="544"/>
      <c r="T779" s="106"/>
      <c r="U779" s="106"/>
      <c r="V779" s="106"/>
      <c r="W779" s="11"/>
      <c r="X779" s="11"/>
      <c r="Y779" s="11"/>
      <c r="Z779" s="11"/>
      <c r="AA779" s="11"/>
      <c r="AB779" s="829"/>
      <c r="AC779" s="829"/>
      <c r="AD779" s="105"/>
      <c r="AE779" s="124"/>
      <c r="AF779" s="829"/>
      <c r="AG779" s="106"/>
      <c r="AH779" s="106"/>
    </row>
    <row r="780" spans="2:34">
      <c r="C780" s="699"/>
      <c r="D780" s="12" t="s">
        <v>175</v>
      </c>
      <c r="E780" s="296"/>
      <c r="S780" s="833"/>
      <c r="T780" s="106"/>
      <c r="U780" s="106"/>
      <c r="V780" s="106"/>
      <c r="W780" s="11"/>
      <c r="X780" s="11"/>
      <c r="Y780" s="11"/>
      <c r="Z780" s="11"/>
      <c r="AA780" s="11"/>
      <c r="AB780" s="594"/>
      <c r="AC780" s="594"/>
      <c r="AD780" s="594"/>
      <c r="AE780" s="594"/>
      <c r="AF780" s="594"/>
      <c r="AG780" s="106"/>
      <c r="AH780" s="106"/>
    </row>
    <row r="781" spans="2:34">
      <c r="C781" s="13" t="s">
        <v>613</v>
      </c>
      <c r="D781" s="146"/>
      <c r="E781" s="2"/>
      <c r="F781"/>
      <c r="I781"/>
      <c r="J781"/>
      <c r="K781" s="26"/>
      <c r="L781" s="26"/>
      <c r="M781"/>
      <c r="N781"/>
      <c r="O781"/>
      <c r="P781"/>
      <c r="Q781" s="106"/>
      <c r="R781" s="106"/>
      <c r="S781" s="831"/>
      <c r="T781" s="106"/>
      <c r="U781" s="106"/>
      <c r="V781" s="106"/>
      <c r="W781" s="11"/>
      <c r="X781" s="11"/>
      <c r="Y781" s="11"/>
      <c r="Z781" s="11"/>
      <c r="AA781" s="11"/>
      <c r="AB781" s="544"/>
      <c r="AC781" s="544"/>
      <c r="AD781" s="544"/>
      <c r="AE781" s="544"/>
      <c r="AF781" s="544"/>
      <c r="AG781" s="106"/>
      <c r="AH781" s="106"/>
    </row>
    <row r="782" spans="2:34">
      <c r="C782" s="25" t="s">
        <v>271</v>
      </c>
      <c r="I782" s="784" t="s">
        <v>285</v>
      </c>
      <c r="N782" s="5"/>
      <c r="R782" s="126"/>
      <c r="S782" s="149"/>
      <c r="T782" s="106"/>
      <c r="U782" s="106"/>
      <c r="V782" s="106"/>
      <c r="W782" s="11"/>
      <c r="X782" s="11"/>
      <c r="Y782" s="11"/>
      <c r="Z782" s="11"/>
      <c r="AA782" s="11"/>
      <c r="AB782" s="363"/>
      <c r="AC782" s="362"/>
      <c r="AD782" s="522"/>
      <c r="AE782" s="522"/>
      <c r="AF782" s="522"/>
      <c r="AG782" s="106"/>
      <c r="AH782" s="106"/>
    </row>
    <row r="783" spans="2:34">
      <c r="C783" s="699" t="s">
        <v>404</v>
      </c>
      <c r="R783" s="106"/>
      <c r="S783" s="106"/>
      <c r="T783" s="106"/>
      <c r="U783" s="106"/>
      <c r="V783" s="106"/>
      <c r="W783" s="11"/>
      <c r="X783" s="11"/>
      <c r="Y783" s="11"/>
      <c r="Z783" s="11"/>
      <c r="AA783" s="11"/>
      <c r="AB783" s="831"/>
      <c r="AC783" s="831"/>
      <c r="AD783" s="831"/>
      <c r="AE783" s="831"/>
      <c r="AF783" s="831"/>
      <c r="AG783" s="106"/>
      <c r="AH783" s="106"/>
    </row>
    <row r="784" spans="2:34" ht="21.75" thickBot="1">
      <c r="B784" s="26" t="str">
        <f>B726</f>
        <v xml:space="preserve">  Возрастная категория:  12  лет и старше</v>
      </c>
      <c r="C784" s="26"/>
      <c r="D784"/>
      <c r="E784" s="673" t="s">
        <v>272</v>
      </c>
      <c r="F784" s="32"/>
      <c r="I784" s="29" t="s">
        <v>0</v>
      </c>
      <c r="J784"/>
      <c r="K784" s="79" t="s">
        <v>944</v>
      </c>
      <c r="L784" s="26"/>
      <c r="M784" s="26"/>
      <c r="N784" s="33"/>
      <c r="P784" s="119"/>
      <c r="R784" s="106"/>
      <c r="S784" s="106"/>
      <c r="T784" s="106"/>
      <c r="U784" s="106"/>
      <c r="V784" s="106"/>
      <c r="W784" s="11"/>
      <c r="X784" s="11"/>
      <c r="Y784" s="11"/>
      <c r="Z784" s="11"/>
      <c r="AA784" s="11"/>
      <c r="AB784" s="149"/>
      <c r="AC784" s="149"/>
      <c r="AD784" s="149"/>
      <c r="AE784" s="149"/>
      <c r="AF784" s="149"/>
      <c r="AG784" s="106"/>
      <c r="AH784" s="106"/>
    </row>
    <row r="785" spans="2:34" ht="15.75" thickBot="1">
      <c r="B785" s="82" t="str">
        <f>B727</f>
        <v xml:space="preserve">  Возрастная категория:  12 лет  и старше</v>
      </c>
      <c r="C785" s="63"/>
      <c r="D785" s="462"/>
      <c r="E785" s="834" t="s">
        <v>417</v>
      </c>
      <c r="F785" s="337"/>
      <c r="G785" s="337"/>
      <c r="H785" s="1259" t="s">
        <v>392</v>
      </c>
      <c r="I785" s="569" t="s">
        <v>248</v>
      </c>
      <c r="J785" s="1301"/>
      <c r="K785" s="1301"/>
      <c r="L785" s="1302"/>
      <c r="M785" s="706" t="s">
        <v>249</v>
      </c>
      <c r="N785" s="40"/>
      <c r="O785" s="707"/>
      <c r="P785" s="463"/>
      <c r="Q785" s="559"/>
      <c r="R785" s="106"/>
      <c r="S785" s="106"/>
      <c r="T785" s="106"/>
      <c r="U785" s="106"/>
      <c r="V785" s="106"/>
      <c r="W785" s="11"/>
      <c r="X785" s="11"/>
      <c r="Y785" s="11"/>
      <c r="Z785" s="11"/>
      <c r="AA785" s="11"/>
      <c r="AB785" s="106"/>
      <c r="AC785" s="106"/>
      <c r="AD785" s="106"/>
      <c r="AE785" s="106"/>
      <c r="AF785" s="106"/>
      <c r="AG785" s="106"/>
      <c r="AH785" s="106"/>
    </row>
    <row r="786" spans="2:34">
      <c r="B786" s="64"/>
      <c r="C786" s="746" t="str">
        <f>C728</f>
        <v xml:space="preserve">меню завтраки   12-тидневка </v>
      </c>
      <c r="D786" s="464"/>
      <c r="E786" s="819" t="s">
        <v>154</v>
      </c>
      <c r="F786" s="819" t="s">
        <v>55</v>
      </c>
      <c r="G786" s="1299" t="s">
        <v>56</v>
      </c>
      <c r="H786" s="1300" t="s">
        <v>157</v>
      </c>
      <c r="I786" s="602"/>
      <c r="J786" s="1271"/>
      <c r="K786" s="40"/>
      <c r="L786" s="1271"/>
      <c r="M786" s="1303" t="s">
        <v>259</v>
      </c>
      <c r="N786" s="1304" t="s">
        <v>260</v>
      </c>
      <c r="O786" s="1303" t="s">
        <v>261</v>
      </c>
      <c r="P786" s="1305" t="s">
        <v>262</v>
      </c>
      <c r="Q786" s="559"/>
      <c r="R786" s="106"/>
      <c r="S786" s="106"/>
      <c r="T786" s="106"/>
      <c r="U786" s="106"/>
      <c r="V786" s="106"/>
      <c r="W786" s="11"/>
      <c r="X786" s="11"/>
      <c r="Y786" s="11"/>
      <c r="Z786" s="11"/>
      <c r="AA786" s="11"/>
      <c r="AB786" s="106"/>
      <c r="AC786" s="106"/>
      <c r="AD786" s="106"/>
      <c r="AE786" s="106"/>
      <c r="AF786" s="106"/>
      <c r="AG786" s="106"/>
      <c r="AH786" s="106"/>
    </row>
    <row r="787" spans="2:34" ht="16.5" thickBot="1">
      <c r="B787" s="62"/>
      <c r="C787" s="601"/>
      <c r="D787" s="445"/>
      <c r="E787" s="674" t="s">
        <v>6</v>
      </c>
      <c r="F787" s="674" t="s">
        <v>7</v>
      </c>
      <c r="G787" s="674" t="s">
        <v>8</v>
      </c>
      <c r="H787" s="1329" t="s">
        <v>340</v>
      </c>
      <c r="I787" s="708" t="s">
        <v>251</v>
      </c>
      <c r="J787" s="709" t="s">
        <v>252</v>
      </c>
      <c r="K787" s="1277" t="s">
        <v>942</v>
      </c>
      <c r="L787" s="710" t="s">
        <v>253</v>
      </c>
      <c r="M787" s="813" t="s">
        <v>254</v>
      </c>
      <c r="N787" s="710" t="s">
        <v>255</v>
      </c>
      <c r="O787" s="813" t="s">
        <v>256</v>
      </c>
      <c r="P787" s="820" t="s">
        <v>257</v>
      </c>
      <c r="Q787" s="559"/>
      <c r="R787" s="826"/>
      <c r="S787" s="106"/>
      <c r="T787" s="106"/>
      <c r="U787" s="106"/>
      <c r="V787" s="106"/>
      <c r="W787" s="11"/>
      <c r="X787" s="11"/>
      <c r="Y787" s="11"/>
      <c r="Z787" s="11"/>
      <c r="AA787" s="11"/>
      <c r="AB787" s="106"/>
      <c r="AC787" s="106"/>
      <c r="AD787" s="106"/>
      <c r="AE787" s="106"/>
      <c r="AF787" s="106"/>
      <c r="AG787" s="106"/>
      <c r="AH787" s="106"/>
    </row>
    <row r="788" spans="2:34">
      <c r="B788" s="85"/>
      <c r="C788" s="665" t="str">
        <f>C730</f>
        <v xml:space="preserve">Итого за день по СанПиН  </v>
      </c>
      <c r="D788" s="666">
        <v>1</v>
      </c>
      <c r="E788" s="1326">
        <f>E730</f>
        <v>90</v>
      </c>
      <c r="F788" s="1492">
        <f t="shared" ref="F788:P788" si="246">F730</f>
        <v>92</v>
      </c>
      <c r="G788" s="1425">
        <f t="shared" si="246"/>
        <v>383</v>
      </c>
      <c r="H788" s="1492">
        <f t="shared" si="246"/>
        <v>2720</v>
      </c>
      <c r="I788" s="1425">
        <f t="shared" si="246"/>
        <v>70</v>
      </c>
      <c r="J788" s="1492">
        <f t="shared" si="246"/>
        <v>1.4</v>
      </c>
      <c r="K788" s="1425">
        <f t="shared" si="246"/>
        <v>1.6</v>
      </c>
      <c r="L788" s="1492">
        <f t="shared" si="246"/>
        <v>900</v>
      </c>
      <c r="M788" s="1425">
        <f t="shared" si="246"/>
        <v>1200</v>
      </c>
      <c r="N788" s="1492">
        <f t="shared" si="246"/>
        <v>1200</v>
      </c>
      <c r="O788" s="1425">
        <f t="shared" si="246"/>
        <v>300</v>
      </c>
      <c r="P788" s="1521">
        <f t="shared" si="246"/>
        <v>18</v>
      </c>
      <c r="Q788" s="559"/>
      <c r="R788" s="106"/>
      <c r="S788" s="106"/>
      <c r="T788" s="106"/>
      <c r="U788" s="106"/>
      <c r="V788" s="106"/>
      <c r="W788" s="11"/>
      <c r="X788" s="11"/>
      <c r="Y788" s="11"/>
      <c r="Z788" s="11"/>
      <c r="AA788" s="11"/>
      <c r="AB788" s="106"/>
      <c r="AC788" s="106"/>
      <c r="AD788" s="106"/>
      <c r="AE788" s="106"/>
      <c r="AF788" s="106"/>
      <c r="AG788" s="106"/>
      <c r="AH788" s="106"/>
    </row>
    <row r="789" spans="2:34" ht="15.75" thickBot="1">
      <c r="B789" s="64"/>
      <c r="C789" s="557" t="str">
        <f>C731</f>
        <v>СанПиН  2.3 /2.4. 3590 - 20</v>
      </c>
      <c r="D789" s="667"/>
      <c r="E789" s="2088"/>
      <c r="F789" s="1463"/>
      <c r="G789" s="2086"/>
      <c r="H789" s="1463"/>
      <c r="I789" s="2086"/>
      <c r="J789" s="1463"/>
      <c r="K789" s="2086"/>
      <c r="L789" s="1463"/>
      <c r="M789" s="2086"/>
      <c r="N789" s="1463"/>
      <c r="O789" s="2086"/>
      <c r="P789" s="2089"/>
      <c r="Q789" s="559"/>
      <c r="R789" s="106"/>
      <c r="S789" s="106"/>
      <c r="T789" s="106"/>
      <c r="U789" s="106"/>
      <c r="V789" s="106"/>
      <c r="W789" s="11"/>
      <c r="X789" s="11"/>
      <c r="Y789" s="11"/>
      <c r="Z789" s="11"/>
      <c r="AA789" s="11"/>
      <c r="AB789" s="106"/>
      <c r="AC789" s="106"/>
      <c r="AD789" s="106"/>
      <c r="AE789" s="106"/>
      <c r="AF789" s="106"/>
      <c r="AG789" s="106"/>
      <c r="AH789" s="106"/>
    </row>
    <row r="790" spans="2:34">
      <c r="B790" s="1501" t="str">
        <f>B732</f>
        <v>12- 18 л</v>
      </c>
      <c r="C790" s="1466" t="s">
        <v>236</v>
      </c>
      <c r="D790" s="1478">
        <f t="shared" ref="D790:P790" si="247">D732</f>
        <v>0.25</v>
      </c>
      <c r="E790" s="1507">
        <f>E732</f>
        <v>22.5</v>
      </c>
      <c r="F790" s="1502">
        <f t="shared" si="247"/>
        <v>23</v>
      </c>
      <c r="G790" s="1502">
        <f t="shared" si="247"/>
        <v>95.75</v>
      </c>
      <c r="H790" s="1502">
        <f t="shared" si="247"/>
        <v>680</v>
      </c>
      <c r="I790" s="1502">
        <f t="shared" si="247"/>
        <v>17.5</v>
      </c>
      <c r="J790" s="1502">
        <f t="shared" si="247"/>
        <v>0.35</v>
      </c>
      <c r="K790" s="1502">
        <f t="shared" si="247"/>
        <v>0.4</v>
      </c>
      <c r="L790" s="1502">
        <f t="shared" si="247"/>
        <v>225</v>
      </c>
      <c r="M790" s="1503">
        <f t="shared" si="247"/>
        <v>300</v>
      </c>
      <c r="N790" s="1503">
        <f t="shared" si="247"/>
        <v>300</v>
      </c>
      <c r="O790" s="1502">
        <f t="shared" si="247"/>
        <v>75</v>
      </c>
      <c r="P790" s="1504">
        <f t="shared" si="247"/>
        <v>4.5</v>
      </c>
      <c r="Q790" s="559"/>
      <c r="R790" s="106"/>
      <c r="S790" s="106"/>
      <c r="T790" s="106"/>
      <c r="U790" s="106"/>
      <c r="V790" s="106"/>
      <c r="W790" s="11"/>
      <c r="X790" s="11"/>
      <c r="Y790" s="11"/>
      <c r="Z790" s="11"/>
      <c r="AA790" s="11"/>
      <c r="AB790" s="106"/>
      <c r="AC790" s="106"/>
      <c r="AD790" s="106"/>
      <c r="AE790" s="106"/>
      <c r="AF790" s="106"/>
      <c r="AG790" s="106"/>
      <c r="AH790" s="106"/>
    </row>
    <row r="791" spans="2:34">
      <c r="B791" s="1457"/>
      <c r="C791" s="1458" t="s">
        <v>581</v>
      </c>
      <c r="D791" s="1481"/>
      <c r="E791" s="1509">
        <f t="shared" ref="E791:P791" si="248">(E73+E128+E182+E237+E291+E349+E407+E460+E516+E568+E623+E680)/12</f>
        <v>22.499999166666665</v>
      </c>
      <c r="F791" s="1510">
        <f t="shared" si="248"/>
        <v>22.999999166666665</v>
      </c>
      <c r="G791" s="1510">
        <f t="shared" si="248"/>
        <v>95.749996666666675</v>
      </c>
      <c r="H791" s="1510">
        <f t="shared" si="248"/>
        <v>680.00000833333331</v>
      </c>
      <c r="I791" s="1510">
        <f t="shared" si="248"/>
        <v>13.807996666666668</v>
      </c>
      <c r="J791" s="1510">
        <f t="shared" si="248"/>
        <v>0.31831166666666671</v>
      </c>
      <c r="K791" s="1510">
        <f t="shared" si="248"/>
        <v>0.3537508333333334</v>
      </c>
      <c r="L791" s="1510">
        <f t="shared" si="248"/>
        <v>230.49844999999996</v>
      </c>
      <c r="M791" s="1511">
        <f t="shared" si="248"/>
        <v>280.90508500000004</v>
      </c>
      <c r="N791" s="1511">
        <f t="shared" si="248"/>
        <v>273.50421750000004</v>
      </c>
      <c r="O791" s="1510">
        <f t="shared" si="248"/>
        <v>68.858234166666662</v>
      </c>
      <c r="P791" s="1512">
        <f t="shared" si="248"/>
        <v>3.9778516666666661</v>
      </c>
      <c r="Q791" s="559"/>
      <c r="R791" s="106"/>
      <c r="S791" s="106"/>
      <c r="T791" s="106"/>
      <c r="U791" s="106"/>
      <c r="V791" s="106"/>
      <c r="W791" s="11"/>
      <c r="X791" s="11"/>
      <c r="Y791" s="11"/>
      <c r="Z791" s="11"/>
      <c r="AA791" s="11"/>
      <c r="AB791" s="106"/>
      <c r="AC791" s="106"/>
      <c r="AD791" s="106"/>
      <c r="AE791" s="106"/>
      <c r="AF791" s="106"/>
      <c r="AG791" s="106"/>
      <c r="AH791" s="106"/>
    </row>
    <row r="792" spans="2:34" ht="15.75" thickBot="1">
      <c r="B792" s="230"/>
      <c r="C792" s="752" t="s">
        <v>344</v>
      </c>
      <c r="D792" s="753"/>
      <c r="E792" s="764">
        <f t="shared" ref="E792:P792" si="249">(E791*100/E730)-25</f>
        <v>-9.2592592437767962E-7</v>
      </c>
      <c r="F792" s="765">
        <f t="shared" si="249"/>
        <v>-9.0579710132487889E-7</v>
      </c>
      <c r="G792" s="765">
        <f t="shared" si="249"/>
        <v>-8.7032201889769567E-7</v>
      </c>
      <c r="H792" s="765">
        <f t="shared" si="249"/>
        <v>3.0637254511134415E-7</v>
      </c>
      <c r="I792" s="765">
        <f t="shared" si="249"/>
        <v>-5.2742904761904761</v>
      </c>
      <c r="J792" s="765">
        <f t="shared" si="249"/>
        <v>-2.2634523809523763</v>
      </c>
      <c r="K792" s="765">
        <f t="shared" si="249"/>
        <v>-2.8905729166666632</v>
      </c>
      <c r="L792" s="765">
        <f t="shared" si="249"/>
        <v>0.61093888888888515</v>
      </c>
      <c r="M792" s="765">
        <f t="shared" si="249"/>
        <v>-1.591242916666662</v>
      </c>
      <c r="N792" s="765">
        <f t="shared" si="249"/>
        <v>-2.2079818749999944</v>
      </c>
      <c r="O792" s="765">
        <f t="shared" si="249"/>
        <v>-2.0472552777777793</v>
      </c>
      <c r="P792" s="767">
        <f t="shared" si="249"/>
        <v>-2.9008240740740767</v>
      </c>
      <c r="Q792" s="559"/>
      <c r="R792" s="126"/>
      <c r="S792" s="11"/>
      <c r="T792" s="106"/>
      <c r="U792" s="106"/>
      <c r="V792" s="106"/>
      <c r="W792" s="11"/>
      <c r="X792" s="11"/>
      <c r="Y792" s="11"/>
      <c r="Z792" s="11"/>
      <c r="AA792" s="11"/>
      <c r="AB792" s="106"/>
      <c r="AC792" s="106"/>
      <c r="AD792" s="106"/>
      <c r="AE792" s="106"/>
      <c r="AF792" s="106"/>
      <c r="AG792" s="106"/>
      <c r="AH792" s="106"/>
    </row>
    <row r="793" spans="2:34" ht="15.75" thickBot="1">
      <c r="B793" s="11"/>
      <c r="C793" s="11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11"/>
      <c r="Q793" s="559"/>
      <c r="R793" s="106"/>
      <c r="S793" s="11"/>
      <c r="T793" s="106"/>
      <c r="U793" s="106"/>
      <c r="V793" s="106"/>
      <c r="W793" s="11"/>
      <c r="X793" s="11"/>
      <c r="Y793" s="11"/>
      <c r="Z793" s="11"/>
      <c r="AA793" s="11"/>
      <c r="AB793" s="106"/>
      <c r="AC793" s="106"/>
      <c r="AD793" s="106"/>
      <c r="AE793" s="106"/>
      <c r="AF793" s="106"/>
      <c r="AG793" s="106"/>
      <c r="AH793" s="106"/>
    </row>
    <row r="794" spans="2:34">
      <c r="B794" s="1501" t="str">
        <f>B732</f>
        <v>12- 18 л</v>
      </c>
      <c r="C794" s="1466" t="s">
        <v>237</v>
      </c>
      <c r="D794" s="1467">
        <f t="shared" ref="D794:P794" si="250">D736</f>
        <v>0.35</v>
      </c>
      <c r="E794" s="1507">
        <f t="shared" si="250"/>
        <v>31.5</v>
      </c>
      <c r="F794" s="1502">
        <f t="shared" si="250"/>
        <v>32.200000000000003</v>
      </c>
      <c r="G794" s="1502">
        <f t="shared" si="250"/>
        <v>134.05000000000001</v>
      </c>
      <c r="H794" s="1502">
        <f t="shared" si="250"/>
        <v>952</v>
      </c>
      <c r="I794" s="1502">
        <f t="shared" si="250"/>
        <v>24.5</v>
      </c>
      <c r="J794" s="1502">
        <f t="shared" si="250"/>
        <v>0.49</v>
      </c>
      <c r="K794" s="1502">
        <f t="shared" si="250"/>
        <v>0.56000000000000005</v>
      </c>
      <c r="L794" s="1502">
        <f t="shared" si="250"/>
        <v>315</v>
      </c>
      <c r="M794" s="1503">
        <f t="shared" si="250"/>
        <v>420</v>
      </c>
      <c r="N794" s="1503">
        <f t="shared" si="250"/>
        <v>420</v>
      </c>
      <c r="O794" s="1503">
        <f t="shared" si="250"/>
        <v>105</v>
      </c>
      <c r="P794" s="1504">
        <f t="shared" si="250"/>
        <v>6.3</v>
      </c>
      <c r="Q794" s="559"/>
      <c r="R794" s="106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06"/>
      <c r="AF794" s="106"/>
      <c r="AG794" s="106"/>
      <c r="AH794" s="106"/>
    </row>
    <row r="795" spans="2:34">
      <c r="B795" s="1457"/>
      <c r="C795" s="1458" t="s">
        <v>581</v>
      </c>
      <c r="D795" s="1459"/>
      <c r="E795" s="1509">
        <f t="shared" ref="E795:P795" si="251">(E85+E139+E193+E249+E302+E362+E419+E472+E527+E580+E635+E694)/12</f>
        <v>31.500010833333331</v>
      </c>
      <c r="F795" s="1510">
        <f t="shared" si="251"/>
        <v>32.200035833333338</v>
      </c>
      <c r="G795" s="1510">
        <f t="shared" si="251"/>
        <v>134.05000833333332</v>
      </c>
      <c r="H795" s="1510">
        <f t="shared" si="251"/>
        <v>951.99999416666662</v>
      </c>
      <c r="I795" s="1510">
        <f t="shared" si="251"/>
        <v>30.77009583333334</v>
      </c>
      <c r="J795" s="1510">
        <f t="shared" si="251"/>
        <v>0.5131916666666666</v>
      </c>
      <c r="K795" s="1510">
        <f t="shared" si="251"/>
        <v>0.55712499999999998</v>
      </c>
      <c r="L795" s="1510">
        <f t="shared" si="251"/>
        <v>301.3723916666666</v>
      </c>
      <c r="M795" s="1511">
        <f t="shared" si="251"/>
        <v>369.62283916666667</v>
      </c>
      <c r="N795" s="1511">
        <f t="shared" si="251"/>
        <v>410.6606441666666</v>
      </c>
      <c r="O795" s="1511">
        <f t="shared" si="251"/>
        <v>106.92004166666668</v>
      </c>
      <c r="P795" s="1512">
        <f t="shared" si="251"/>
        <v>6.5103083333333336</v>
      </c>
      <c r="Q795" s="559"/>
      <c r="R795" s="106"/>
      <c r="S795" s="11"/>
      <c r="T795" s="106"/>
      <c r="U795" s="106"/>
      <c r="V795" s="106"/>
      <c r="W795" s="11"/>
      <c r="X795" s="11"/>
      <c r="Y795" s="11"/>
      <c r="Z795" s="11"/>
      <c r="AA795" s="11"/>
      <c r="AB795" s="106"/>
      <c r="AC795" s="106"/>
      <c r="AD795" s="106"/>
      <c r="AE795" s="106"/>
      <c r="AF795" s="106"/>
      <c r="AG795" s="106"/>
      <c r="AH795" s="106"/>
    </row>
    <row r="796" spans="2:34" ht="15.75" thickBot="1">
      <c r="B796" s="1471"/>
      <c r="C796" s="1486" t="s">
        <v>344</v>
      </c>
      <c r="D796" s="1473"/>
      <c r="E796" s="1508">
        <f t="shared" ref="E796:P796" si="252">(E795*100/E730)-35</f>
        <v>1.203703703112069E-5</v>
      </c>
      <c r="F796" s="1505">
        <f t="shared" si="252"/>
        <v>3.894927536407522E-5</v>
      </c>
      <c r="G796" s="1505">
        <f t="shared" si="252"/>
        <v>2.1758050436915255E-6</v>
      </c>
      <c r="H796" s="1505">
        <f t="shared" si="252"/>
        <v>-2.144607904597251E-7</v>
      </c>
      <c r="I796" s="1505">
        <f t="shared" si="252"/>
        <v>8.9572797619047719</v>
      </c>
      <c r="J796" s="1505">
        <f t="shared" si="252"/>
        <v>1.6565476190476147</v>
      </c>
      <c r="K796" s="1505">
        <f t="shared" si="252"/>
        <v>-0.1796875</v>
      </c>
      <c r="L796" s="1505">
        <f t="shared" si="252"/>
        <v>-1.5141787037037133</v>
      </c>
      <c r="M796" s="1505">
        <f t="shared" si="252"/>
        <v>-4.1980967361111112</v>
      </c>
      <c r="N796" s="1505">
        <f t="shared" si="252"/>
        <v>-0.77827965277778333</v>
      </c>
      <c r="O796" s="1505">
        <f t="shared" si="252"/>
        <v>0.64001388888889466</v>
      </c>
      <c r="P796" s="1506">
        <f t="shared" si="252"/>
        <v>1.1683796296296336</v>
      </c>
      <c r="Q796" s="559"/>
      <c r="R796" s="106"/>
      <c r="S796" s="11"/>
      <c r="T796" s="106"/>
      <c r="U796" s="106"/>
      <c r="V796" s="106"/>
      <c r="W796" s="11"/>
      <c r="X796" s="11"/>
      <c r="Y796" s="11"/>
      <c r="Z796" s="11"/>
      <c r="AA796" s="11"/>
      <c r="AB796" s="106"/>
      <c r="AC796" s="106"/>
      <c r="AD796" s="106"/>
      <c r="AE796" s="106"/>
      <c r="AF796" s="106"/>
      <c r="AG796" s="106"/>
      <c r="AH796" s="106"/>
    </row>
    <row r="797" spans="2:34" ht="15.75" thickBot="1">
      <c r="B797" s="11"/>
      <c r="C797" s="1386"/>
      <c r="D797" s="563"/>
      <c r="E797" s="1460"/>
      <c r="F797" s="1461"/>
      <c r="G797" s="1462"/>
      <c r="H797" s="1462"/>
      <c r="I797" s="1460"/>
      <c r="J797" s="1461"/>
      <c r="K797" s="1461"/>
      <c r="L797" s="1462"/>
      <c r="M797" s="586"/>
      <c r="N797" s="586"/>
      <c r="O797" s="586"/>
      <c r="P797" s="586"/>
      <c r="Q797" s="559"/>
      <c r="R797" s="826"/>
      <c r="S797" s="11"/>
      <c r="T797" s="106"/>
      <c r="U797" s="106"/>
      <c r="V797" s="106"/>
      <c r="W797" s="11"/>
      <c r="X797" s="11"/>
      <c r="Y797" s="11"/>
      <c r="Z797" s="11"/>
      <c r="AA797" s="11"/>
      <c r="AB797" s="106"/>
      <c r="AC797" s="106"/>
      <c r="AD797" s="106"/>
      <c r="AE797" s="106"/>
      <c r="AF797" s="106"/>
      <c r="AG797" s="106"/>
      <c r="AH797" s="106"/>
    </row>
    <row r="798" spans="2:34">
      <c r="B798" s="1501" t="str">
        <f>B732</f>
        <v>12- 18 л</v>
      </c>
      <c r="C798" s="1466" t="s">
        <v>232</v>
      </c>
      <c r="D798" s="1467">
        <f t="shared" ref="D798:P798" si="253">D740</f>
        <v>0.1</v>
      </c>
      <c r="E798" s="1507">
        <f t="shared" si="253"/>
        <v>9</v>
      </c>
      <c r="F798" s="1502">
        <f t="shared" si="253"/>
        <v>9.1999999999999993</v>
      </c>
      <c r="G798" s="1502">
        <f t="shared" si="253"/>
        <v>38.299999999999997</v>
      </c>
      <c r="H798" s="1502">
        <f t="shared" si="253"/>
        <v>272</v>
      </c>
      <c r="I798" s="1502">
        <f t="shared" si="253"/>
        <v>7</v>
      </c>
      <c r="J798" s="1502">
        <f t="shared" si="253"/>
        <v>0.14000000000000001</v>
      </c>
      <c r="K798" s="1502">
        <f t="shared" si="253"/>
        <v>0.16</v>
      </c>
      <c r="L798" s="1502">
        <f t="shared" si="253"/>
        <v>90</v>
      </c>
      <c r="M798" s="1503">
        <f t="shared" si="253"/>
        <v>120</v>
      </c>
      <c r="N798" s="1503">
        <f t="shared" si="253"/>
        <v>120</v>
      </c>
      <c r="O798" s="1502">
        <f t="shared" si="253"/>
        <v>30</v>
      </c>
      <c r="P798" s="1504">
        <f t="shared" si="253"/>
        <v>1.8</v>
      </c>
      <c r="Q798" s="559"/>
      <c r="R798" s="106"/>
      <c r="S798" s="11"/>
      <c r="T798" s="106"/>
      <c r="U798" s="106"/>
      <c r="V798" s="106"/>
      <c r="W798" s="11"/>
      <c r="X798" s="11"/>
      <c r="Y798" s="11"/>
      <c r="Z798" s="11"/>
      <c r="AA798" s="11"/>
      <c r="AB798" s="106"/>
      <c r="AC798" s="106"/>
      <c r="AD798" s="106"/>
      <c r="AE798" s="106"/>
      <c r="AF798" s="106"/>
      <c r="AG798" s="106"/>
      <c r="AH798" s="106"/>
    </row>
    <row r="799" spans="2:34">
      <c r="B799" s="1517"/>
      <c r="C799" s="1518" t="s">
        <v>581</v>
      </c>
      <c r="D799" s="1519"/>
      <c r="E799" s="1509">
        <f t="shared" ref="E799:P799" si="254">(E92+E147+E201+E257+E309+E369+E428+E480+E535+E588+E643+E702)/12</f>
        <v>9.0000575000000005</v>
      </c>
      <c r="F799" s="1510">
        <f t="shared" si="254"/>
        <v>9.1999849999999999</v>
      </c>
      <c r="G799" s="1510">
        <f t="shared" si="254"/>
        <v>38.299974999999996</v>
      </c>
      <c r="H799" s="1510">
        <f t="shared" si="254"/>
        <v>272.00003333333331</v>
      </c>
      <c r="I799" s="1510">
        <f t="shared" si="254"/>
        <v>4.4207916666666671</v>
      </c>
      <c r="J799" s="1510">
        <f t="shared" si="254"/>
        <v>0.14768333333333336</v>
      </c>
      <c r="K799" s="1510">
        <f t="shared" si="254"/>
        <v>0.20955000000000001</v>
      </c>
      <c r="L799" s="1510">
        <f t="shared" si="254"/>
        <v>98.130483333333345</v>
      </c>
      <c r="M799" s="1511">
        <f t="shared" si="254"/>
        <v>189.46466666666663</v>
      </c>
      <c r="N799" s="1511">
        <f t="shared" si="254"/>
        <v>155.83898583333334</v>
      </c>
      <c r="O799" s="1510">
        <f t="shared" si="254"/>
        <v>34.22658333333333</v>
      </c>
      <c r="P799" s="1512">
        <f t="shared" si="254"/>
        <v>2.1119083333333335</v>
      </c>
      <c r="Q799" s="559"/>
      <c r="R799" s="106"/>
      <c r="S799" s="11"/>
      <c r="T799" s="106"/>
      <c r="U799" s="106"/>
      <c r="V799" s="106"/>
      <c r="W799" s="11"/>
      <c r="X799" s="11"/>
      <c r="Y799" s="11"/>
      <c r="Z799" s="11"/>
      <c r="AA799" s="11"/>
      <c r="AB799" s="106"/>
      <c r="AC799" s="106"/>
      <c r="AD799" s="106"/>
      <c r="AE799" s="106"/>
      <c r="AF799" s="106"/>
      <c r="AG799" s="106"/>
      <c r="AH799" s="106"/>
    </row>
    <row r="800" spans="2:34" ht="15.75" thickBot="1">
      <c r="B800" s="1228"/>
      <c r="C800" s="1515" t="s">
        <v>344</v>
      </c>
      <c r="D800" s="1516"/>
      <c r="E800" s="1528">
        <f t="shared" ref="E800:P800" si="255">(E799*100/E730)-10</f>
        <v>6.3888888888641304E-5</v>
      </c>
      <c r="F800" s="1524">
        <f t="shared" si="255"/>
        <v>-1.6304347825624177E-5</v>
      </c>
      <c r="G800" s="1524">
        <f t="shared" si="255"/>
        <v>-6.5274151452854312E-6</v>
      </c>
      <c r="H800" s="1524">
        <f t="shared" si="255"/>
        <v>1.2254901946562313E-6</v>
      </c>
      <c r="I800" s="1524">
        <f t="shared" si="255"/>
        <v>-3.6845833333333324</v>
      </c>
      <c r="J800" s="1524">
        <f t="shared" si="255"/>
        <v>0.54880952380952586</v>
      </c>
      <c r="K800" s="1524">
        <f t="shared" si="255"/>
        <v>3.0968750000000007</v>
      </c>
      <c r="L800" s="1524">
        <f t="shared" si="255"/>
        <v>0.90338703703703871</v>
      </c>
      <c r="M800" s="1524">
        <f t="shared" si="255"/>
        <v>5.7887222222222192</v>
      </c>
      <c r="N800" s="1524">
        <f t="shared" si="255"/>
        <v>2.9865821527777783</v>
      </c>
      <c r="O800" s="1524">
        <f t="shared" si="255"/>
        <v>1.4088611111111096</v>
      </c>
      <c r="P800" s="1525">
        <f t="shared" si="255"/>
        <v>1.7328240740740757</v>
      </c>
      <c r="Q800" s="559"/>
      <c r="R800" s="106"/>
      <c r="S800" s="11"/>
      <c r="T800" s="106"/>
      <c r="U800" s="106"/>
      <c r="V800" s="106"/>
      <c r="W800" s="11"/>
      <c r="X800" s="11"/>
      <c r="Y800" s="11"/>
      <c r="Z800" s="11"/>
      <c r="AA800" s="11"/>
      <c r="AB800" s="106"/>
      <c r="AC800" s="106"/>
      <c r="AD800" s="106"/>
      <c r="AE800" s="106"/>
      <c r="AF800" s="106"/>
      <c r="AG800" s="106"/>
      <c r="AH800" s="106"/>
    </row>
    <row r="801" spans="2:34" ht="15.75" thickBot="1">
      <c r="Q801" s="559"/>
      <c r="R801" s="126"/>
      <c r="T801" s="106"/>
      <c r="U801" s="106"/>
      <c r="V801" s="106"/>
      <c r="AB801" s="106"/>
      <c r="AC801" s="106"/>
      <c r="AD801" s="106"/>
      <c r="AE801" s="106"/>
      <c r="AF801" s="106"/>
      <c r="AG801" s="106"/>
      <c r="AH801" s="106"/>
    </row>
    <row r="802" spans="2:34">
      <c r="B802" s="1501" t="str">
        <f>B732</f>
        <v>12- 18 л</v>
      </c>
      <c r="C802" s="1466" t="s">
        <v>174</v>
      </c>
      <c r="D802" s="1467">
        <f t="shared" ref="D802:P802" si="256">D744</f>
        <v>0.6</v>
      </c>
      <c r="E802" s="1507">
        <f t="shared" si="256"/>
        <v>54</v>
      </c>
      <c r="F802" s="1502">
        <f t="shared" si="256"/>
        <v>55.2</v>
      </c>
      <c r="G802" s="1502">
        <f t="shared" si="256"/>
        <v>229.8</v>
      </c>
      <c r="H802" s="1502">
        <f t="shared" si="256"/>
        <v>1632</v>
      </c>
      <c r="I802" s="1502">
        <f t="shared" si="256"/>
        <v>42</v>
      </c>
      <c r="J802" s="1502">
        <f t="shared" si="256"/>
        <v>0.84</v>
      </c>
      <c r="K802" s="1502">
        <f t="shared" si="256"/>
        <v>0.96</v>
      </c>
      <c r="L802" s="1502">
        <f t="shared" si="256"/>
        <v>540</v>
      </c>
      <c r="M802" s="1503">
        <f t="shared" si="256"/>
        <v>720</v>
      </c>
      <c r="N802" s="1503">
        <f t="shared" si="256"/>
        <v>720</v>
      </c>
      <c r="O802" s="1503">
        <f t="shared" si="256"/>
        <v>180</v>
      </c>
      <c r="P802" s="1504">
        <f t="shared" si="256"/>
        <v>10.8</v>
      </c>
      <c r="Q802" s="559"/>
      <c r="R802" s="106"/>
      <c r="T802" s="106"/>
      <c r="U802" s="106"/>
      <c r="V802" s="106"/>
      <c r="AB802" s="106"/>
      <c r="AC802" s="106"/>
      <c r="AD802" s="106"/>
      <c r="AE802" s="106"/>
      <c r="AF802" s="106"/>
      <c r="AG802" s="106"/>
      <c r="AH802" s="106"/>
    </row>
    <row r="803" spans="2:34">
      <c r="B803" s="1457"/>
      <c r="C803" s="1458" t="s">
        <v>581</v>
      </c>
      <c r="D803" s="1459"/>
      <c r="E803" s="1509">
        <f t="shared" ref="E803:P803" si="257">(E96+E151+E205+E261+E314+E374+E432+E484+E539+E594+E647+E707)/12</f>
        <v>54.000009999999996</v>
      </c>
      <c r="F803" s="1510">
        <f t="shared" si="257"/>
        <v>55.200034999999993</v>
      </c>
      <c r="G803" s="1510">
        <f t="shared" si="257"/>
        <v>229.80000500000003</v>
      </c>
      <c r="H803" s="1510">
        <f t="shared" si="257"/>
        <v>1632.0000024999997</v>
      </c>
      <c r="I803" s="1510">
        <f t="shared" si="257"/>
        <v>44.578092500000004</v>
      </c>
      <c r="J803" s="1510">
        <f t="shared" si="257"/>
        <v>0.83150333333333348</v>
      </c>
      <c r="K803" s="1510">
        <f t="shared" si="257"/>
        <v>0.91087583333333344</v>
      </c>
      <c r="L803" s="1510">
        <f t="shared" si="257"/>
        <v>531.87084166666671</v>
      </c>
      <c r="M803" s="1511">
        <f t="shared" si="257"/>
        <v>650.52792416666659</v>
      </c>
      <c r="N803" s="1511">
        <f t="shared" si="257"/>
        <v>684.16486166666664</v>
      </c>
      <c r="O803" s="1511">
        <f t="shared" si="257"/>
        <v>175.77827583333337</v>
      </c>
      <c r="P803" s="1512">
        <f t="shared" si="257"/>
        <v>10.488159999999999</v>
      </c>
      <c r="Q803" s="559"/>
      <c r="R803" s="106"/>
      <c r="T803" s="106"/>
      <c r="U803" s="106"/>
      <c r="V803" s="106"/>
      <c r="AB803" s="106"/>
      <c r="AC803" s="106"/>
      <c r="AD803" s="106"/>
      <c r="AE803" s="106"/>
      <c r="AF803" s="106"/>
      <c r="AG803" s="106"/>
      <c r="AH803" s="106"/>
    </row>
    <row r="804" spans="2:34" ht="15.75" thickBot="1">
      <c r="B804" s="1471"/>
      <c r="C804" s="1486" t="s">
        <v>344</v>
      </c>
      <c r="D804" s="1473"/>
      <c r="E804" s="1508">
        <f t="shared" ref="E804:P804" si="258">(E803*100/E730)-60</f>
        <v>1.111111110674301E-5</v>
      </c>
      <c r="F804" s="1505">
        <f t="shared" si="258"/>
        <v>3.8043478248539486E-5</v>
      </c>
      <c r="G804" s="1505">
        <f t="shared" si="258"/>
        <v>1.3054830318992572E-6</v>
      </c>
      <c r="H804" s="1505">
        <f t="shared" si="258"/>
        <v>9.1911758204332727E-8</v>
      </c>
      <c r="I804" s="1505">
        <f t="shared" si="258"/>
        <v>3.6829892857142923</v>
      </c>
      <c r="J804" s="1505">
        <f t="shared" si="258"/>
        <v>-0.60690476190474385</v>
      </c>
      <c r="K804" s="1505">
        <f t="shared" si="258"/>
        <v>-3.0702604166666632</v>
      </c>
      <c r="L804" s="1505">
        <f t="shared" si="258"/>
        <v>-0.90323981481481042</v>
      </c>
      <c r="M804" s="1505">
        <f t="shared" si="258"/>
        <v>-5.7893396527777838</v>
      </c>
      <c r="N804" s="1505">
        <f t="shared" si="258"/>
        <v>-2.9862615277777778</v>
      </c>
      <c r="O804" s="1505">
        <f t="shared" si="258"/>
        <v>-1.4072413888888846</v>
      </c>
      <c r="P804" s="1506">
        <f t="shared" si="258"/>
        <v>-1.7324444444444538</v>
      </c>
      <c r="Q804" s="559"/>
      <c r="R804" s="106"/>
      <c r="T804" s="106"/>
      <c r="U804" s="106"/>
      <c r="V804" s="106"/>
      <c r="AB804" s="106"/>
      <c r="AC804" s="106"/>
      <c r="AD804" s="106"/>
      <c r="AE804" s="106"/>
      <c r="AF804" s="106"/>
      <c r="AG804" s="106"/>
      <c r="AH804" s="106"/>
    </row>
    <row r="805" spans="2:34" ht="16.5" thickBot="1">
      <c r="B805" s="11"/>
      <c r="C805" s="678"/>
      <c r="D805" s="5"/>
      <c r="E805" s="581"/>
      <c r="F805" s="581"/>
      <c r="G805" s="581"/>
      <c r="H805" s="813"/>
      <c r="I805" s="581"/>
      <c r="J805" s="581"/>
      <c r="K805" s="581"/>
      <c r="L805" s="813"/>
      <c r="M805" s="813"/>
      <c r="N805" s="813"/>
      <c r="O805" s="813"/>
      <c r="P805" s="813"/>
      <c r="Q805" s="559"/>
      <c r="R805" s="106"/>
      <c r="T805" s="106"/>
      <c r="U805" s="106"/>
      <c r="V805" s="106"/>
      <c r="AB805" s="106"/>
      <c r="AC805" s="106"/>
      <c r="AD805" s="106"/>
      <c r="AE805" s="106"/>
      <c r="AF805" s="106"/>
      <c r="AG805" s="106"/>
      <c r="AH805" s="106"/>
    </row>
    <row r="806" spans="2:34">
      <c r="B806" s="1501" t="str">
        <f>B732</f>
        <v>12- 18 л</v>
      </c>
      <c r="C806" s="1522" t="s">
        <v>233</v>
      </c>
      <c r="D806" s="1467">
        <f t="shared" ref="D806:P806" si="259">D748</f>
        <v>0.45</v>
      </c>
      <c r="E806" s="1507">
        <f t="shared" si="259"/>
        <v>40.5</v>
      </c>
      <c r="F806" s="1502">
        <f t="shared" si="259"/>
        <v>41.4</v>
      </c>
      <c r="G806" s="1502">
        <f t="shared" si="259"/>
        <v>172.35</v>
      </c>
      <c r="H806" s="1502">
        <f t="shared" si="259"/>
        <v>1224</v>
      </c>
      <c r="I806" s="1502">
        <f t="shared" si="259"/>
        <v>31.5</v>
      </c>
      <c r="J806" s="1502">
        <f t="shared" si="259"/>
        <v>0.63</v>
      </c>
      <c r="K806" s="1502">
        <f t="shared" si="259"/>
        <v>0.72</v>
      </c>
      <c r="L806" s="1502">
        <f t="shared" si="259"/>
        <v>405</v>
      </c>
      <c r="M806" s="1503">
        <f t="shared" si="259"/>
        <v>540</v>
      </c>
      <c r="N806" s="1503">
        <f t="shared" si="259"/>
        <v>540</v>
      </c>
      <c r="O806" s="1503">
        <f t="shared" si="259"/>
        <v>135</v>
      </c>
      <c r="P806" s="1504">
        <f t="shared" si="259"/>
        <v>8.1</v>
      </c>
      <c r="Q806" s="559"/>
      <c r="R806" s="826"/>
      <c r="T806" s="106"/>
      <c r="U806" s="106"/>
      <c r="V806" s="106"/>
      <c r="AB806" s="106"/>
      <c r="AC806" s="106"/>
      <c r="AD806" s="106"/>
      <c r="AE806" s="106"/>
      <c r="AF806" s="106"/>
      <c r="AG806" s="106"/>
      <c r="AH806" s="106"/>
    </row>
    <row r="807" spans="2:34">
      <c r="B807" s="1517"/>
      <c r="C807" s="1518" t="s">
        <v>581</v>
      </c>
      <c r="D807" s="1519"/>
      <c r="E807" s="1509">
        <f t="shared" ref="E807:P807" si="260">(E100+E155+E209+E265+E318+E378+E436+E488+E543+E598+E651+E711)/12</f>
        <v>40.500068333333338</v>
      </c>
      <c r="F807" s="1510">
        <f t="shared" si="260"/>
        <v>41.400020833333336</v>
      </c>
      <c r="G807" s="1510">
        <f t="shared" si="260"/>
        <v>172.34998333333337</v>
      </c>
      <c r="H807" s="1510">
        <f t="shared" si="260"/>
        <v>1224.0000275</v>
      </c>
      <c r="I807" s="1510">
        <f t="shared" si="260"/>
        <v>35.190887499999995</v>
      </c>
      <c r="J807" s="1510">
        <f t="shared" si="260"/>
        <v>0.66087499999999999</v>
      </c>
      <c r="K807" s="1510">
        <f t="shared" si="260"/>
        <v>0.76667499999999988</v>
      </c>
      <c r="L807" s="1510">
        <f t="shared" si="260"/>
        <v>399.50287499999996</v>
      </c>
      <c r="M807" s="1511">
        <f t="shared" si="260"/>
        <v>559.08750583333335</v>
      </c>
      <c r="N807" s="1511">
        <f t="shared" si="260"/>
        <v>566.49963000000002</v>
      </c>
      <c r="O807" s="1511">
        <f t="shared" si="260"/>
        <v>141.146625</v>
      </c>
      <c r="P807" s="1512">
        <f t="shared" si="260"/>
        <v>8.6222166666666684</v>
      </c>
      <c r="Q807" s="559"/>
      <c r="R807" s="106"/>
      <c r="T807" s="106"/>
      <c r="U807" s="106"/>
      <c r="V807" s="106"/>
      <c r="AB807" s="106"/>
      <c r="AC807" s="106"/>
      <c r="AD807" s="106"/>
      <c r="AE807" s="106"/>
      <c r="AF807" s="106"/>
      <c r="AG807" s="106"/>
      <c r="AH807" s="106"/>
    </row>
    <row r="808" spans="2:34" ht="15.75" thickBot="1">
      <c r="B808" s="1228"/>
      <c r="C808" s="1515" t="s">
        <v>344</v>
      </c>
      <c r="D808" s="1516"/>
      <c r="E808" s="1508">
        <f t="shared" ref="E808:P808" si="261">(E807*100/E730)-45</f>
        <v>7.5925925933972849E-5</v>
      </c>
      <c r="F808" s="1505">
        <f t="shared" si="261"/>
        <v>2.26449275402274E-5</v>
      </c>
      <c r="G808" s="1505">
        <f t="shared" si="261"/>
        <v>-4.351610087383051E-6</v>
      </c>
      <c r="H808" s="1505">
        <f t="shared" si="261"/>
        <v>1.0110294113019336E-6</v>
      </c>
      <c r="I808" s="1505">
        <f t="shared" si="261"/>
        <v>5.2726964285714217</v>
      </c>
      <c r="J808" s="1505">
        <f t="shared" si="261"/>
        <v>2.205357142857153</v>
      </c>
      <c r="K808" s="1505">
        <f t="shared" si="261"/>
        <v>2.9171874999999901</v>
      </c>
      <c r="L808" s="1505">
        <f t="shared" si="261"/>
        <v>-0.61079166666667106</v>
      </c>
      <c r="M808" s="1505">
        <f t="shared" si="261"/>
        <v>1.5906254861111151</v>
      </c>
      <c r="N808" s="1505">
        <f t="shared" si="261"/>
        <v>2.2083025000000021</v>
      </c>
      <c r="O808" s="1505">
        <f t="shared" si="261"/>
        <v>2.0488750000000024</v>
      </c>
      <c r="P808" s="1506">
        <f t="shared" si="261"/>
        <v>2.9012037037037146</v>
      </c>
      <c r="Q808" s="559"/>
      <c r="R808" s="106"/>
      <c r="T808" s="106"/>
      <c r="U808" s="106"/>
      <c r="V808" s="106"/>
      <c r="AB808" s="106"/>
      <c r="AC808" s="106"/>
      <c r="AD808" s="106"/>
      <c r="AE808" s="106"/>
      <c r="AF808" s="106"/>
      <c r="AG808" s="106"/>
      <c r="AH808" s="106"/>
    </row>
    <row r="809" spans="2:34" ht="15.75" thickBot="1">
      <c r="B809" s="11"/>
      <c r="C809" s="11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59"/>
      <c r="R809" s="106"/>
      <c r="S809" s="106"/>
      <c r="T809" s="106"/>
      <c r="U809" s="106"/>
      <c r="V809" s="106"/>
      <c r="AB809" s="106"/>
      <c r="AC809" s="106"/>
      <c r="AD809" s="106"/>
      <c r="AE809" s="106"/>
      <c r="AF809" s="106"/>
      <c r="AG809" s="106"/>
      <c r="AH809" s="106"/>
    </row>
    <row r="810" spans="2:34">
      <c r="B810" s="1501" t="str">
        <f>B732</f>
        <v>12- 18 л</v>
      </c>
      <c r="C810" s="1523" t="s">
        <v>266</v>
      </c>
      <c r="D810" s="1467">
        <f t="shared" ref="D810:P810" si="262">D752</f>
        <v>0.7</v>
      </c>
      <c r="E810" s="1507">
        <f t="shared" si="262"/>
        <v>63</v>
      </c>
      <c r="F810" s="1502">
        <f t="shared" si="262"/>
        <v>64.400000000000006</v>
      </c>
      <c r="G810" s="1502">
        <f t="shared" si="262"/>
        <v>268.10000000000002</v>
      </c>
      <c r="H810" s="1502">
        <f t="shared" si="262"/>
        <v>1904</v>
      </c>
      <c r="I810" s="1502">
        <f t="shared" si="262"/>
        <v>49</v>
      </c>
      <c r="J810" s="1502">
        <f t="shared" si="262"/>
        <v>0.98</v>
      </c>
      <c r="K810" s="1502">
        <f t="shared" si="262"/>
        <v>1.1200000000000001</v>
      </c>
      <c r="L810" s="1502">
        <f t="shared" si="262"/>
        <v>630</v>
      </c>
      <c r="M810" s="1503">
        <f t="shared" si="262"/>
        <v>840</v>
      </c>
      <c r="N810" s="1503">
        <f t="shared" si="262"/>
        <v>840</v>
      </c>
      <c r="O810" s="1503">
        <f t="shared" si="262"/>
        <v>210</v>
      </c>
      <c r="P810" s="1504">
        <f t="shared" si="262"/>
        <v>12.6</v>
      </c>
      <c r="Q810" s="559"/>
      <c r="R810" s="126"/>
      <c r="S810" s="106"/>
      <c r="T810" s="106"/>
      <c r="U810" s="106"/>
      <c r="V810" s="106"/>
      <c r="AB810" s="106"/>
      <c r="AC810" s="106"/>
      <c r="AD810" s="106"/>
      <c r="AE810" s="106"/>
      <c r="AF810" s="106"/>
      <c r="AG810" s="106"/>
      <c r="AH810" s="106"/>
    </row>
    <row r="811" spans="2:34">
      <c r="B811" s="1513"/>
      <c r="C811" s="1458" t="s">
        <v>581</v>
      </c>
      <c r="D811" s="1514"/>
      <c r="E811" s="1497">
        <f t="shared" ref="E811:P811" si="263">(E104+E159+E213+E269+E322+E382+E440+E492+E547+E602+E655+E715)/12</f>
        <v>63.000067500000007</v>
      </c>
      <c r="F811" s="1498">
        <f t="shared" si="263"/>
        <v>64.400020000000012</v>
      </c>
      <c r="G811" s="1498">
        <f t="shared" si="263"/>
        <v>268.09997999999996</v>
      </c>
      <c r="H811" s="1498">
        <f t="shared" si="263"/>
        <v>1904.0000358333334</v>
      </c>
      <c r="I811" s="1498">
        <f t="shared" si="263"/>
        <v>48.99888416666667</v>
      </c>
      <c r="J811" s="1498">
        <f t="shared" si="263"/>
        <v>0.97918666666666676</v>
      </c>
      <c r="K811" s="1498">
        <f t="shared" si="263"/>
        <v>1.1204258333333332</v>
      </c>
      <c r="L811" s="1498">
        <f t="shared" si="263"/>
        <v>630.00132500000007</v>
      </c>
      <c r="M811" s="1499">
        <f t="shared" si="263"/>
        <v>839.99259083333334</v>
      </c>
      <c r="N811" s="1499">
        <f t="shared" si="263"/>
        <v>840.00384750000001</v>
      </c>
      <c r="O811" s="1499">
        <f t="shared" si="263"/>
        <v>210.00485916666671</v>
      </c>
      <c r="P811" s="1500">
        <f t="shared" si="263"/>
        <v>12.600068333333333</v>
      </c>
      <c r="Q811" s="559"/>
      <c r="R811" s="106"/>
      <c r="S811" s="106"/>
      <c r="T811" s="106"/>
      <c r="U811" s="106"/>
      <c r="V811" s="106"/>
      <c r="AB811" s="106"/>
      <c r="AC811" s="106"/>
      <c r="AD811" s="106"/>
      <c r="AE811" s="106"/>
      <c r="AF811" s="106"/>
      <c r="AG811" s="106"/>
      <c r="AH811" s="106"/>
    </row>
    <row r="812" spans="2:34" ht="15.75" thickBot="1">
      <c r="B812" s="1471"/>
      <c r="C812" s="1486" t="s">
        <v>344</v>
      </c>
      <c r="D812" s="1473"/>
      <c r="E812" s="1508">
        <f t="shared" ref="E812:P812" si="264">(E811*100/E730)-70</f>
        <v>7.5000000009595169E-5</v>
      </c>
      <c r="F812" s="1505">
        <f t="shared" si="264"/>
        <v>2.1739130446007948E-5</v>
      </c>
      <c r="G812" s="1505">
        <f t="shared" si="264"/>
        <v>-5.2219321275970287E-6</v>
      </c>
      <c r="H812" s="1505">
        <f t="shared" si="264"/>
        <v>1.3174019670714188E-6</v>
      </c>
      <c r="I812" s="1505">
        <f t="shared" si="264"/>
        <v>-1.5940476190507979E-3</v>
      </c>
      <c r="J812" s="1505">
        <f t="shared" si="264"/>
        <v>-5.809523809521977E-2</v>
      </c>
      <c r="K812" s="1505">
        <f t="shared" si="264"/>
        <v>2.6614583333326891E-2</v>
      </c>
      <c r="L812" s="1505">
        <f t="shared" si="264"/>
        <v>1.4722222222474102E-4</v>
      </c>
      <c r="M812" s="1505">
        <f t="shared" si="264"/>
        <v>-6.1743055555041337E-4</v>
      </c>
      <c r="N812" s="1505">
        <f t="shared" si="264"/>
        <v>3.2062500000051841E-4</v>
      </c>
      <c r="O812" s="1505">
        <f t="shared" si="264"/>
        <v>1.6197222222444907E-3</v>
      </c>
      <c r="P812" s="1506">
        <f t="shared" si="264"/>
        <v>3.7962962963433711E-4</v>
      </c>
      <c r="Q812" s="559"/>
      <c r="R812" s="106"/>
      <c r="S812" s="106"/>
      <c r="T812" s="106"/>
      <c r="U812" s="106"/>
      <c r="V812" s="106"/>
      <c r="AB812" s="106"/>
      <c r="AC812" s="106"/>
      <c r="AD812" s="106"/>
      <c r="AE812" s="106"/>
      <c r="AF812" s="106"/>
      <c r="AG812" s="106"/>
      <c r="AH812" s="106"/>
    </row>
    <row r="813" spans="2:34">
      <c r="P813"/>
      <c r="Q813" s="559"/>
      <c r="R813" s="106"/>
      <c r="S813" s="106"/>
      <c r="T813" s="106"/>
      <c r="U813" s="106"/>
      <c r="V813" s="106"/>
      <c r="AB813" s="106"/>
      <c r="AC813" s="106"/>
      <c r="AD813" s="106"/>
      <c r="AE813" s="106"/>
      <c r="AF813" s="106"/>
      <c r="AG813" s="106"/>
      <c r="AH813" s="106"/>
    </row>
    <row r="814" spans="2:34">
      <c r="E814" s="591"/>
      <c r="F814" s="591"/>
      <c r="G814" s="591"/>
      <c r="H814" s="356"/>
      <c r="I814" s="591"/>
      <c r="J814" s="591"/>
      <c r="K814" s="356"/>
      <c r="L814" s="356"/>
      <c r="M814" s="356"/>
      <c r="N814" s="356"/>
      <c r="O814" s="356"/>
      <c r="P814" s="356"/>
      <c r="Q814" s="559"/>
      <c r="R814" s="106"/>
      <c r="S814" s="106"/>
      <c r="T814" s="106"/>
      <c r="U814" s="106"/>
      <c r="V814" s="106"/>
      <c r="AB814" s="106"/>
      <c r="AC814" s="106"/>
      <c r="AD814" s="106"/>
      <c r="AE814" s="106"/>
      <c r="AF814" s="106"/>
      <c r="AG814" s="106"/>
      <c r="AH814" s="106"/>
    </row>
    <row r="815" spans="2:34">
      <c r="B815" s="11"/>
      <c r="C815" s="1386"/>
      <c r="D815" s="563"/>
      <c r="E815" s="546"/>
      <c r="F815" s="546"/>
      <c r="G815" s="546"/>
      <c r="H815" s="546"/>
      <c r="I815" s="546"/>
      <c r="J815" s="546"/>
      <c r="K815" s="546"/>
      <c r="L815" s="546"/>
      <c r="M815" s="546"/>
      <c r="N815" s="546"/>
      <c r="O815" s="546"/>
      <c r="P815" s="546"/>
      <c r="Q815" s="559"/>
      <c r="R815" s="826"/>
      <c r="S815" s="106"/>
      <c r="T815" s="106"/>
      <c r="U815" s="106"/>
      <c r="V815" s="106"/>
      <c r="AB815" s="106"/>
      <c r="AC815" s="106"/>
      <c r="AD815" s="106"/>
      <c r="AE815" s="106"/>
      <c r="AF815" s="106"/>
      <c r="AG815" s="106"/>
      <c r="AH815" s="106"/>
    </row>
    <row r="816" spans="2:34">
      <c r="B816" s="11"/>
      <c r="C816" s="557"/>
      <c r="D816" s="667"/>
      <c r="E816" s="381"/>
      <c r="F816" s="381"/>
      <c r="G816" s="381"/>
      <c r="H816" s="381"/>
      <c r="I816" s="381"/>
      <c r="J816" s="381"/>
      <c r="K816" s="381"/>
      <c r="L816" s="381"/>
      <c r="M816" s="381"/>
      <c r="N816" s="381"/>
      <c r="O816" s="381"/>
      <c r="P816" s="381"/>
      <c r="Q816" s="559"/>
      <c r="R816" s="106"/>
      <c r="S816" s="106"/>
      <c r="T816" s="106"/>
      <c r="U816" s="106"/>
      <c r="V816" s="106"/>
      <c r="AB816" s="106"/>
      <c r="AC816" s="106"/>
      <c r="AD816" s="106"/>
      <c r="AE816" s="106"/>
      <c r="AF816" s="106"/>
      <c r="AG816" s="106"/>
      <c r="AH816" s="106"/>
    </row>
    <row r="817" spans="2:34">
      <c r="B817" s="26" t="s">
        <v>98</v>
      </c>
      <c r="C817" s="66"/>
      <c r="D817" s="66"/>
      <c r="E817" s="321"/>
      <c r="F817" s="321"/>
      <c r="G817" s="321"/>
      <c r="H817" s="321"/>
      <c r="I817" s="321"/>
      <c r="J817" s="321"/>
      <c r="K817" s="321"/>
      <c r="L817" s="321"/>
      <c r="M817" s="66" t="s">
        <v>99</v>
      </c>
      <c r="N817" s="321"/>
      <c r="O817" s="321"/>
      <c r="P817" s="321"/>
      <c r="Q817" s="559"/>
      <c r="R817" s="106"/>
      <c r="S817" s="106"/>
      <c r="T817" s="106"/>
      <c r="U817" s="106"/>
      <c r="V817" s="106"/>
      <c r="AB817" s="106"/>
      <c r="AC817" s="106"/>
      <c r="AD817" s="106"/>
      <c r="AE817" s="106"/>
      <c r="AF817" s="106"/>
      <c r="AG817" s="106"/>
      <c r="AH817" s="106"/>
    </row>
    <row r="818" spans="2:34">
      <c r="P818"/>
      <c r="Q818" s="559"/>
      <c r="R818" s="106"/>
      <c r="S818" s="106"/>
      <c r="T818" s="106"/>
      <c r="U818" s="106"/>
      <c r="V818" s="106"/>
      <c r="AB818" s="106"/>
      <c r="AC818" s="106"/>
      <c r="AD818" s="106"/>
      <c r="AE818" s="106"/>
      <c r="AF818" s="106"/>
      <c r="AG818" s="106"/>
      <c r="AH818" s="106"/>
    </row>
    <row r="819" spans="2:34">
      <c r="C819" t="s">
        <v>14</v>
      </c>
      <c r="D819"/>
      <c r="E819" s="6"/>
      <c r="F819"/>
      <c r="G819"/>
      <c r="H819"/>
      <c r="P819"/>
      <c r="Q819" s="559"/>
      <c r="R819" s="126"/>
      <c r="S819" s="106"/>
      <c r="T819" s="106"/>
      <c r="U819" s="106"/>
      <c r="V819" s="106"/>
      <c r="AB819" s="106"/>
      <c r="AC819" s="106"/>
      <c r="AD819" s="106"/>
      <c r="AE819" s="106"/>
      <c r="AF819" s="106"/>
      <c r="AG819" s="106"/>
      <c r="AH819" s="106"/>
    </row>
    <row r="820" spans="2:34">
      <c r="B820" s="66">
        <v>1</v>
      </c>
      <c r="C820" s="66" t="s">
        <v>15</v>
      </c>
      <c r="D820" s="65"/>
      <c r="E820" s="69"/>
      <c r="F820" s="65" t="s">
        <v>16</v>
      </c>
      <c r="G820" s="65"/>
      <c r="H820" s="65"/>
      <c r="P820"/>
      <c r="Q820" s="559"/>
      <c r="R820" s="106"/>
      <c r="S820" s="106"/>
      <c r="T820" s="106"/>
      <c r="U820" s="106"/>
      <c r="V820" s="106"/>
      <c r="AB820" s="106"/>
      <c r="AC820" s="106"/>
      <c r="AD820" s="106"/>
      <c r="AE820" s="106"/>
      <c r="AF820" s="106"/>
      <c r="AG820" s="106"/>
      <c r="AH820" s="106"/>
    </row>
    <row r="821" spans="2:34">
      <c r="B821" s="66"/>
      <c r="C821" s="66" t="s">
        <v>17</v>
      </c>
      <c r="D821" s="65"/>
      <c r="E821" s="69"/>
      <c r="F821" s="65"/>
      <c r="G821" s="68"/>
      <c r="H821" s="65"/>
      <c r="P821"/>
      <c r="Q821" s="559"/>
      <c r="R821" s="106"/>
      <c r="S821" s="106"/>
      <c r="T821" s="106"/>
      <c r="U821" s="106"/>
      <c r="V821" s="106"/>
      <c r="AB821" s="106"/>
      <c r="AC821" s="106"/>
      <c r="AD821" s="106"/>
      <c r="AE821" s="106"/>
      <c r="AF821" s="106"/>
      <c r="AG821" s="106"/>
      <c r="AH821" s="106"/>
    </row>
    <row r="822" spans="2:34">
      <c r="B822">
        <v>2</v>
      </c>
      <c r="C822" s="559" t="s">
        <v>401</v>
      </c>
      <c r="D822" s="65"/>
      <c r="E822" s="69"/>
      <c r="F822" s="65"/>
      <c r="G822" s="65"/>
      <c r="H822" s="65"/>
      <c r="P822"/>
      <c r="Q822" s="559"/>
      <c r="R822" s="106"/>
      <c r="S822" s="106"/>
      <c r="T822" s="106"/>
      <c r="U822" s="106"/>
      <c r="V822" s="106"/>
      <c r="AB822" s="106"/>
      <c r="AC822" s="106"/>
      <c r="AD822" s="106"/>
      <c r="AE822" s="106"/>
      <c r="AF822" s="106"/>
      <c r="AG822" s="106"/>
      <c r="AH822" s="106"/>
    </row>
    <row r="823" spans="2:34">
      <c r="C823" s="559" t="s">
        <v>402</v>
      </c>
      <c r="D823" s="65"/>
      <c r="E823" s="69"/>
      <c r="F823" s="65"/>
      <c r="G823" s="68"/>
      <c r="H823" s="65"/>
      <c r="P823"/>
      <c r="Q823" s="559"/>
      <c r="R823" s="106"/>
      <c r="S823" s="106"/>
      <c r="T823" s="106"/>
      <c r="U823" s="106"/>
      <c r="V823" s="106"/>
      <c r="AB823" s="106"/>
      <c r="AC823" s="106"/>
      <c r="AD823" s="106"/>
      <c r="AE823" s="106"/>
      <c r="AF823" s="106"/>
      <c r="AG823" s="106"/>
      <c r="AH823" s="106"/>
    </row>
    <row r="824" spans="2:34">
      <c r="B824">
        <v>3</v>
      </c>
      <c r="C824" s="66" t="s">
        <v>590</v>
      </c>
      <c r="D824" s="65"/>
      <c r="E824" s="69"/>
      <c r="F824" s="65"/>
      <c r="G824" s="65"/>
      <c r="H824" s="65"/>
      <c r="J824" s="559"/>
      <c r="P824"/>
      <c r="Q824" s="559"/>
      <c r="R824" s="826"/>
      <c r="S824" s="106"/>
      <c r="T824" s="106"/>
      <c r="U824" s="106"/>
      <c r="V824" s="106"/>
      <c r="AB824" s="106"/>
      <c r="AC824" s="106"/>
      <c r="AD824" s="106"/>
      <c r="AE824" s="106"/>
      <c r="AF824" s="106"/>
      <c r="AG824" s="106"/>
      <c r="AH824" s="106"/>
    </row>
    <row r="825" spans="2:34">
      <c r="C825" s="66" t="s">
        <v>591</v>
      </c>
      <c r="D825" s="65"/>
      <c r="E825" s="69"/>
      <c r="F825" s="65"/>
      <c r="G825" s="68"/>
      <c r="H825" s="65"/>
      <c r="J825" s="2"/>
      <c r="P825"/>
      <c r="Q825" s="559"/>
      <c r="R825" s="106"/>
      <c r="S825" s="106"/>
      <c r="T825" s="106"/>
      <c r="U825" s="106"/>
      <c r="V825" s="106"/>
      <c r="AB825" s="106"/>
      <c r="AC825" s="106"/>
      <c r="AD825" s="106"/>
      <c r="AE825" s="106"/>
      <c r="AF825" s="106"/>
      <c r="AG825" s="106"/>
      <c r="AH825" s="106"/>
    </row>
    <row r="826" spans="2:34">
      <c r="C826" s="66" t="s">
        <v>592</v>
      </c>
      <c r="J826" s="559"/>
      <c r="P826"/>
      <c r="Q826" s="559"/>
      <c r="R826" s="106"/>
      <c r="S826" s="106"/>
      <c r="T826" s="106"/>
      <c r="U826" s="106"/>
      <c r="V826" s="106"/>
      <c r="AB826" s="106"/>
      <c r="AC826" s="106"/>
      <c r="AD826" s="106"/>
      <c r="AE826" s="106"/>
      <c r="AF826" s="106"/>
      <c r="AG826" s="106"/>
      <c r="AH826" s="106"/>
    </row>
    <row r="827" spans="2:34">
      <c r="C827" s="559" t="s">
        <v>593</v>
      </c>
      <c r="P827"/>
      <c r="Q827" s="559"/>
      <c r="R827" s="106"/>
      <c r="S827" s="106"/>
      <c r="T827" s="106"/>
      <c r="U827" s="106"/>
      <c r="V827" s="106"/>
      <c r="AB827" s="106"/>
      <c r="AC827" s="106"/>
      <c r="AD827" s="106"/>
      <c r="AE827" s="106"/>
      <c r="AF827" s="106"/>
      <c r="AG827" s="106"/>
      <c r="AH827" s="106"/>
    </row>
    <row r="828" spans="2:34">
      <c r="B828">
        <v>4</v>
      </c>
      <c r="C828" s="559" t="s">
        <v>345</v>
      </c>
      <c r="D828" s="559"/>
      <c r="E828" s="559"/>
      <c r="F828" s="559"/>
      <c r="G828" s="559"/>
      <c r="H828" s="559"/>
      <c r="P828"/>
      <c r="Q828" s="559"/>
      <c r="R828" s="101"/>
      <c r="S828" s="106"/>
      <c r="T828" s="106"/>
      <c r="U828" s="106"/>
      <c r="V828" s="106"/>
      <c r="AB828" s="106"/>
      <c r="AC828" s="106"/>
      <c r="AD828" s="106"/>
      <c r="AE828" s="106"/>
      <c r="AF828" s="106"/>
      <c r="AG828" s="106"/>
      <c r="AH828" s="106"/>
    </row>
    <row r="829" spans="2:34">
      <c r="C829" s="559" t="s">
        <v>346</v>
      </c>
      <c r="D829" s="559"/>
      <c r="E829" s="559"/>
      <c r="F829" s="559"/>
      <c r="G829" s="559"/>
      <c r="H829" s="559"/>
      <c r="I829" s="559"/>
      <c r="P829"/>
      <c r="Q829" s="559"/>
      <c r="R829" s="832"/>
      <c r="T829" s="106"/>
      <c r="U829" s="106"/>
      <c r="V829" s="106"/>
      <c r="AB829" s="106"/>
      <c r="AC829" s="106"/>
      <c r="AD829" s="106"/>
      <c r="AE829" s="106"/>
      <c r="AF829" s="106"/>
      <c r="AG829" s="106"/>
      <c r="AH829" s="106"/>
    </row>
    <row r="830" spans="2:34">
      <c r="C830" s="559" t="s">
        <v>347</v>
      </c>
      <c r="D830" s="559"/>
      <c r="E830" s="559"/>
      <c r="F830" s="559"/>
      <c r="G830" s="559"/>
      <c r="H830" s="559"/>
      <c r="I830" s="559"/>
      <c r="P830"/>
      <c r="Q830" s="559"/>
      <c r="R830" s="106"/>
      <c r="T830" s="106"/>
      <c r="U830" s="106"/>
      <c r="V830" s="106"/>
      <c r="AB830" s="106"/>
      <c r="AC830" s="106"/>
      <c r="AD830" s="106"/>
      <c r="AE830" s="106"/>
      <c r="AF830" s="106"/>
      <c r="AG830" s="106"/>
      <c r="AH830" s="106"/>
    </row>
    <row r="831" spans="2:34">
      <c r="B831">
        <v>5</v>
      </c>
      <c r="C831" s="559" t="s">
        <v>348</v>
      </c>
      <c r="D831" s="559"/>
      <c r="E831" s="559"/>
      <c r="F831" s="559"/>
      <c r="G831" s="559"/>
      <c r="H831" s="559"/>
      <c r="I831" s="559"/>
      <c r="P831"/>
      <c r="Q831" s="559"/>
      <c r="R831" s="106"/>
      <c r="T831" s="106"/>
      <c r="U831" s="106"/>
      <c r="V831" s="106"/>
    </row>
    <row r="832" spans="2:34">
      <c r="C832" s="559" t="s">
        <v>349</v>
      </c>
      <c r="D832" s="559"/>
      <c r="E832" s="559"/>
      <c r="F832" s="559"/>
      <c r="G832" s="559"/>
      <c r="H832" s="559"/>
      <c r="P832"/>
      <c r="Q832" s="559"/>
      <c r="R832" s="106"/>
      <c r="T832" s="106"/>
      <c r="U832" s="106"/>
      <c r="V832" s="106"/>
    </row>
    <row r="833" spans="3:22">
      <c r="C833" s="65"/>
      <c r="D833" s="65"/>
      <c r="E833" s="69"/>
      <c r="F833" s="65"/>
      <c r="G833" s="68"/>
      <c r="H833" s="65"/>
      <c r="P833"/>
      <c r="Q833" s="559"/>
      <c r="R833" s="826"/>
      <c r="T833" s="106"/>
      <c r="U833" s="106"/>
      <c r="V833" s="106"/>
    </row>
    <row r="834" spans="3:22">
      <c r="R834" s="106"/>
      <c r="T834" s="106"/>
      <c r="U834" s="106"/>
      <c r="V834" s="106"/>
    </row>
    <row r="835" spans="3:22">
      <c r="Q835" s="559"/>
      <c r="R835" s="106"/>
      <c r="T835" s="106"/>
      <c r="U835" s="106"/>
      <c r="V835" s="106"/>
    </row>
    <row r="836" spans="3:22">
      <c r="Q836" s="559"/>
      <c r="R836" s="106"/>
      <c r="T836" s="106"/>
      <c r="U836" s="106"/>
      <c r="V836" s="106"/>
    </row>
    <row r="837" spans="3:22">
      <c r="Q837" s="559"/>
      <c r="R837" s="106"/>
      <c r="T837" s="106"/>
      <c r="U837" s="106"/>
      <c r="V837" s="106"/>
    </row>
    <row r="838" spans="3:22">
      <c r="Q838" s="1399"/>
      <c r="R838" s="106"/>
      <c r="T838" s="106"/>
      <c r="U838" s="106"/>
      <c r="V838" s="106"/>
    </row>
    <row r="839" spans="3:22">
      <c r="I839" s="581"/>
      <c r="J839" s="581"/>
      <c r="K839" s="581"/>
      <c r="L839" s="813"/>
      <c r="M839" s="813"/>
      <c r="N839" s="813"/>
      <c r="O839" s="813"/>
      <c r="P839" s="813"/>
      <c r="Q839" s="90"/>
      <c r="R839" s="106"/>
      <c r="T839" s="106"/>
      <c r="U839" s="106"/>
      <c r="V839" s="106"/>
    </row>
    <row r="840" spans="3:22">
      <c r="J840" s="5"/>
      <c r="K840" s="5"/>
      <c r="L840" s="5"/>
      <c r="M840" s="5"/>
      <c r="N840" s="5"/>
      <c r="O840" s="5"/>
      <c r="P840" s="11"/>
      <c r="Q840" s="90"/>
      <c r="R840" s="106"/>
      <c r="T840" s="106"/>
      <c r="U840" s="106"/>
      <c r="V840" s="106"/>
    </row>
    <row r="841" spans="3:22">
      <c r="P841"/>
      <c r="Q841" s="559"/>
      <c r="R841" s="106"/>
      <c r="T841" s="106"/>
      <c r="U841" s="106"/>
      <c r="V841" s="106"/>
    </row>
    <row r="842" spans="3:22">
      <c r="R842" s="106"/>
      <c r="T842" s="106"/>
      <c r="U842" s="106"/>
      <c r="V842" s="106"/>
    </row>
    <row r="843" spans="3:22">
      <c r="R843" s="106"/>
      <c r="T843" s="106"/>
      <c r="U843" s="106"/>
      <c r="V843" s="106"/>
    </row>
    <row r="844" spans="3:22">
      <c r="R844" s="106"/>
      <c r="T844" s="106"/>
      <c r="U844" s="106"/>
      <c r="V844" s="106"/>
    </row>
    <row r="845" spans="3:22">
      <c r="R845" s="106"/>
      <c r="T845" s="106"/>
      <c r="U845" s="106"/>
      <c r="V845" s="106"/>
    </row>
    <row r="846" spans="3:22">
      <c r="R846" s="106"/>
      <c r="T846" s="106"/>
      <c r="U846" s="106"/>
      <c r="V846" s="106"/>
    </row>
    <row r="847" spans="3:22">
      <c r="R847" s="106"/>
      <c r="T847" s="106"/>
      <c r="U847" s="106"/>
      <c r="V847" s="106"/>
    </row>
    <row r="848" spans="3:22">
      <c r="R848" s="106"/>
      <c r="T848" s="106"/>
      <c r="U848" s="106"/>
      <c r="V848" s="106"/>
    </row>
    <row r="849" spans="16:22">
      <c r="R849" s="106"/>
      <c r="T849" s="106"/>
      <c r="U849" s="106"/>
      <c r="V849" s="106"/>
    </row>
    <row r="850" spans="16:22">
      <c r="R850" s="106"/>
      <c r="T850" s="106"/>
      <c r="U850" s="106"/>
      <c r="V850" s="106"/>
    </row>
    <row r="851" spans="16:22">
      <c r="R851" s="106"/>
      <c r="T851" s="106"/>
      <c r="U851" s="106"/>
      <c r="V851" s="106"/>
    </row>
    <row r="852" spans="16:22">
      <c r="R852" s="106"/>
      <c r="T852" s="106"/>
      <c r="U852" s="106"/>
      <c r="V852" s="106"/>
    </row>
    <row r="853" spans="16:22">
      <c r="R853" s="106"/>
      <c r="T853" s="106"/>
      <c r="U853" s="106"/>
      <c r="V853" s="106"/>
    </row>
    <row r="854" spans="16:22">
      <c r="R854" s="106"/>
      <c r="T854" s="106"/>
      <c r="U854" s="106"/>
      <c r="V854" s="106"/>
    </row>
    <row r="855" spans="16:22">
      <c r="R855" s="106"/>
      <c r="T855" s="106"/>
      <c r="U855" s="106"/>
      <c r="V855" s="106"/>
    </row>
    <row r="856" spans="16:22">
      <c r="R856" s="106"/>
      <c r="T856" s="106"/>
      <c r="U856" s="106"/>
      <c r="V856" s="106"/>
    </row>
    <row r="857" spans="16:22">
      <c r="P857"/>
      <c r="Q857" s="559"/>
      <c r="R857" s="106"/>
      <c r="T857" s="106"/>
      <c r="U857" s="106"/>
      <c r="V857" s="106"/>
    </row>
    <row r="858" spans="16:22">
      <c r="P858"/>
      <c r="Q858" s="559"/>
      <c r="R858" s="106"/>
      <c r="T858" s="106"/>
      <c r="U858" s="106"/>
      <c r="V858" s="106"/>
    </row>
    <row r="859" spans="16:22">
      <c r="P859"/>
      <c r="Q859" s="559"/>
      <c r="R859" s="106"/>
      <c r="T859" s="106"/>
      <c r="U859" s="106"/>
      <c r="V859" s="106"/>
    </row>
    <row r="860" spans="16:22">
      <c r="P860"/>
      <c r="Q860" s="559"/>
      <c r="R860" s="106"/>
      <c r="T860" s="106"/>
      <c r="U860" s="106"/>
      <c r="V860" s="106"/>
    </row>
    <row r="861" spans="16:22">
      <c r="P861"/>
      <c r="Q861" s="559"/>
      <c r="R861" s="106"/>
      <c r="T861" s="106"/>
      <c r="U861" s="106"/>
      <c r="V861" s="106"/>
    </row>
    <row r="862" spans="16:22">
      <c r="P862"/>
      <c r="Q862" s="559"/>
      <c r="R862" s="106"/>
      <c r="T862" s="106"/>
      <c r="U862" s="106"/>
      <c r="V862" s="106"/>
    </row>
    <row r="863" spans="16:22">
      <c r="P863"/>
      <c r="Q863" s="559"/>
      <c r="R863" s="106"/>
      <c r="T863" s="106"/>
      <c r="U863" s="106"/>
      <c r="V863" s="106"/>
    </row>
    <row r="864" spans="16:22">
      <c r="P864"/>
      <c r="Q864" s="559"/>
      <c r="R864" s="106"/>
    </row>
    <row r="866" spans="3:18">
      <c r="J866" s="6"/>
      <c r="P866"/>
      <c r="Q866" s="559"/>
      <c r="R866" s="106"/>
    </row>
    <row r="867" spans="3:18">
      <c r="J867" s="6"/>
      <c r="P867"/>
      <c r="Q867" s="559"/>
      <c r="R867" s="106"/>
    </row>
    <row r="868" spans="3:18">
      <c r="C868" s="106"/>
      <c r="D868" s="121"/>
      <c r="E868" s="587"/>
      <c r="F868" s="587"/>
      <c r="G868" s="121"/>
      <c r="H868" s="121"/>
      <c r="I868" s="121"/>
      <c r="J868" s="157"/>
      <c r="K868" s="121"/>
      <c r="L868" s="121"/>
      <c r="M868" s="121"/>
      <c r="N868" s="121"/>
      <c r="O868" s="121"/>
      <c r="P868"/>
      <c r="Q868" s="559"/>
      <c r="R868" s="106"/>
    </row>
    <row r="869" spans="3:18">
      <c r="C869" s="106"/>
      <c r="D869" s="121"/>
      <c r="E869" s="176"/>
      <c r="F869" s="176"/>
      <c r="G869" s="121"/>
      <c r="H869" s="121"/>
      <c r="I869" s="121"/>
      <c r="J869" s="157"/>
      <c r="K869" s="121"/>
      <c r="L869" s="121"/>
      <c r="M869" s="121"/>
      <c r="N869" s="121"/>
      <c r="O869" s="121"/>
      <c r="P869"/>
      <c r="Q869" s="559"/>
      <c r="R869" s="106"/>
    </row>
    <row r="870" spans="3:18">
      <c r="C870" s="106"/>
      <c r="D870" s="587"/>
      <c r="E870" s="205"/>
      <c r="F870" s="205"/>
      <c r="G870" s="121"/>
      <c r="H870" s="121"/>
      <c r="I870" s="121"/>
      <c r="J870" s="157"/>
      <c r="K870" s="121"/>
      <c r="L870" s="121"/>
      <c r="M870" s="121"/>
      <c r="N870" s="121"/>
      <c r="O870" s="121"/>
      <c r="P870"/>
      <c r="Q870" s="559"/>
      <c r="R870" s="106"/>
    </row>
    <row r="871" spans="3:18">
      <c r="C871" s="106"/>
      <c r="D871" s="176"/>
      <c r="E871" s="121"/>
      <c r="F871" s="1220"/>
      <c r="G871" s="211"/>
      <c r="H871" s="367"/>
      <c r="I871" s="121"/>
      <c r="J871" s="157"/>
      <c r="K871" s="121"/>
      <c r="L871" s="121"/>
      <c r="M871" s="121"/>
      <c r="N871" s="121"/>
      <c r="O871" s="121"/>
      <c r="P871"/>
      <c r="Q871" s="559"/>
      <c r="R871" s="106"/>
    </row>
    <row r="872" spans="3:18">
      <c r="C872" s="106"/>
      <c r="D872" s="1218"/>
      <c r="E872" s="157"/>
      <c r="F872" s="1221"/>
      <c r="G872" s="121"/>
      <c r="H872" s="121"/>
      <c r="I872" s="121"/>
      <c r="J872" s="157"/>
      <c r="K872" s="121"/>
      <c r="L872" s="121"/>
      <c r="M872" s="121"/>
      <c r="N872" s="121"/>
      <c r="O872" s="121"/>
      <c r="P872"/>
      <c r="Q872" s="559"/>
      <c r="R872" s="106"/>
    </row>
    <row r="873" spans="3:18">
      <c r="C873" s="106"/>
      <c r="D873" s="1218"/>
      <c r="E873" s="157"/>
      <c r="F873" s="1221"/>
      <c r="G873" s="121"/>
      <c r="H873" s="121"/>
      <c r="I873" s="121"/>
      <c r="J873" s="157"/>
      <c r="K873" s="121"/>
      <c r="L873" s="121"/>
      <c r="M873" s="121"/>
      <c r="N873" s="121"/>
      <c r="O873" s="121"/>
      <c r="P873"/>
      <c r="Q873" s="559"/>
      <c r="R873" s="106"/>
    </row>
    <row r="874" spans="3:18">
      <c r="C874" s="106"/>
      <c r="D874" s="1218"/>
      <c r="E874" s="157"/>
      <c r="F874" s="1221"/>
      <c r="G874" s="121"/>
      <c r="H874" s="121"/>
      <c r="I874" s="121"/>
      <c r="J874" s="157"/>
      <c r="K874" s="121"/>
      <c r="L874" s="121"/>
      <c r="M874" s="121"/>
      <c r="N874" s="121"/>
      <c r="O874" s="121"/>
      <c r="P874"/>
      <c r="Q874" s="559"/>
      <c r="R874" s="106"/>
    </row>
    <row r="875" spans="3:18">
      <c r="C875" s="106"/>
      <c r="D875" s="1218"/>
      <c r="E875" s="157"/>
      <c r="F875" s="1221"/>
      <c r="G875" s="121"/>
      <c r="H875" s="121"/>
      <c r="I875" s="121"/>
      <c r="J875" s="157"/>
      <c r="K875" s="121"/>
      <c r="L875" s="121"/>
      <c r="M875" s="121"/>
      <c r="N875" s="121"/>
      <c r="O875" s="121"/>
      <c r="P875"/>
      <c r="Q875" s="559"/>
      <c r="R875" s="106"/>
    </row>
    <row r="876" spans="3:18">
      <c r="C876" s="106"/>
      <c r="D876" s="1218"/>
      <c r="E876" s="157"/>
      <c r="F876" s="1221"/>
      <c r="G876" s="121"/>
      <c r="H876" s="121"/>
      <c r="I876" s="121"/>
      <c r="J876" s="157"/>
      <c r="K876" s="121"/>
      <c r="L876" s="121"/>
      <c r="M876" s="121"/>
      <c r="N876" s="121"/>
      <c r="O876" s="121"/>
      <c r="P876"/>
      <c r="Q876" s="559"/>
      <c r="R876" s="106"/>
    </row>
    <row r="877" spans="3:18">
      <c r="C877" s="106"/>
      <c r="D877" s="1218"/>
      <c r="E877" s="157"/>
      <c r="F877" s="1221"/>
      <c r="G877" s="121"/>
      <c r="H877" s="121"/>
      <c r="I877" s="121"/>
      <c r="J877" s="157"/>
      <c r="K877" s="121"/>
      <c r="L877" s="121"/>
      <c r="M877" s="121"/>
      <c r="N877" s="121"/>
      <c r="O877" s="121"/>
      <c r="P877"/>
      <c r="Q877" s="559"/>
      <c r="R877" s="106"/>
    </row>
    <row r="878" spans="3:18">
      <c r="C878" s="106"/>
      <c r="D878" s="1218"/>
      <c r="E878" s="157"/>
      <c r="F878" s="1221"/>
      <c r="G878" s="121"/>
      <c r="H878" s="121"/>
      <c r="I878" s="121"/>
      <c r="J878" s="157"/>
      <c r="K878" s="121"/>
      <c r="L878" s="121"/>
      <c r="M878" s="121"/>
      <c r="N878" s="121"/>
      <c r="O878" s="121"/>
      <c r="P878"/>
      <c r="Q878" s="559"/>
      <c r="R878" s="106"/>
    </row>
    <row r="879" spans="3:18" ht="15.75">
      <c r="C879" s="106"/>
      <c r="D879" s="1219"/>
      <c r="E879" s="157"/>
      <c r="F879" s="1221"/>
      <c r="G879" s="1221"/>
      <c r="H879" s="121"/>
      <c r="I879" s="121"/>
      <c r="J879" s="157"/>
      <c r="K879" s="121"/>
      <c r="L879" s="121"/>
      <c r="M879" s="121"/>
      <c r="N879" s="121"/>
      <c r="O879" s="121"/>
      <c r="P879"/>
      <c r="Q879" s="559"/>
      <c r="R879" s="106"/>
    </row>
    <row r="880" spans="3:18">
      <c r="C880" s="106"/>
      <c r="D880" s="121"/>
      <c r="E880" s="121"/>
      <c r="F880" s="121"/>
      <c r="G880" s="121"/>
      <c r="H880" s="121"/>
      <c r="I880" s="121"/>
      <c r="J880" s="157"/>
      <c r="K880" s="121"/>
      <c r="L880" s="121"/>
      <c r="M880" s="121"/>
      <c r="N880" s="121"/>
      <c r="O880" s="121"/>
      <c r="P880"/>
      <c r="Q880" s="559"/>
      <c r="R880" s="106"/>
    </row>
    <row r="881" spans="3:18">
      <c r="C881" s="106"/>
      <c r="D881" s="121"/>
      <c r="E881" s="121"/>
      <c r="F881" s="121"/>
      <c r="G881" s="121"/>
      <c r="H881" s="121"/>
      <c r="I881" s="121"/>
      <c r="J881" s="157"/>
      <c r="K881" s="121"/>
      <c r="L881" s="121"/>
      <c r="M881" s="121"/>
      <c r="N881" s="121"/>
      <c r="O881" s="121"/>
      <c r="P881"/>
      <c r="Q881" s="559"/>
      <c r="R881" s="106"/>
    </row>
    <row r="882" spans="3:18">
      <c r="C882" s="106"/>
      <c r="D882" s="121"/>
      <c r="E882" s="121"/>
      <c r="F882" s="121"/>
      <c r="G882" s="121"/>
      <c r="H882" s="121"/>
      <c r="I882" s="121"/>
      <c r="J882" s="157"/>
      <c r="K882" s="121"/>
      <c r="L882" s="121"/>
      <c r="M882" s="121"/>
      <c r="N882" s="121"/>
      <c r="O882" s="121"/>
      <c r="P882"/>
      <c r="Q882" s="559"/>
      <c r="R882" s="106"/>
    </row>
    <row r="883" spans="3:18">
      <c r="J883" s="6"/>
      <c r="P883"/>
      <c r="Q883" s="559"/>
    </row>
    <row r="884" spans="3:18">
      <c r="J884" s="6"/>
      <c r="P884"/>
      <c r="Q884" s="559"/>
    </row>
    <row r="885" spans="3:18">
      <c r="J885" s="6"/>
      <c r="P885"/>
      <c r="Q885" s="559"/>
    </row>
    <row r="886" spans="3:18">
      <c r="J886" s="6"/>
      <c r="P886"/>
      <c r="Q886" s="559"/>
    </row>
    <row r="887" spans="3:18">
      <c r="J887" s="6"/>
      <c r="P887"/>
    </row>
    <row r="888" spans="3:18">
      <c r="J888" s="6"/>
      <c r="P888"/>
    </row>
    <row r="889" spans="3:18">
      <c r="J889" s="6"/>
      <c r="P889"/>
    </row>
    <row r="890" spans="3:18">
      <c r="J890" s="6"/>
      <c r="P890"/>
    </row>
    <row r="891" spans="3:18">
      <c r="J891" s="6"/>
      <c r="P891"/>
    </row>
    <row r="892" spans="3:18">
      <c r="J892" s="6"/>
      <c r="P892"/>
    </row>
    <row r="893" spans="3:18">
      <c r="J893" s="6"/>
      <c r="P893"/>
    </row>
    <row r="894" spans="3:18">
      <c r="J894" s="6"/>
      <c r="P894"/>
    </row>
    <row r="895" spans="3:18">
      <c r="J895" s="6"/>
      <c r="P895"/>
    </row>
    <row r="896" spans="3:18">
      <c r="J896" s="6"/>
      <c r="P896"/>
    </row>
    <row r="897" spans="10:16">
      <c r="J897" s="6"/>
      <c r="P897"/>
    </row>
    <row r="898" spans="10:16">
      <c r="J898" s="6"/>
      <c r="P898"/>
    </row>
    <row r="899" spans="10:16">
      <c r="J899" s="6"/>
      <c r="P899"/>
    </row>
    <row r="900" spans="10:16">
      <c r="J900" s="6"/>
      <c r="P900"/>
    </row>
    <row r="901" spans="10:16">
      <c r="J901" s="6"/>
      <c r="P901"/>
    </row>
    <row r="902" spans="10:16">
      <c r="J902" s="6"/>
      <c r="P902"/>
    </row>
    <row r="903" spans="10:16">
      <c r="J903" s="6"/>
      <c r="P903"/>
    </row>
    <row r="904" spans="10:16">
      <c r="J904" s="6"/>
      <c r="P904"/>
    </row>
    <row r="905" spans="10:16">
      <c r="J905" s="6"/>
      <c r="P905"/>
    </row>
    <row r="906" spans="10:16">
      <c r="J906" s="6"/>
      <c r="P906"/>
    </row>
    <row r="907" spans="10:16">
      <c r="J907" s="6"/>
      <c r="P907"/>
    </row>
    <row r="908" spans="10:16">
      <c r="J908" s="6"/>
      <c r="P908"/>
    </row>
    <row r="909" spans="10:16">
      <c r="J909" s="6"/>
      <c r="P909"/>
    </row>
    <row r="910" spans="10:16">
      <c r="J910" s="6"/>
      <c r="P910"/>
    </row>
    <row r="911" spans="10:16">
      <c r="J911" s="6"/>
      <c r="P911"/>
    </row>
    <row r="912" spans="10:16">
      <c r="J912" s="6"/>
      <c r="P912"/>
    </row>
    <row r="913" spans="10:22">
      <c r="J913" s="6"/>
      <c r="P913"/>
    </row>
    <row r="914" spans="10:22">
      <c r="J914" s="6"/>
      <c r="P914"/>
    </row>
    <row r="915" spans="10:22">
      <c r="J915" s="6"/>
      <c r="P915"/>
    </row>
    <row r="916" spans="10:22">
      <c r="J916" s="6"/>
      <c r="P916"/>
    </row>
    <row r="917" spans="10:22">
      <c r="J917" s="6"/>
      <c r="P917"/>
    </row>
    <row r="918" spans="10:22">
      <c r="J918" s="6"/>
      <c r="P918"/>
    </row>
    <row r="919" spans="10:22">
      <c r="J919" s="6"/>
      <c r="P919"/>
    </row>
    <row r="920" spans="10:22">
      <c r="J920" s="6"/>
      <c r="P920"/>
    </row>
    <row r="921" spans="10:22">
      <c r="J921" s="6"/>
      <c r="P921"/>
      <c r="T921" s="106"/>
      <c r="U921" s="106"/>
      <c r="V921" s="106"/>
    </row>
    <row r="922" spans="10:22">
      <c r="J922" s="6"/>
      <c r="P922"/>
      <c r="T922" s="106"/>
      <c r="U922" s="106"/>
      <c r="V922" s="106"/>
    </row>
    <row r="923" spans="10:22">
      <c r="J923" s="6"/>
      <c r="P923"/>
      <c r="T923" s="106"/>
      <c r="U923" s="106"/>
      <c r="V923" s="106"/>
    </row>
    <row r="924" spans="10:22">
      <c r="J924" s="6"/>
      <c r="P924"/>
      <c r="T924" s="106"/>
      <c r="U924" s="106"/>
      <c r="V924" s="106"/>
    </row>
    <row r="925" spans="10:22">
      <c r="J925" s="6"/>
      <c r="P925"/>
      <c r="T925" s="106"/>
      <c r="U925" s="106"/>
      <c r="V925" s="106"/>
    </row>
    <row r="926" spans="10:22">
      <c r="J926" s="6"/>
      <c r="P926"/>
      <c r="T926" s="106"/>
      <c r="U926" s="106"/>
      <c r="V926" s="106"/>
    </row>
    <row r="927" spans="10:22">
      <c r="J927" s="6"/>
      <c r="P927"/>
      <c r="T927" s="106"/>
      <c r="U927" s="106"/>
      <c r="V927" s="106"/>
    </row>
    <row r="928" spans="10:22">
      <c r="J928" s="6"/>
      <c r="P928"/>
      <c r="T928" s="106"/>
      <c r="U928" s="106"/>
      <c r="V928" s="106"/>
    </row>
    <row r="929" spans="10:22">
      <c r="J929" s="6"/>
      <c r="P929"/>
      <c r="T929" s="106"/>
      <c r="U929" s="106"/>
      <c r="V929" s="106"/>
    </row>
    <row r="930" spans="10:22">
      <c r="J930" s="6"/>
      <c r="P930"/>
      <c r="T930" s="106"/>
      <c r="U930" s="106"/>
      <c r="V930" s="106"/>
    </row>
    <row r="931" spans="10:22">
      <c r="J931" s="6"/>
      <c r="P931"/>
      <c r="T931" s="106"/>
      <c r="U931" s="106"/>
      <c r="V931" s="106"/>
    </row>
    <row r="932" spans="10:22">
      <c r="J932" s="6"/>
      <c r="P932"/>
      <c r="T932" s="106"/>
      <c r="U932" s="106"/>
      <c r="V932" s="106"/>
    </row>
    <row r="933" spans="10:22">
      <c r="J933" s="6"/>
      <c r="P933"/>
      <c r="T933" s="106"/>
      <c r="U933" s="106"/>
      <c r="V933" s="106"/>
    </row>
    <row r="934" spans="10:22">
      <c r="J934" s="6"/>
      <c r="P934"/>
      <c r="T934" s="106"/>
      <c r="U934" s="106"/>
      <c r="V934" s="106"/>
    </row>
    <row r="935" spans="10:22">
      <c r="J935" s="6"/>
      <c r="P935"/>
      <c r="T935" s="106"/>
      <c r="U935" s="106"/>
      <c r="V935" s="106"/>
    </row>
    <row r="936" spans="10:22">
      <c r="J936" s="6"/>
      <c r="P936"/>
      <c r="T936" s="106"/>
      <c r="U936" s="106"/>
      <c r="V936" s="106"/>
    </row>
    <row r="937" spans="10:22">
      <c r="J937" s="6"/>
      <c r="P937"/>
      <c r="T937" s="106"/>
      <c r="U937" s="106"/>
      <c r="V937" s="106"/>
    </row>
    <row r="938" spans="10:22">
      <c r="J938" s="6"/>
      <c r="P938"/>
      <c r="T938" s="106"/>
      <c r="U938" s="106"/>
      <c r="V938" s="106"/>
    </row>
    <row r="939" spans="10:22">
      <c r="J939" s="6"/>
      <c r="P939"/>
      <c r="T939" s="106"/>
      <c r="U939" s="106"/>
      <c r="V939" s="106"/>
    </row>
    <row r="940" spans="10:22">
      <c r="J940" s="6"/>
      <c r="P940"/>
      <c r="T940" s="106"/>
      <c r="U940" s="106"/>
      <c r="V940" s="106"/>
    </row>
    <row r="941" spans="10:22">
      <c r="J941" s="6"/>
      <c r="P941"/>
      <c r="T941" s="106"/>
      <c r="U941" s="106"/>
      <c r="V941" s="106"/>
    </row>
    <row r="942" spans="10:22">
      <c r="J942" s="6"/>
      <c r="P942"/>
      <c r="T942" s="106"/>
      <c r="U942" s="106"/>
      <c r="V942" s="106"/>
    </row>
    <row r="943" spans="10:22">
      <c r="J943" s="6"/>
      <c r="P943"/>
      <c r="T943" s="106"/>
      <c r="U943" s="106"/>
      <c r="V943" s="106"/>
    </row>
    <row r="944" spans="10:22">
      <c r="J944" s="6"/>
      <c r="P944"/>
      <c r="T944" s="106"/>
      <c r="U944" s="106"/>
      <c r="V944" s="106"/>
    </row>
    <row r="945" spans="10:22">
      <c r="J945" s="6"/>
      <c r="P945"/>
      <c r="T945" s="106"/>
      <c r="U945" s="106"/>
      <c r="V945" s="106"/>
    </row>
    <row r="946" spans="10:22">
      <c r="J946" s="6"/>
      <c r="P946"/>
      <c r="T946" s="106"/>
      <c r="U946" s="106"/>
      <c r="V946" s="106"/>
    </row>
    <row r="947" spans="10:22">
      <c r="J947" s="6"/>
      <c r="P947"/>
      <c r="T947" s="106"/>
      <c r="U947" s="106"/>
      <c r="V947" s="106"/>
    </row>
    <row r="948" spans="10:22">
      <c r="T948" s="106"/>
      <c r="U948" s="106"/>
      <c r="V948" s="106"/>
    </row>
    <row r="949" spans="10:22">
      <c r="T949" s="106"/>
      <c r="U949" s="106"/>
      <c r="V949" s="106"/>
    </row>
    <row r="950" spans="10:22">
      <c r="T950" s="106"/>
      <c r="U950" s="106"/>
      <c r="V950" s="106"/>
    </row>
    <row r="951" spans="10:22">
      <c r="T951" s="106"/>
      <c r="U951" s="106"/>
      <c r="V951" s="106"/>
    </row>
    <row r="952" spans="10:22">
      <c r="T952" s="106"/>
      <c r="U952" s="106"/>
      <c r="V952" s="106"/>
    </row>
    <row r="953" spans="10:22">
      <c r="T953" s="106"/>
      <c r="U953" s="106"/>
      <c r="V953" s="106"/>
    </row>
    <row r="954" spans="10:22">
      <c r="T954" s="106"/>
      <c r="U954" s="106"/>
      <c r="V954" s="106"/>
    </row>
    <row r="955" spans="10:22">
      <c r="T955" s="106"/>
      <c r="U955" s="106"/>
      <c r="V955" s="106"/>
    </row>
    <row r="956" spans="10:22">
      <c r="T956" s="106"/>
      <c r="U956" s="106"/>
      <c r="V956" s="106"/>
    </row>
    <row r="957" spans="10:22">
      <c r="T957" s="106"/>
      <c r="U957" s="106"/>
      <c r="V957" s="106"/>
    </row>
    <row r="958" spans="10:22">
      <c r="T958" s="106"/>
      <c r="U958" s="106"/>
      <c r="V958" s="106"/>
    </row>
    <row r="959" spans="10:22">
      <c r="T959" s="106"/>
      <c r="U959" s="106"/>
      <c r="V959" s="106"/>
    </row>
    <row r="960" spans="10:22">
      <c r="T960" s="106"/>
      <c r="U960" s="106"/>
      <c r="V960" s="106"/>
    </row>
    <row r="961" spans="20:22">
      <c r="T961" s="106"/>
      <c r="U961" s="106"/>
      <c r="V961" s="106"/>
    </row>
    <row r="962" spans="20:22">
      <c r="T962" s="106"/>
      <c r="U962" s="106"/>
      <c r="V962" s="106"/>
    </row>
    <row r="963" spans="20:22">
      <c r="T963" s="106"/>
      <c r="U963" s="106"/>
      <c r="V963" s="106"/>
    </row>
    <row r="964" spans="20:22">
      <c r="T964" s="106"/>
      <c r="U964" s="106"/>
      <c r="V964" s="106"/>
    </row>
    <row r="965" spans="20:22">
      <c r="T965" s="106"/>
      <c r="U965" s="106"/>
      <c r="V965" s="106"/>
    </row>
    <row r="966" spans="20:22">
      <c r="T966" s="106"/>
      <c r="U966" s="106"/>
      <c r="V966" s="106"/>
    </row>
    <row r="967" spans="20:22">
      <c r="T967" s="106"/>
      <c r="U967" s="106"/>
      <c r="V967" s="106"/>
    </row>
    <row r="968" spans="20:22">
      <c r="T968" s="106"/>
      <c r="U968" s="106"/>
      <c r="V968" s="106"/>
    </row>
    <row r="969" spans="20:22">
      <c r="T969" s="106"/>
      <c r="U969" s="106"/>
      <c r="V969" s="106"/>
    </row>
    <row r="970" spans="20:22">
      <c r="T970" s="106"/>
      <c r="U970" s="106"/>
      <c r="V970" s="106"/>
    </row>
    <row r="971" spans="20:22">
      <c r="T971" s="106"/>
      <c r="U971" s="106"/>
      <c r="V971" s="106"/>
    </row>
    <row r="972" spans="20:22">
      <c r="T972" s="106"/>
      <c r="U972" s="106"/>
      <c r="V972" s="106"/>
    </row>
    <row r="973" spans="20:22">
      <c r="T973" s="106"/>
      <c r="U973" s="106"/>
      <c r="V973" s="106"/>
    </row>
    <row r="974" spans="20:22">
      <c r="T974" s="106"/>
      <c r="U974" s="106"/>
      <c r="V974" s="106"/>
    </row>
    <row r="975" spans="20:22">
      <c r="T975" s="106"/>
      <c r="U975" s="106"/>
      <c r="V975" s="106"/>
    </row>
    <row r="976" spans="20:22">
      <c r="T976" s="106"/>
      <c r="U976" s="106"/>
      <c r="V976" s="106"/>
    </row>
    <row r="977" spans="20:22">
      <c r="T977" s="106"/>
      <c r="U977" s="106"/>
      <c r="V977" s="106"/>
    </row>
    <row r="978" spans="20:22">
      <c r="T978" s="106"/>
      <c r="U978" s="106"/>
      <c r="V978" s="106"/>
    </row>
    <row r="979" spans="20:22">
      <c r="T979" s="106"/>
      <c r="U979" s="106"/>
      <c r="V979" s="106"/>
    </row>
    <row r="980" spans="20:22">
      <c r="T980" s="106"/>
      <c r="U980" s="106"/>
      <c r="V980" s="106"/>
    </row>
    <row r="981" spans="20:22">
      <c r="T981" s="106"/>
      <c r="U981" s="106"/>
      <c r="V981" s="106"/>
    </row>
    <row r="982" spans="20:22">
      <c r="T982" s="106"/>
      <c r="U982" s="106"/>
      <c r="V982" s="106"/>
    </row>
    <row r="983" spans="20:22">
      <c r="T983" s="106"/>
      <c r="U983" s="106"/>
      <c r="V983" s="106"/>
    </row>
    <row r="984" spans="20:22">
      <c r="T984" s="106"/>
      <c r="U984" s="106"/>
      <c r="V984" s="106"/>
    </row>
    <row r="985" spans="20:22">
      <c r="T985" s="106"/>
      <c r="U985" s="106"/>
      <c r="V985" s="106"/>
    </row>
    <row r="986" spans="20:22">
      <c r="T986" s="106"/>
      <c r="U986" s="106"/>
      <c r="V986" s="106"/>
    </row>
    <row r="987" spans="20:22">
      <c r="T987" s="106"/>
      <c r="U987" s="106"/>
      <c r="V987" s="106"/>
    </row>
    <row r="988" spans="20:22">
      <c r="T988" s="106"/>
      <c r="U988" s="106"/>
      <c r="V988" s="106"/>
    </row>
    <row r="989" spans="20:22">
      <c r="T989" s="106"/>
      <c r="U989" s="106"/>
      <c r="V989" s="106"/>
    </row>
    <row r="990" spans="20:22">
      <c r="T990" s="106"/>
      <c r="U990" s="106"/>
      <c r="V990" s="106"/>
    </row>
    <row r="991" spans="20:22">
      <c r="T991" s="106"/>
      <c r="U991" s="106"/>
      <c r="V991" s="106"/>
    </row>
    <row r="992" spans="20:22">
      <c r="T992" s="106"/>
      <c r="U992" s="106"/>
      <c r="V992" s="106"/>
    </row>
    <row r="993" spans="20:22">
      <c r="T993" s="106"/>
      <c r="U993" s="106"/>
      <c r="V993" s="106"/>
    </row>
    <row r="994" spans="20:22">
      <c r="T994" s="106"/>
      <c r="U994" s="106"/>
      <c r="V994" s="106"/>
    </row>
    <row r="995" spans="20:22">
      <c r="T995" s="106"/>
      <c r="U995" s="106"/>
      <c r="V995" s="106"/>
    </row>
    <row r="996" spans="20:22">
      <c r="T996" s="106"/>
      <c r="U996" s="106"/>
      <c r="V996" s="106"/>
    </row>
    <row r="997" spans="20:22">
      <c r="T997" s="106"/>
      <c r="U997" s="106"/>
      <c r="V997" s="106"/>
    </row>
    <row r="998" spans="20:22">
      <c r="T998" s="106"/>
      <c r="U998" s="106"/>
      <c r="V998" s="106"/>
    </row>
    <row r="999" spans="20:22">
      <c r="T999" s="106"/>
      <c r="U999" s="106"/>
      <c r="V999" s="106"/>
    </row>
    <row r="1000" spans="20:22">
      <c r="T1000" s="106"/>
      <c r="U1000" s="106"/>
      <c r="V1000" s="106"/>
    </row>
    <row r="1001" spans="20:22">
      <c r="T1001" s="106"/>
      <c r="U1001" s="106"/>
      <c r="V1001" s="106"/>
    </row>
    <row r="1002" spans="20:22">
      <c r="T1002" s="106"/>
      <c r="U1002" s="106"/>
      <c r="V1002" s="106"/>
    </row>
    <row r="1003" spans="20:22">
      <c r="T1003" s="106"/>
      <c r="U1003" s="106"/>
      <c r="V1003" s="106"/>
    </row>
    <row r="1004" spans="20:22">
      <c r="T1004" s="106"/>
      <c r="U1004" s="106"/>
      <c r="V1004" s="106"/>
    </row>
    <row r="1005" spans="20:22">
      <c r="T1005" s="106"/>
      <c r="U1005" s="106"/>
      <c r="V1005" s="106"/>
    </row>
    <row r="1006" spans="20:22">
      <c r="T1006" s="106"/>
      <c r="U1006" s="106"/>
      <c r="V1006" s="106"/>
    </row>
    <row r="1007" spans="20:22">
      <c r="T1007" s="106"/>
      <c r="U1007" s="106"/>
      <c r="V1007" s="106"/>
    </row>
    <row r="1008" spans="20:22">
      <c r="T1008" s="106"/>
      <c r="U1008" s="106"/>
      <c r="V1008" s="106"/>
    </row>
    <row r="1009" spans="10:22">
      <c r="J1009" s="6"/>
      <c r="P1009"/>
      <c r="T1009" s="106"/>
      <c r="U1009" s="106"/>
      <c r="V1009" s="106"/>
    </row>
    <row r="1010" spans="10:22">
      <c r="S1010" s="106"/>
      <c r="T1010" s="106"/>
      <c r="U1010" s="106"/>
      <c r="V1010" s="106"/>
    </row>
    <row r="1011" spans="10:22">
      <c r="S1011" s="106"/>
      <c r="T1011" s="106"/>
      <c r="U1011" s="106"/>
      <c r="V1011" s="106"/>
    </row>
    <row r="1012" spans="10:22">
      <c r="S1012" s="106"/>
      <c r="T1012" s="106"/>
      <c r="U1012" s="106"/>
      <c r="V1012" s="106"/>
    </row>
    <row r="1013" spans="10:22">
      <c r="J1013" s="6"/>
      <c r="P1013"/>
      <c r="S1013" s="106"/>
      <c r="T1013" s="106"/>
      <c r="U1013" s="106"/>
      <c r="V1013" s="106"/>
    </row>
    <row r="1014" spans="10:22">
      <c r="J1014" s="6"/>
      <c r="P1014"/>
      <c r="S1014" s="106"/>
      <c r="T1014" s="106"/>
      <c r="U1014" s="106"/>
      <c r="V1014" s="106"/>
    </row>
    <row r="1015" spans="10:22">
      <c r="J1015" s="6"/>
      <c r="P1015"/>
      <c r="S1015" s="106"/>
      <c r="T1015" s="106"/>
      <c r="U1015" s="106"/>
      <c r="V1015" s="106"/>
    </row>
    <row r="1016" spans="10:22">
      <c r="J1016" s="6"/>
      <c r="P1016"/>
      <c r="S1016" s="106"/>
      <c r="T1016" s="106"/>
      <c r="U1016" s="106"/>
      <c r="V1016" s="106"/>
    </row>
    <row r="1017" spans="10:22">
      <c r="J1017" s="6"/>
      <c r="P1017"/>
      <c r="S1017" s="106"/>
      <c r="T1017" s="106"/>
      <c r="U1017" s="106"/>
      <c r="V1017" s="106"/>
    </row>
    <row r="1018" spans="10:22">
      <c r="J1018" s="6"/>
      <c r="P1018"/>
      <c r="S1018" s="106"/>
      <c r="T1018" s="106"/>
      <c r="U1018" s="106"/>
      <c r="V1018" s="106"/>
    </row>
    <row r="1019" spans="10:22">
      <c r="J1019" s="6"/>
      <c r="P1019"/>
      <c r="S1019" s="106"/>
      <c r="T1019" s="106"/>
      <c r="U1019" s="106"/>
      <c r="V1019" s="106"/>
    </row>
    <row r="1020" spans="10:22">
      <c r="J1020" s="6"/>
      <c r="P1020"/>
      <c r="S1020" s="106"/>
      <c r="T1020" s="106"/>
      <c r="U1020" s="106"/>
      <c r="V1020" s="106"/>
    </row>
    <row r="1021" spans="10:22">
      <c r="J1021" s="6"/>
      <c r="P1021"/>
      <c r="S1021" s="106"/>
      <c r="T1021" s="106"/>
      <c r="U1021" s="106"/>
      <c r="V1021" s="106"/>
    </row>
    <row r="1022" spans="10:22">
      <c r="J1022" s="6"/>
      <c r="P1022"/>
      <c r="S1022" s="106"/>
      <c r="T1022" s="106"/>
      <c r="U1022" s="106"/>
      <c r="V1022" s="106"/>
    </row>
    <row r="1023" spans="10:22">
      <c r="P1023"/>
      <c r="S1023" s="106"/>
      <c r="T1023" s="106"/>
      <c r="U1023" s="106"/>
      <c r="V1023" s="106"/>
    </row>
    <row r="1024" spans="10:22">
      <c r="P1024"/>
      <c r="S1024" s="106"/>
      <c r="T1024" s="106"/>
      <c r="U1024" s="106"/>
      <c r="V1024" s="106"/>
    </row>
    <row r="1025" spans="10:22">
      <c r="J1025" s="6"/>
      <c r="P1025"/>
      <c r="S1025" s="106"/>
      <c r="T1025" s="106"/>
      <c r="U1025" s="106"/>
      <c r="V1025" s="106"/>
    </row>
    <row r="1026" spans="10:22">
      <c r="J1026" s="6"/>
      <c r="P1026"/>
      <c r="S1026" s="106"/>
      <c r="T1026" s="106"/>
      <c r="U1026" s="106"/>
      <c r="V1026" s="106"/>
    </row>
    <row r="1027" spans="10:22">
      <c r="J1027" s="6"/>
      <c r="P1027"/>
      <c r="S1027" s="106"/>
      <c r="T1027" s="106"/>
      <c r="U1027" s="106"/>
      <c r="V1027" s="106"/>
    </row>
    <row r="1028" spans="10:22">
      <c r="J1028" s="6"/>
      <c r="P1028"/>
      <c r="S1028" s="106"/>
      <c r="T1028" s="106"/>
      <c r="U1028" s="106"/>
      <c r="V1028" s="106"/>
    </row>
    <row r="1029" spans="10:22">
      <c r="J1029" s="6"/>
      <c r="P1029"/>
      <c r="S1029" s="106"/>
      <c r="T1029" s="106"/>
      <c r="U1029" s="106"/>
      <c r="V1029" s="106"/>
    </row>
    <row r="1030" spans="10:22">
      <c r="J1030" s="6"/>
      <c r="P1030"/>
      <c r="S1030" s="106"/>
      <c r="T1030" s="106"/>
      <c r="U1030" s="106"/>
      <c r="V1030" s="106"/>
    </row>
    <row r="1031" spans="10:22">
      <c r="J1031" s="6"/>
      <c r="P1031"/>
      <c r="S1031" s="106"/>
      <c r="T1031" s="106"/>
      <c r="U1031" s="106"/>
      <c r="V1031" s="106"/>
    </row>
    <row r="1032" spans="10:22">
      <c r="J1032" s="6"/>
      <c r="P1032"/>
      <c r="S1032" s="106"/>
      <c r="T1032" s="106"/>
      <c r="U1032" s="106"/>
      <c r="V1032" s="106"/>
    </row>
    <row r="1033" spans="10:22">
      <c r="J1033" s="6"/>
      <c r="P1033"/>
      <c r="S1033" s="106"/>
      <c r="T1033" s="106"/>
      <c r="U1033" s="106"/>
      <c r="V1033" s="106"/>
    </row>
    <row r="1034" spans="10:22">
      <c r="J1034" s="6"/>
      <c r="P1034"/>
      <c r="S1034" s="106"/>
      <c r="T1034" s="106"/>
      <c r="U1034" s="106"/>
      <c r="V1034" s="106"/>
    </row>
    <row r="1035" spans="10:22">
      <c r="S1035" s="106"/>
      <c r="T1035" s="106"/>
      <c r="U1035" s="106"/>
      <c r="V1035" s="106"/>
    </row>
    <row r="1036" spans="10:22">
      <c r="J1036" s="6"/>
      <c r="P1036"/>
      <c r="S1036" s="106"/>
      <c r="T1036" s="106"/>
      <c r="U1036" s="106"/>
      <c r="V1036" s="106"/>
    </row>
    <row r="1037" spans="10:22">
      <c r="J1037" s="6"/>
      <c r="P1037"/>
      <c r="S1037" s="106"/>
      <c r="T1037" s="106"/>
      <c r="U1037" s="106"/>
      <c r="V1037" s="106"/>
    </row>
    <row r="1038" spans="10:22">
      <c r="J1038" s="6"/>
      <c r="P1038"/>
      <c r="S1038" s="106"/>
      <c r="T1038" s="106"/>
      <c r="U1038" s="106"/>
      <c r="V1038" s="106"/>
    </row>
    <row r="1039" spans="10:22">
      <c r="J1039" s="6"/>
      <c r="P1039"/>
      <c r="S1039" s="106"/>
      <c r="T1039" s="106"/>
      <c r="U1039" s="106"/>
      <c r="V1039" s="106"/>
    </row>
    <row r="1040" spans="10:22">
      <c r="J1040" s="6"/>
      <c r="P1040"/>
      <c r="S1040" s="106"/>
      <c r="T1040" s="106"/>
      <c r="U1040" s="106"/>
      <c r="V1040" s="106"/>
    </row>
    <row r="1041" spans="10:22">
      <c r="J1041" s="6"/>
      <c r="P1041"/>
      <c r="S1041" s="106"/>
      <c r="T1041" s="106"/>
      <c r="U1041" s="106"/>
      <c r="V1041" s="106"/>
    </row>
    <row r="1042" spans="10:22">
      <c r="J1042" s="6"/>
      <c r="P1042"/>
      <c r="S1042" s="106"/>
      <c r="T1042" s="106"/>
      <c r="U1042" s="106"/>
      <c r="V1042" s="106"/>
    </row>
    <row r="1043" spans="10:22">
      <c r="J1043" s="6"/>
      <c r="P1043"/>
      <c r="S1043" s="106"/>
      <c r="T1043" s="106"/>
      <c r="U1043" s="106"/>
      <c r="V1043" s="106"/>
    </row>
    <row r="1044" spans="10:22">
      <c r="J1044" s="6"/>
      <c r="P1044"/>
      <c r="S1044" s="106"/>
      <c r="T1044" s="106"/>
      <c r="U1044" s="106"/>
      <c r="V1044" s="106"/>
    </row>
    <row r="1045" spans="10:22">
      <c r="J1045" s="6"/>
      <c r="P1045"/>
      <c r="S1045" s="106"/>
      <c r="T1045" s="106"/>
      <c r="U1045" s="106"/>
      <c r="V1045" s="106"/>
    </row>
    <row r="1046" spans="10:22">
      <c r="J1046" s="6"/>
      <c r="P1046"/>
      <c r="S1046" s="106"/>
      <c r="T1046" s="106"/>
      <c r="U1046" s="106"/>
      <c r="V1046" s="106"/>
    </row>
    <row r="1047" spans="10:22">
      <c r="J1047" s="6"/>
      <c r="P1047"/>
      <c r="S1047" s="106"/>
      <c r="T1047" s="106"/>
      <c r="U1047" s="106"/>
      <c r="V1047" s="106"/>
    </row>
    <row r="1048" spans="10:22">
      <c r="J1048" s="6"/>
      <c r="P1048"/>
      <c r="S1048" s="106"/>
      <c r="T1048" s="106"/>
      <c r="U1048" s="106"/>
      <c r="V1048" s="106"/>
    </row>
    <row r="1049" spans="10:22">
      <c r="J1049" s="6"/>
      <c r="P1049"/>
      <c r="S1049" s="106"/>
      <c r="T1049" s="106"/>
      <c r="U1049" s="106"/>
      <c r="V1049" s="106"/>
    </row>
    <row r="1050" spans="10:22">
      <c r="J1050" s="6"/>
      <c r="P1050"/>
      <c r="S1050" s="106"/>
      <c r="T1050" s="106"/>
      <c r="U1050" s="106"/>
      <c r="V1050" s="106"/>
    </row>
    <row r="1051" spans="10:22">
      <c r="J1051" s="6"/>
      <c r="P1051"/>
      <c r="S1051" s="106"/>
      <c r="T1051" s="106"/>
      <c r="U1051" s="106"/>
      <c r="V1051" s="106"/>
    </row>
    <row r="1052" spans="10:22">
      <c r="J1052" s="6"/>
      <c r="P1052"/>
      <c r="S1052" s="106"/>
      <c r="T1052" s="106"/>
      <c r="U1052" s="106"/>
      <c r="V1052" s="106"/>
    </row>
    <row r="1053" spans="10:22">
      <c r="J1053" s="6"/>
      <c r="P1053"/>
      <c r="S1053" s="106"/>
      <c r="T1053" s="106"/>
      <c r="U1053" s="106"/>
      <c r="V1053" s="106"/>
    </row>
    <row r="1054" spans="10:22">
      <c r="J1054" s="6"/>
      <c r="P1054"/>
      <c r="S1054" s="106"/>
      <c r="T1054" s="106"/>
      <c r="U1054" s="106"/>
      <c r="V1054" s="106"/>
    </row>
    <row r="1055" spans="10:22">
      <c r="J1055" s="6"/>
      <c r="P1055"/>
      <c r="S1055" s="106"/>
      <c r="T1055" s="106"/>
      <c r="U1055" s="106"/>
      <c r="V1055" s="106"/>
    </row>
    <row r="1056" spans="10:22">
      <c r="J1056" s="6"/>
      <c r="P1056"/>
      <c r="S1056" s="106"/>
      <c r="T1056" s="106"/>
      <c r="U1056" s="106"/>
      <c r="V1056" s="106"/>
    </row>
    <row r="1057" spans="10:22">
      <c r="J1057" s="6"/>
      <c r="P1057"/>
      <c r="S1057" s="106"/>
      <c r="T1057" s="106"/>
      <c r="U1057" s="106"/>
      <c r="V1057" s="106"/>
    </row>
    <row r="1058" spans="10:22">
      <c r="J1058" s="6"/>
      <c r="P1058"/>
      <c r="S1058" s="106"/>
      <c r="T1058" s="106"/>
      <c r="U1058" s="106"/>
      <c r="V1058" s="106"/>
    </row>
    <row r="1059" spans="10:22">
      <c r="J1059" s="6"/>
      <c r="P1059"/>
      <c r="S1059" s="106"/>
      <c r="T1059" s="106"/>
      <c r="U1059" s="106"/>
      <c r="V1059" s="106"/>
    </row>
    <row r="1060" spans="10:22">
      <c r="J1060" s="6"/>
      <c r="P1060"/>
      <c r="S1060" s="106"/>
      <c r="T1060" s="106"/>
      <c r="U1060" s="106"/>
      <c r="V1060" s="106"/>
    </row>
    <row r="1061" spans="10:22">
      <c r="J1061" s="6"/>
      <c r="P1061"/>
      <c r="S1061" s="106"/>
      <c r="T1061" s="106"/>
      <c r="U1061" s="106"/>
      <c r="V1061" s="106"/>
    </row>
    <row r="1062" spans="10:22">
      <c r="J1062" s="6"/>
      <c r="P1062"/>
      <c r="S1062" s="106"/>
      <c r="T1062" s="106"/>
      <c r="U1062" s="106"/>
      <c r="V1062" s="106"/>
    </row>
    <row r="1063" spans="10:22">
      <c r="J1063" s="6"/>
      <c r="P1063"/>
      <c r="S1063" s="106"/>
      <c r="T1063" s="106"/>
      <c r="U1063" s="106"/>
      <c r="V1063" s="106"/>
    </row>
    <row r="1064" spans="10:22">
      <c r="J1064" s="6"/>
      <c r="P1064"/>
      <c r="S1064" s="106"/>
      <c r="T1064" s="106"/>
      <c r="U1064" s="106"/>
      <c r="V1064" s="106"/>
    </row>
    <row r="1065" spans="10:22">
      <c r="J1065" s="6"/>
      <c r="P1065"/>
      <c r="S1065" s="106"/>
      <c r="T1065" s="106"/>
      <c r="U1065" s="106"/>
      <c r="V1065" s="106"/>
    </row>
    <row r="1066" spans="10:22">
      <c r="J1066" s="6"/>
      <c r="P1066"/>
      <c r="S1066" s="106"/>
      <c r="T1066" s="106"/>
      <c r="U1066" s="106"/>
      <c r="V1066" s="106"/>
    </row>
    <row r="1067" spans="10:22">
      <c r="J1067" s="6"/>
      <c r="P1067"/>
      <c r="S1067" s="106"/>
      <c r="T1067" s="106"/>
      <c r="U1067" s="106"/>
      <c r="V1067" s="106"/>
    </row>
    <row r="1068" spans="10:22">
      <c r="J1068" s="6"/>
      <c r="P1068"/>
      <c r="S1068" s="106"/>
      <c r="T1068" s="106"/>
      <c r="U1068" s="106"/>
      <c r="V1068" s="106"/>
    </row>
    <row r="1069" spans="10:22">
      <c r="J1069" s="6"/>
      <c r="P1069"/>
      <c r="S1069" s="106"/>
      <c r="T1069" s="106"/>
      <c r="U1069" s="106"/>
      <c r="V1069" s="106"/>
    </row>
    <row r="1070" spans="10:22">
      <c r="J1070" s="6"/>
      <c r="P1070"/>
      <c r="S1070" s="106"/>
      <c r="T1070" s="106"/>
      <c r="U1070" s="106"/>
      <c r="V1070" s="106"/>
    </row>
    <row r="1071" spans="10:22">
      <c r="J1071" s="6"/>
      <c r="P1071"/>
      <c r="S1071" s="106"/>
      <c r="T1071" s="106"/>
      <c r="U1071" s="106"/>
      <c r="V1071" s="106"/>
    </row>
    <row r="1072" spans="10:22">
      <c r="J1072" s="6"/>
      <c r="P1072"/>
      <c r="S1072" s="106"/>
      <c r="T1072" s="106"/>
      <c r="U1072" s="106"/>
      <c r="V1072" s="106"/>
    </row>
    <row r="1073" spans="10:22">
      <c r="J1073" s="6"/>
      <c r="P1073"/>
      <c r="S1073" s="106"/>
      <c r="T1073" s="106"/>
      <c r="U1073" s="106"/>
      <c r="V1073" s="106"/>
    </row>
    <row r="1074" spans="10:22">
      <c r="J1074" s="6"/>
      <c r="P1074"/>
      <c r="S1074" s="106"/>
      <c r="T1074" s="106"/>
      <c r="U1074" s="106"/>
      <c r="V1074" s="106"/>
    </row>
    <row r="1075" spans="10:22">
      <c r="J1075" s="6"/>
      <c r="P1075"/>
      <c r="S1075" s="106"/>
      <c r="T1075" s="106"/>
      <c r="U1075" s="106"/>
      <c r="V1075" s="106"/>
    </row>
    <row r="1076" spans="10:22">
      <c r="J1076" s="6"/>
      <c r="P1076"/>
      <c r="S1076" s="106"/>
      <c r="T1076" s="106"/>
      <c r="U1076" s="106"/>
      <c r="V1076" s="106"/>
    </row>
    <row r="1077" spans="10:22">
      <c r="J1077" s="6"/>
      <c r="P1077"/>
      <c r="S1077" s="106"/>
      <c r="T1077" s="106"/>
      <c r="U1077" s="106"/>
      <c r="V1077" s="106"/>
    </row>
    <row r="1078" spans="10:22">
      <c r="J1078" s="6"/>
      <c r="P1078"/>
      <c r="S1078" s="106"/>
      <c r="T1078" s="106"/>
      <c r="U1078" s="106"/>
      <c r="V1078" s="106"/>
    </row>
    <row r="1079" spans="10:22">
      <c r="J1079" s="6"/>
      <c r="P1079"/>
      <c r="S1079" s="106"/>
      <c r="T1079" s="106"/>
      <c r="U1079" s="106"/>
      <c r="V1079" s="106"/>
    </row>
    <row r="1080" spans="10:22">
      <c r="J1080" s="6"/>
      <c r="P1080"/>
      <c r="S1080" s="106"/>
      <c r="T1080" s="106"/>
      <c r="U1080" s="106"/>
      <c r="V1080" s="106"/>
    </row>
    <row r="1081" spans="10:22">
      <c r="J1081" s="6"/>
      <c r="P1081"/>
      <c r="S1081" s="106"/>
      <c r="T1081" s="106"/>
      <c r="U1081" s="106"/>
      <c r="V1081" s="106"/>
    </row>
    <row r="1082" spans="10:22">
      <c r="J1082" s="6"/>
      <c r="P1082"/>
      <c r="S1082" s="106"/>
      <c r="T1082" s="106"/>
      <c r="U1082" s="106"/>
      <c r="V1082" s="106"/>
    </row>
    <row r="1083" spans="10:22">
      <c r="J1083" s="6"/>
      <c r="P1083"/>
      <c r="S1083" s="106"/>
      <c r="T1083" s="106"/>
      <c r="U1083" s="106"/>
      <c r="V1083" s="106"/>
    </row>
    <row r="1084" spans="10:22">
      <c r="J1084" s="6"/>
      <c r="P1084"/>
      <c r="S1084" s="106"/>
      <c r="T1084" s="106"/>
      <c r="U1084" s="106"/>
      <c r="V1084" s="106"/>
    </row>
    <row r="1085" spans="10:22">
      <c r="J1085" s="6"/>
      <c r="P1085"/>
      <c r="S1085" s="106"/>
      <c r="T1085" s="106"/>
      <c r="U1085" s="106"/>
      <c r="V1085" s="106"/>
    </row>
    <row r="1086" spans="10:22">
      <c r="J1086" s="6"/>
      <c r="P1086"/>
      <c r="S1086" s="106"/>
      <c r="T1086" s="106"/>
      <c r="U1086" s="106"/>
      <c r="V1086" s="106"/>
    </row>
    <row r="1087" spans="10:22">
      <c r="J1087" s="6"/>
      <c r="P1087"/>
      <c r="S1087" s="106"/>
      <c r="T1087" s="106"/>
      <c r="U1087" s="106"/>
      <c r="V1087" s="106"/>
    </row>
    <row r="1088" spans="10:22">
      <c r="J1088" s="6"/>
      <c r="P1088"/>
      <c r="S1088" s="106"/>
      <c r="T1088" s="106"/>
      <c r="U1088" s="106"/>
      <c r="V1088" s="106"/>
    </row>
    <row r="1089" spans="10:22">
      <c r="J1089" s="6"/>
      <c r="P1089"/>
      <c r="S1089" s="106"/>
      <c r="T1089" s="106"/>
      <c r="U1089" s="106"/>
      <c r="V1089" s="106"/>
    </row>
    <row r="1090" spans="10:22">
      <c r="J1090" s="6"/>
      <c r="P1090"/>
      <c r="S1090" s="106"/>
      <c r="T1090" s="106"/>
      <c r="U1090" s="106"/>
      <c r="V1090" s="106"/>
    </row>
    <row r="1091" spans="10:22">
      <c r="J1091" s="6"/>
      <c r="P1091"/>
      <c r="S1091" s="106"/>
      <c r="T1091" s="106"/>
      <c r="U1091" s="106"/>
      <c r="V1091" s="106"/>
    </row>
    <row r="1092" spans="10:22">
      <c r="J1092" s="6"/>
      <c r="P1092"/>
      <c r="S1092" s="106"/>
      <c r="T1092" s="106"/>
      <c r="U1092" s="106"/>
      <c r="V1092" s="106"/>
    </row>
    <row r="1093" spans="10:22">
      <c r="J1093" s="6"/>
      <c r="P1093"/>
      <c r="S1093" s="106"/>
      <c r="T1093" s="106"/>
      <c r="U1093" s="106"/>
      <c r="V1093" s="106"/>
    </row>
    <row r="1094" spans="10:22">
      <c r="J1094" s="6"/>
      <c r="P1094"/>
      <c r="S1094" s="106"/>
      <c r="T1094" s="106"/>
      <c r="U1094" s="106"/>
      <c r="V1094" s="106"/>
    </row>
    <row r="1095" spans="10:22">
      <c r="J1095" s="6"/>
      <c r="P1095"/>
      <c r="S1095" s="106"/>
      <c r="T1095" s="106"/>
      <c r="U1095" s="106"/>
      <c r="V1095" s="106"/>
    </row>
    <row r="1096" spans="10:22">
      <c r="J1096" s="6"/>
      <c r="P1096"/>
      <c r="S1096" s="106"/>
      <c r="T1096" s="106"/>
      <c r="U1096" s="106"/>
      <c r="V1096" s="106"/>
    </row>
    <row r="1097" spans="10:22">
      <c r="J1097" s="6"/>
      <c r="P1097"/>
      <c r="S1097" s="106"/>
      <c r="T1097" s="106"/>
      <c r="U1097" s="106"/>
      <c r="V1097" s="106"/>
    </row>
    <row r="1098" spans="10:22">
      <c r="J1098" s="6"/>
      <c r="P1098"/>
      <c r="S1098" s="106"/>
      <c r="T1098" s="106"/>
      <c r="U1098" s="106"/>
      <c r="V1098" s="106"/>
    </row>
    <row r="1099" spans="10:22">
      <c r="J1099" s="6"/>
      <c r="P1099"/>
      <c r="S1099" s="106"/>
      <c r="T1099" s="106"/>
      <c r="U1099" s="106"/>
      <c r="V1099" s="106"/>
    </row>
    <row r="1100" spans="10:22">
      <c r="J1100" s="6"/>
      <c r="P1100"/>
      <c r="S1100" s="106"/>
      <c r="T1100" s="106"/>
      <c r="U1100" s="106"/>
      <c r="V1100" s="106"/>
    </row>
    <row r="1101" spans="10:22">
      <c r="J1101" s="6"/>
      <c r="P1101"/>
      <c r="S1101" s="106"/>
      <c r="T1101" s="106"/>
      <c r="U1101" s="106"/>
      <c r="V1101" s="106"/>
    </row>
    <row r="1102" spans="10:22">
      <c r="J1102" s="6"/>
      <c r="P1102"/>
      <c r="S1102" s="106"/>
      <c r="T1102" s="106"/>
      <c r="U1102" s="106"/>
      <c r="V1102" s="106"/>
    </row>
    <row r="1103" spans="10:22">
      <c r="J1103" s="6"/>
      <c r="P1103"/>
      <c r="S1103" s="106"/>
      <c r="T1103" s="106"/>
      <c r="U1103" s="106"/>
      <c r="V1103" s="106"/>
    </row>
    <row r="1104" spans="10:22">
      <c r="J1104" s="6"/>
      <c r="P1104"/>
      <c r="S1104" s="106"/>
      <c r="T1104" s="106"/>
      <c r="U1104" s="106"/>
      <c r="V1104" s="106"/>
    </row>
    <row r="1105" spans="10:22">
      <c r="J1105" s="6"/>
      <c r="P1105"/>
      <c r="S1105" s="106"/>
      <c r="T1105" s="106"/>
      <c r="U1105" s="106"/>
      <c r="V1105" s="106"/>
    </row>
    <row r="1106" spans="10:22">
      <c r="J1106" s="6"/>
      <c r="P1106"/>
      <c r="S1106" s="106"/>
      <c r="T1106" s="106"/>
      <c r="U1106" s="106"/>
      <c r="V1106" s="106"/>
    </row>
    <row r="1107" spans="10:22">
      <c r="J1107" s="6"/>
      <c r="P1107"/>
      <c r="S1107" s="106"/>
      <c r="T1107" s="106"/>
      <c r="U1107" s="106"/>
      <c r="V1107" s="106"/>
    </row>
    <row r="1108" spans="10:22">
      <c r="J1108" s="6"/>
      <c r="P1108"/>
      <c r="S1108" s="106"/>
      <c r="T1108" s="106"/>
      <c r="U1108" s="106"/>
      <c r="V1108" s="106"/>
    </row>
    <row r="1109" spans="10:22">
      <c r="J1109" s="6"/>
      <c r="P1109"/>
      <c r="S1109" s="106"/>
      <c r="T1109" s="106"/>
      <c r="U1109" s="106"/>
      <c r="V1109" s="106"/>
    </row>
    <row r="1110" spans="10:22">
      <c r="J1110" s="6"/>
      <c r="P1110"/>
      <c r="S1110" s="106"/>
      <c r="T1110" s="106"/>
      <c r="U1110" s="106"/>
      <c r="V1110" s="106"/>
    </row>
    <row r="1111" spans="10:22">
      <c r="J1111" s="6"/>
      <c r="P1111"/>
      <c r="S1111" s="106"/>
      <c r="T1111" s="106"/>
      <c r="U1111" s="106"/>
      <c r="V1111" s="106"/>
    </row>
    <row r="1112" spans="10:22">
      <c r="J1112" s="6"/>
      <c r="P1112"/>
      <c r="S1112" s="106"/>
      <c r="T1112" s="106"/>
      <c r="U1112" s="106"/>
      <c r="V1112" s="106"/>
    </row>
    <row r="1113" spans="10:22">
      <c r="J1113" s="6"/>
      <c r="P1113"/>
      <c r="S1113" s="106"/>
      <c r="T1113" s="106"/>
      <c r="U1113" s="106"/>
      <c r="V1113" s="106"/>
    </row>
    <row r="1114" spans="10:22">
      <c r="J1114" s="6"/>
      <c r="P1114"/>
      <c r="S1114" s="106"/>
      <c r="T1114" s="106"/>
      <c r="U1114" s="106"/>
      <c r="V1114" s="106"/>
    </row>
    <row r="1115" spans="10:22">
      <c r="J1115" s="6"/>
      <c r="P1115"/>
      <c r="S1115" s="106"/>
      <c r="T1115" s="106"/>
      <c r="U1115" s="106"/>
      <c r="V1115" s="106"/>
    </row>
    <row r="1116" spans="10:22">
      <c r="J1116" s="6"/>
      <c r="P1116"/>
      <c r="S1116" s="106"/>
      <c r="T1116" s="106"/>
      <c r="U1116" s="106"/>
      <c r="V1116" s="106"/>
    </row>
    <row r="1117" spans="10:22">
      <c r="J1117" s="6"/>
      <c r="P1117"/>
      <c r="S1117" s="106"/>
      <c r="T1117" s="106"/>
      <c r="U1117" s="106"/>
      <c r="V1117" s="106"/>
    </row>
    <row r="1118" spans="10:22">
      <c r="J1118" s="6"/>
      <c r="P1118"/>
      <c r="S1118" s="106"/>
      <c r="T1118" s="106"/>
      <c r="U1118" s="106"/>
      <c r="V1118" s="106"/>
    </row>
    <row r="1119" spans="10:22">
      <c r="J1119" s="6"/>
      <c r="P1119"/>
      <c r="S1119" s="106"/>
      <c r="T1119" s="106"/>
      <c r="U1119" s="106"/>
      <c r="V1119" s="106"/>
    </row>
    <row r="1120" spans="10:22">
      <c r="J1120" s="6"/>
      <c r="P1120"/>
      <c r="S1120" s="106"/>
      <c r="T1120" s="106"/>
      <c r="U1120" s="106"/>
      <c r="V1120" s="106"/>
    </row>
    <row r="1121" spans="10:22">
      <c r="J1121" s="6"/>
      <c r="P1121"/>
      <c r="S1121" s="106"/>
      <c r="T1121" s="106"/>
      <c r="U1121" s="106"/>
      <c r="V1121" s="106"/>
    </row>
    <row r="1122" spans="10:22">
      <c r="J1122" s="6"/>
      <c r="P1122"/>
      <c r="S1122" s="106"/>
      <c r="T1122" s="106"/>
      <c r="U1122" s="106"/>
      <c r="V1122" s="106"/>
    </row>
    <row r="1123" spans="10:22">
      <c r="J1123" s="6"/>
      <c r="P1123"/>
      <c r="S1123" s="106"/>
      <c r="T1123" s="106"/>
      <c r="U1123" s="106"/>
      <c r="V1123" s="106"/>
    </row>
    <row r="1124" spans="10:22">
      <c r="J1124" s="6"/>
      <c r="P1124"/>
      <c r="S1124" s="106"/>
      <c r="T1124" s="106"/>
      <c r="U1124" s="106"/>
      <c r="V1124" s="106"/>
    </row>
    <row r="1125" spans="10:22">
      <c r="J1125" s="6"/>
      <c r="P1125"/>
      <c r="S1125" s="106"/>
      <c r="T1125" s="106"/>
      <c r="U1125" s="106"/>
      <c r="V1125" s="106"/>
    </row>
    <row r="1126" spans="10:22">
      <c r="J1126" s="6"/>
      <c r="P1126"/>
      <c r="S1126" s="106"/>
      <c r="T1126" s="106"/>
      <c r="U1126" s="106"/>
      <c r="V1126" s="106"/>
    </row>
    <row r="1127" spans="10:22">
      <c r="J1127" s="6"/>
      <c r="P1127"/>
      <c r="S1127" s="106"/>
      <c r="T1127" s="106"/>
      <c r="U1127" s="106"/>
      <c r="V1127" s="106"/>
    </row>
    <row r="1128" spans="10:22">
      <c r="J1128" s="6"/>
      <c r="P1128"/>
      <c r="S1128" s="106"/>
      <c r="T1128" s="106"/>
      <c r="U1128" s="106"/>
      <c r="V1128" s="106"/>
    </row>
    <row r="1129" spans="10:22">
      <c r="J1129" s="6"/>
      <c r="P1129"/>
      <c r="S1129" s="106"/>
      <c r="T1129" s="106"/>
      <c r="U1129" s="106"/>
      <c r="V1129" s="106"/>
    </row>
    <row r="1130" spans="10:22">
      <c r="J1130" s="6"/>
      <c r="P1130"/>
      <c r="S1130" s="106"/>
      <c r="T1130" s="106"/>
      <c r="U1130" s="106"/>
      <c r="V1130" s="106"/>
    </row>
    <row r="1131" spans="10:22">
      <c r="J1131" s="6"/>
      <c r="P1131"/>
      <c r="S1131" s="106"/>
      <c r="T1131" s="106"/>
      <c r="U1131" s="106"/>
      <c r="V1131" s="106"/>
    </row>
    <row r="1132" spans="10:22">
      <c r="J1132" s="6"/>
      <c r="P1132"/>
      <c r="S1132" s="106"/>
      <c r="T1132" s="106"/>
      <c r="U1132" s="106"/>
      <c r="V1132" s="106"/>
    </row>
    <row r="1133" spans="10:22">
      <c r="J1133" s="6"/>
      <c r="P1133"/>
      <c r="S1133" s="106"/>
      <c r="T1133" s="106"/>
      <c r="U1133" s="106"/>
      <c r="V1133" s="106"/>
    </row>
    <row r="1134" spans="10:22">
      <c r="J1134" s="6"/>
      <c r="P1134"/>
      <c r="S1134" s="106"/>
      <c r="T1134" s="106"/>
      <c r="U1134" s="106"/>
      <c r="V1134" s="106"/>
    </row>
    <row r="1135" spans="10:22">
      <c r="J1135" s="6"/>
      <c r="P1135"/>
      <c r="S1135" s="106"/>
      <c r="T1135" s="106"/>
      <c r="U1135" s="106"/>
      <c r="V1135" s="106"/>
    </row>
    <row r="1136" spans="10:22">
      <c r="J1136" s="6"/>
      <c r="P1136"/>
      <c r="S1136" s="106"/>
      <c r="T1136" s="106"/>
      <c r="U1136" s="106"/>
      <c r="V1136" s="106"/>
    </row>
    <row r="1137" spans="10:22">
      <c r="J1137" s="6"/>
      <c r="P1137"/>
      <c r="S1137" s="106"/>
      <c r="T1137" s="106"/>
      <c r="U1137" s="106"/>
      <c r="V1137" s="106"/>
    </row>
    <row r="1138" spans="10:22">
      <c r="J1138" s="6"/>
      <c r="P1138"/>
      <c r="S1138" s="106"/>
      <c r="T1138" s="106"/>
      <c r="U1138" s="106"/>
      <c r="V1138" s="106"/>
    </row>
    <row r="1139" spans="10:22">
      <c r="J1139" s="6"/>
      <c r="P1139"/>
      <c r="S1139" s="106"/>
      <c r="T1139" s="106"/>
      <c r="U1139" s="106"/>
      <c r="V1139" s="106"/>
    </row>
    <row r="1140" spans="10:22">
      <c r="J1140" s="6"/>
      <c r="P1140"/>
      <c r="S1140" s="106"/>
      <c r="T1140" s="106"/>
      <c r="U1140" s="106"/>
      <c r="V1140" s="106"/>
    </row>
    <row r="1141" spans="10:22">
      <c r="J1141" s="6"/>
      <c r="P1141"/>
      <c r="S1141" s="106"/>
      <c r="T1141" s="106"/>
      <c r="U1141" s="106"/>
      <c r="V1141" s="106"/>
    </row>
    <row r="1142" spans="10:22">
      <c r="J1142" s="6"/>
      <c r="P1142"/>
      <c r="S1142" s="106"/>
      <c r="T1142" s="106"/>
      <c r="U1142" s="106"/>
      <c r="V1142" s="106"/>
    </row>
    <row r="1143" spans="10:22">
      <c r="J1143" s="6"/>
      <c r="P1143"/>
      <c r="S1143" s="106"/>
      <c r="T1143" s="106"/>
      <c r="U1143" s="106"/>
      <c r="V1143" s="106"/>
    </row>
    <row r="1144" spans="10:22">
      <c r="J1144" s="6"/>
      <c r="P1144"/>
      <c r="S1144" s="106"/>
      <c r="T1144" s="106"/>
      <c r="U1144" s="106"/>
      <c r="V1144" s="106"/>
    </row>
    <row r="1145" spans="10:22">
      <c r="J1145" s="6"/>
      <c r="P1145"/>
      <c r="S1145" s="106"/>
      <c r="T1145" s="106"/>
      <c r="U1145" s="106"/>
      <c r="V1145" s="106"/>
    </row>
    <row r="1146" spans="10:22">
      <c r="J1146" s="6"/>
      <c r="P1146"/>
      <c r="S1146" s="106"/>
      <c r="T1146" s="106"/>
      <c r="U1146" s="106"/>
      <c r="V1146" s="106"/>
    </row>
    <row r="1147" spans="10:22">
      <c r="J1147" s="6"/>
      <c r="P1147"/>
      <c r="S1147" s="106"/>
      <c r="T1147" s="106"/>
      <c r="U1147" s="106"/>
      <c r="V1147" s="106"/>
    </row>
    <row r="1148" spans="10:22">
      <c r="J1148" s="6"/>
      <c r="P1148"/>
      <c r="S1148" s="106"/>
      <c r="T1148" s="106"/>
      <c r="U1148" s="106"/>
      <c r="V1148" s="106"/>
    </row>
    <row r="1149" spans="10:22">
      <c r="J1149" s="6"/>
      <c r="P1149"/>
      <c r="S1149" s="106"/>
      <c r="T1149" s="106"/>
      <c r="U1149" s="106"/>
      <c r="V1149" s="106"/>
    </row>
    <row r="1150" spans="10:22">
      <c r="J1150" s="6"/>
      <c r="P1150"/>
      <c r="S1150" s="106"/>
      <c r="T1150" s="106"/>
      <c r="U1150" s="106"/>
      <c r="V1150" s="106"/>
    </row>
    <row r="1151" spans="10:22">
      <c r="J1151" s="6"/>
      <c r="P1151"/>
      <c r="S1151" s="106"/>
      <c r="T1151" s="106"/>
      <c r="U1151" s="106"/>
      <c r="V1151" s="106"/>
    </row>
    <row r="1152" spans="10:22">
      <c r="J1152" s="6"/>
      <c r="P1152"/>
      <c r="S1152" s="106"/>
      <c r="T1152" s="106"/>
      <c r="U1152" s="106"/>
      <c r="V1152" s="106"/>
    </row>
    <row r="1153" spans="10:22">
      <c r="J1153" s="6"/>
      <c r="P1153"/>
      <c r="S1153" s="106"/>
      <c r="T1153" s="106"/>
      <c r="U1153" s="106"/>
      <c r="V1153" s="106"/>
    </row>
    <row r="1154" spans="10:22">
      <c r="J1154" s="6"/>
      <c r="P1154"/>
      <c r="S1154" s="106"/>
      <c r="T1154" s="106"/>
      <c r="U1154" s="106"/>
      <c r="V1154" s="106"/>
    </row>
    <row r="1155" spans="10:22">
      <c r="J1155" s="6"/>
      <c r="P1155"/>
      <c r="S1155" s="106"/>
      <c r="T1155" s="106"/>
      <c r="U1155" s="106"/>
      <c r="V1155" s="106"/>
    </row>
    <row r="1156" spans="10:22">
      <c r="J1156" s="6"/>
      <c r="P1156"/>
      <c r="S1156" s="106"/>
      <c r="T1156" s="106"/>
      <c r="U1156" s="106"/>
      <c r="V1156" s="106"/>
    </row>
    <row r="1157" spans="10:22">
      <c r="J1157" s="6"/>
      <c r="P1157"/>
      <c r="S1157" s="106"/>
      <c r="T1157" s="106"/>
      <c r="U1157" s="106"/>
      <c r="V1157" s="106"/>
    </row>
    <row r="1158" spans="10:22">
      <c r="J1158" s="6"/>
      <c r="P1158"/>
      <c r="S1158" s="106"/>
      <c r="T1158" s="106"/>
      <c r="U1158" s="106"/>
      <c r="V1158" s="106"/>
    </row>
    <row r="1159" spans="10:22">
      <c r="J1159" s="6"/>
      <c r="P1159"/>
      <c r="S1159" s="106"/>
      <c r="T1159" s="106"/>
      <c r="U1159" s="106"/>
      <c r="V1159" s="106"/>
    </row>
    <row r="1160" spans="10:22">
      <c r="J1160" s="6"/>
      <c r="P1160"/>
      <c r="S1160" s="106"/>
      <c r="T1160" s="106"/>
      <c r="U1160" s="106"/>
      <c r="V1160" s="106"/>
    </row>
    <row r="1161" spans="10:22">
      <c r="J1161" s="6"/>
      <c r="P1161"/>
      <c r="S1161" s="106"/>
      <c r="T1161" s="106"/>
      <c r="U1161" s="106"/>
      <c r="V1161" s="106"/>
    </row>
    <row r="1162" spans="10:22">
      <c r="J1162" s="6"/>
      <c r="P1162"/>
      <c r="S1162" s="106"/>
      <c r="T1162" s="106"/>
      <c r="U1162" s="106"/>
      <c r="V1162" s="106"/>
    </row>
    <row r="1163" spans="10:22">
      <c r="J1163" s="6"/>
      <c r="P1163"/>
      <c r="S1163" s="106"/>
      <c r="T1163" s="106"/>
      <c r="U1163" s="106"/>
      <c r="V1163" s="106"/>
    </row>
    <row r="1164" spans="10:22">
      <c r="J1164" s="6"/>
      <c r="P1164"/>
      <c r="S1164" s="106"/>
      <c r="T1164" s="106"/>
      <c r="U1164" s="106"/>
      <c r="V1164" s="106"/>
    </row>
    <row r="1165" spans="10:22">
      <c r="J1165" s="6"/>
      <c r="P1165"/>
      <c r="S1165" s="106"/>
      <c r="T1165" s="106"/>
      <c r="U1165" s="106"/>
      <c r="V1165" s="106"/>
    </row>
    <row r="1166" spans="10:22">
      <c r="J1166" s="6"/>
      <c r="P1166"/>
      <c r="S1166" s="106"/>
      <c r="T1166" s="106"/>
      <c r="U1166" s="106"/>
      <c r="V1166" s="106"/>
    </row>
    <row r="1167" spans="10:22">
      <c r="J1167" s="6"/>
      <c r="P1167"/>
      <c r="S1167" s="106"/>
      <c r="T1167" s="106"/>
      <c r="U1167" s="106"/>
      <c r="V1167" s="106"/>
    </row>
    <row r="1168" spans="10:22">
      <c r="J1168" s="6"/>
      <c r="P1168"/>
      <c r="S1168" s="106"/>
      <c r="T1168" s="106"/>
      <c r="U1168" s="106"/>
      <c r="V1168" s="106"/>
    </row>
    <row r="1169" spans="10:22">
      <c r="J1169" s="6"/>
      <c r="P1169"/>
      <c r="S1169" s="106"/>
      <c r="T1169" s="106"/>
      <c r="U1169" s="106"/>
      <c r="V1169" s="106"/>
    </row>
    <row r="1170" spans="10:22">
      <c r="J1170" s="6"/>
      <c r="P1170"/>
      <c r="S1170" s="106"/>
      <c r="T1170" s="106"/>
      <c r="U1170" s="106"/>
      <c r="V1170" s="106"/>
    </row>
    <row r="1171" spans="10:22">
      <c r="J1171" s="6"/>
      <c r="P1171"/>
      <c r="S1171" s="106"/>
      <c r="T1171" s="106"/>
      <c r="U1171" s="106"/>
      <c r="V1171" s="106"/>
    </row>
    <row r="1172" spans="10:22">
      <c r="J1172" s="6"/>
      <c r="P1172"/>
      <c r="S1172" s="106"/>
      <c r="T1172" s="106"/>
      <c r="U1172" s="106"/>
      <c r="V1172" s="106"/>
    </row>
    <row r="1173" spans="10:22">
      <c r="J1173" s="6"/>
      <c r="P1173"/>
      <c r="S1173" s="106"/>
      <c r="T1173" s="106"/>
      <c r="U1173" s="106"/>
      <c r="V1173" s="106"/>
    </row>
    <row r="1174" spans="10:22">
      <c r="J1174" s="6"/>
      <c r="P1174"/>
      <c r="S1174" s="106"/>
      <c r="T1174" s="106"/>
      <c r="U1174" s="106"/>
      <c r="V1174" s="106"/>
    </row>
    <row r="1175" spans="10:22">
      <c r="J1175" s="6"/>
      <c r="P1175"/>
      <c r="S1175" s="106"/>
      <c r="T1175" s="106"/>
      <c r="U1175" s="106"/>
      <c r="V1175" s="106"/>
    </row>
    <row r="1176" spans="10:22">
      <c r="J1176" s="6"/>
      <c r="P1176"/>
    </row>
    <row r="1177" spans="10:22">
      <c r="J1177" s="6"/>
      <c r="P1177"/>
    </row>
    <row r="1178" spans="10:22">
      <c r="J1178" s="6"/>
      <c r="P1178"/>
    </row>
    <row r="1179" spans="10:22">
      <c r="J1179" s="6"/>
      <c r="P1179"/>
    </row>
    <row r="1180" spans="10:22">
      <c r="J1180" s="6"/>
      <c r="P1180"/>
    </row>
    <row r="1181" spans="10:22">
      <c r="J1181" s="6"/>
      <c r="P1181"/>
    </row>
    <row r="1182" spans="10:22">
      <c r="J1182" s="6"/>
      <c r="P1182"/>
    </row>
    <row r="1183" spans="10:22">
      <c r="J1183" s="6"/>
      <c r="P1183"/>
    </row>
    <row r="1184" spans="10:22">
      <c r="J1184" s="6"/>
      <c r="P1184"/>
    </row>
    <row r="1185" spans="10:16">
      <c r="J1185" s="6"/>
      <c r="P1185"/>
    </row>
    <row r="1186" spans="10:16">
      <c r="J1186" s="6"/>
      <c r="P1186"/>
    </row>
    <row r="1187" spans="10:16">
      <c r="J1187" s="6"/>
      <c r="P1187"/>
    </row>
    <row r="1188" spans="10:16">
      <c r="J1188" s="6"/>
      <c r="P1188"/>
    </row>
    <row r="1189" spans="10:16">
      <c r="J1189" s="6"/>
      <c r="P1189"/>
    </row>
    <row r="1190" spans="10:16">
      <c r="J1190" s="6"/>
      <c r="P1190"/>
    </row>
    <row r="1191" spans="10:16">
      <c r="J1191" s="6"/>
      <c r="P1191"/>
    </row>
    <row r="1192" spans="10:16">
      <c r="J1192" s="6"/>
      <c r="P1192"/>
    </row>
    <row r="1193" spans="10:16">
      <c r="J1193" s="6"/>
      <c r="P1193"/>
    </row>
    <row r="1199" spans="10:16">
      <c r="J1199" s="6"/>
      <c r="P1199"/>
    </row>
    <row r="1200" spans="10:16">
      <c r="J1200" s="6"/>
      <c r="P1200"/>
    </row>
    <row r="1201" spans="10:16">
      <c r="J1201" s="6"/>
      <c r="P1201"/>
    </row>
    <row r="1202" spans="10:16">
      <c r="J1202" s="6"/>
      <c r="P1202"/>
    </row>
    <row r="1203" spans="10:16">
      <c r="J1203" s="6"/>
      <c r="P1203"/>
    </row>
    <row r="1204" spans="10:16">
      <c r="J1204" s="6"/>
      <c r="P1204"/>
    </row>
    <row r="1205" spans="10:16">
      <c r="J1205" s="6"/>
      <c r="P1205"/>
    </row>
    <row r="1206" spans="10:16">
      <c r="J1206" s="6"/>
      <c r="P1206"/>
    </row>
    <row r="1207" spans="10:16">
      <c r="J1207" s="6"/>
      <c r="P1207"/>
    </row>
    <row r="1208" spans="10:16">
      <c r="J1208" s="6"/>
      <c r="P1208"/>
    </row>
    <row r="1209" spans="10:16">
      <c r="J1209" s="6"/>
      <c r="P1209"/>
    </row>
    <row r="1210" spans="10:16">
      <c r="J1210" s="6"/>
      <c r="P1210"/>
    </row>
    <row r="1211" spans="10:16">
      <c r="J1211" s="6"/>
      <c r="P1211"/>
    </row>
    <row r="1212" spans="10:16">
      <c r="J1212" s="6"/>
      <c r="P1212"/>
    </row>
    <row r="1213" spans="10:16">
      <c r="J1213" s="6"/>
      <c r="P1213"/>
    </row>
    <row r="1214" spans="10:16">
      <c r="J1214" s="6"/>
      <c r="P1214"/>
    </row>
    <row r="1215" spans="10:16">
      <c r="J1215" s="6"/>
      <c r="P1215"/>
    </row>
    <row r="1216" spans="10:16">
      <c r="J1216" s="6"/>
      <c r="P1216"/>
    </row>
    <row r="1217" spans="10:16">
      <c r="J1217" s="6"/>
      <c r="P1217"/>
    </row>
    <row r="1218" spans="10:16">
      <c r="J1218" s="6"/>
      <c r="P1218"/>
    </row>
    <row r="1219" spans="10:16">
      <c r="J1219" s="6"/>
      <c r="P1219"/>
    </row>
    <row r="1220" spans="10:16">
      <c r="J1220" s="6"/>
      <c r="P1220"/>
    </row>
    <row r="1221" spans="10:16">
      <c r="J1221" s="6"/>
      <c r="P1221"/>
    </row>
    <row r="1222" spans="10:16">
      <c r="J1222" s="6"/>
      <c r="P1222"/>
    </row>
    <row r="1223" spans="10:16">
      <c r="J1223" s="6"/>
      <c r="P1223"/>
    </row>
    <row r="1224" spans="10:16">
      <c r="J1224" s="6"/>
      <c r="P1224"/>
    </row>
    <row r="1225" spans="10:16">
      <c r="J1225" s="6"/>
      <c r="P1225"/>
    </row>
    <row r="1226" spans="10:16">
      <c r="J1226" s="6"/>
      <c r="P1226"/>
    </row>
    <row r="1227" spans="10:16">
      <c r="J1227" s="6"/>
      <c r="P1227"/>
    </row>
    <row r="1228" spans="10:16">
      <c r="J1228" s="6"/>
      <c r="P1228"/>
    </row>
    <row r="1229" spans="10:16">
      <c r="J1229" s="6"/>
      <c r="P1229"/>
    </row>
    <row r="1230" spans="10:16">
      <c r="J1230" s="6"/>
      <c r="P1230"/>
    </row>
    <row r="1231" spans="10:16">
      <c r="J1231" s="6"/>
      <c r="P1231"/>
    </row>
    <row r="1232" spans="10:16">
      <c r="K1232" s="6"/>
    </row>
    <row r="1233" spans="11:11">
      <c r="K1233" s="6"/>
    </row>
    <row r="1234" spans="11:11">
      <c r="K1234" s="6"/>
    </row>
    <row r="1235" spans="11:11">
      <c r="K1235" s="6"/>
    </row>
    <row r="1236" spans="11:11">
      <c r="K1236" s="6"/>
    </row>
    <row r="1237" spans="11:11">
      <c r="K1237" s="6"/>
    </row>
    <row r="1238" spans="11:11">
      <c r="K1238" s="6"/>
    </row>
    <row r="1239" spans="11:11">
      <c r="K1239" s="6"/>
    </row>
  </sheetData>
  <phoneticPr fontId="51" type="noConversion"/>
  <pageMargins left="0" right="0" top="0" bottom="0" header="0.51180555555555496" footer="0.51180555555555496"/>
  <pageSetup paperSize="9" firstPageNumber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CK954"/>
  <sheetViews>
    <sheetView view="pageBreakPreview" topLeftCell="A136" zoomScale="60" workbookViewId="0">
      <selection activeCell="B126" sqref="B126"/>
    </sheetView>
  </sheetViews>
  <sheetFormatPr defaultRowHeight="15"/>
  <cols>
    <col min="1" max="1" width="2.28515625" customWidth="1"/>
    <col min="2" max="2" width="7" customWidth="1"/>
    <col min="3" max="3" width="29.140625" style="77" customWidth="1"/>
    <col min="4" max="4" width="10.85546875" customWidth="1"/>
    <col min="5" max="5" width="4.5703125" customWidth="1"/>
    <col min="6" max="6" width="10" customWidth="1"/>
    <col min="7" max="7" width="26.42578125" customWidth="1"/>
    <col min="8" max="8" width="9.85546875" customWidth="1"/>
    <col min="9" max="9" width="2.140625" customWidth="1"/>
    <col min="10" max="10" width="9.28515625" customWidth="1"/>
    <col min="11" max="11" width="29.42578125" customWidth="1"/>
    <col min="12" max="12" width="10.42578125" customWidth="1"/>
    <col min="13" max="13" width="4.42578125" customWidth="1"/>
    <col min="14" max="14" width="9.7109375" customWidth="1"/>
    <col min="15" max="15" width="25.28515625" customWidth="1"/>
    <col min="16" max="16" width="10" customWidth="1"/>
    <col min="17" max="17" width="6" customWidth="1"/>
    <col min="18" max="18" width="6.85546875" customWidth="1"/>
    <col min="19" max="19" width="13.5703125" customWidth="1"/>
    <col min="20" max="20" width="7.85546875" customWidth="1"/>
    <col min="21" max="21" width="9.5703125" customWidth="1"/>
    <col min="22" max="22" width="7.28515625" customWidth="1"/>
    <col min="23" max="23" width="11" customWidth="1"/>
    <col min="24" max="24" width="7.42578125" customWidth="1"/>
    <col min="25" max="25" width="8.5703125" customWidth="1"/>
    <col min="26" max="26" width="6.85546875" customWidth="1"/>
    <col min="27" max="27" width="8.28515625" customWidth="1"/>
    <col min="28" max="28" width="6.140625" customWidth="1"/>
    <col min="29" max="29" width="8" customWidth="1"/>
    <col min="30" max="30" width="6.28515625" customWidth="1"/>
    <col min="32" max="32" width="8.7109375" customWidth="1"/>
  </cols>
  <sheetData>
    <row r="1" spans="2:89" ht="12" customHeight="1">
      <c r="I1" s="92"/>
      <c r="J1" s="106"/>
      <c r="K1" s="11"/>
      <c r="L1" s="11"/>
      <c r="M1" s="11"/>
      <c r="N1" s="11"/>
      <c r="O1" s="106"/>
      <c r="P1" s="106"/>
      <c r="Q1" s="106"/>
      <c r="R1" s="106"/>
      <c r="S1" s="106"/>
      <c r="T1" s="106"/>
      <c r="U1" s="158"/>
      <c r="V1" s="158"/>
      <c r="W1" s="104"/>
      <c r="X1" s="106"/>
      <c r="Y1" s="106"/>
      <c r="Z1" s="106"/>
      <c r="AA1" s="106"/>
      <c r="AB1" s="106"/>
      <c r="AC1" s="106"/>
      <c r="AD1" s="106"/>
      <c r="AE1" s="106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</row>
    <row r="2" spans="2:89" ht="14.25" customHeight="1">
      <c r="B2" s="3735" t="s">
        <v>206</v>
      </c>
      <c r="C2" s="3736"/>
      <c r="D2" s="65"/>
      <c r="E2" s="65"/>
      <c r="F2" s="65"/>
      <c r="G2" s="79"/>
      <c r="H2" s="79"/>
      <c r="I2" s="1563"/>
      <c r="J2" s="489"/>
      <c r="K2" s="106"/>
      <c r="L2" s="106"/>
      <c r="M2" s="106"/>
      <c r="N2" s="781"/>
      <c r="O2" s="106"/>
      <c r="P2" s="114"/>
      <c r="Q2" s="106"/>
      <c r="R2" s="106"/>
      <c r="S2" s="101"/>
      <c r="T2" s="101"/>
      <c r="U2" s="101"/>
      <c r="V2" s="101"/>
      <c r="W2" s="106"/>
      <c r="X2" s="191"/>
      <c r="Y2" s="276"/>
      <c r="Z2" s="191"/>
      <c r="AA2" s="276"/>
      <c r="AB2" s="106"/>
      <c r="AC2" s="104"/>
      <c r="AD2" s="187"/>
      <c r="AE2" s="106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</row>
    <row r="3" spans="2:89" ht="15.75" thickBot="1">
      <c r="B3" s="99" t="s">
        <v>547</v>
      </c>
      <c r="E3" s="390" t="s">
        <v>126</v>
      </c>
      <c r="F3" s="80"/>
      <c r="G3" s="6" t="s">
        <v>932</v>
      </c>
      <c r="H3" t="s">
        <v>533</v>
      </c>
      <c r="I3" s="92"/>
      <c r="J3" s="106"/>
      <c r="K3" s="172"/>
      <c r="L3" s="106"/>
      <c r="M3" s="106"/>
      <c r="N3" s="106"/>
      <c r="O3" s="172"/>
      <c r="P3" s="106"/>
      <c r="Q3" s="106"/>
      <c r="R3" s="205"/>
      <c r="S3" s="106"/>
      <c r="T3" s="106"/>
      <c r="U3" s="98"/>
      <c r="V3" s="106"/>
      <c r="W3" s="101"/>
      <c r="X3" s="113"/>
      <c r="Y3" s="138"/>
      <c r="Z3" s="375"/>
      <c r="AA3" s="376"/>
      <c r="AB3" s="106"/>
      <c r="AC3" s="106"/>
      <c r="AD3" s="106"/>
      <c r="AE3" s="106"/>
      <c r="AF3" s="11"/>
      <c r="AG3" s="11"/>
      <c r="AH3" s="106"/>
      <c r="AI3" s="11"/>
      <c r="AJ3" s="11"/>
      <c r="AK3" s="11"/>
      <c r="AL3" s="106"/>
      <c r="AM3" s="106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</row>
    <row r="4" spans="2:89" ht="13.5" customHeight="1">
      <c r="B4" s="34" t="s">
        <v>336</v>
      </c>
      <c r="C4" s="82" t="s">
        <v>3</v>
      </c>
      <c r="D4" s="247" t="s">
        <v>4</v>
      </c>
      <c r="F4" s="34" t="s">
        <v>2</v>
      </c>
      <c r="G4" s="82" t="s">
        <v>3</v>
      </c>
      <c r="H4" s="247" t="s">
        <v>4</v>
      </c>
      <c r="I4" s="278"/>
      <c r="J4" s="171"/>
      <c r="K4" s="113"/>
      <c r="L4" s="334"/>
      <c r="M4" s="106"/>
      <c r="N4" s="115"/>
      <c r="O4" s="126"/>
      <c r="P4" s="334"/>
      <c r="Q4" s="126"/>
      <c r="R4" s="106"/>
      <c r="S4" s="126"/>
      <c r="T4" s="106"/>
      <c r="U4" s="104"/>
      <c r="V4" s="106"/>
      <c r="W4" s="101"/>
      <c r="X4" s="105"/>
      <c r="Y4" s="130"/>
      <c r="Z4" s="172"/>
      <c r="AA4" s="376"/>
      <c r="AB4" s="106"/>
      <c r="AC4" s="106"/>
      <c r="AD4" s="106"/>
      <c r="AE4" s="106"/>
      <c r="AF4" s="106"/>
      <c r="AG4" s="106"/>
      <c r="AH4" s="106"/>
      <c r="AI4" s="106"/>
      <c r="AJ4" s="106"/>
      <c r="AK4" s="106"/>
      <c r="AL4" s="106"/>
      <c r="AM4" s="106"/>
      <c r="AN4" s="106"/>
      <c r="AO4" s="106"/>
      <c r="AP4" s="106"/>
      <c r="AQ4" s="106"/>
      <c r="AR4" s="106"/>
      <c r="AS4" s="106"/>
      <c r="AT4" s="106"/>
      <c r="AU4" s="106"/>
      <c r="AV4" s="106"/>
      <c r="AW4" s="106"/>
      <c r="AX4" s="106"/>
      <c r="AY4" s="106"/>
      <c r="AZ4" s="106"/>
      <c r="BA4" s="106"/>
      <c r="BB4" s="106"/>
      <c r="BC4" s="106"/>
      <c r="BD4" s="106"/>
      <c r="BE4" s="106"/>
      <c r="BF4" s="106"/>
      <c r="BG4" s="106"/>
      <c r="BH4" s="106"/>
      <c r="BI4" s="106"/>
      <c r="BJ4" s="106"/>
      <c r="BK4" s="106"/>
      <c r="BL4" s="106"/>
      <c r="BM4" s="106"/>
      <c r="BN4" s="106"/>
      <c r="BO4" s="106"/>
      <c r="BP4" s="106"/>
      <c r="BQ4" s="106"/>
      <c r="BR4" s="106"/>
      <c r="BS4" s="106"/>
      <c r="BT4" s="106"/>
      <c r="BU4" s="106"/>
      <c r="BV4" s="106"/>
      <c r="BW4" s="106"/>
      <c r="BX4" s="106"/>
      <c r="BY4" s="106"/>
      <c r="BZ4" s="106"/>
      <c r="CA4" s="106"/>
      <c r="CB4" s="106"/>
      <c r="CC4" s="106"/>
      <c r="CD4" s="106"/>
      <c r="CE4" s="106"/>
      <c r="CF4" s="106"/>
      <c r="CG4" s="106"/>
      <c r="CH4" s="106"/>
      <c r="CI4" s="106"/>
      <c r="CJ4" s="106"/>
      <c r="CK4" s="106"/>
    </row>
    <row r="5" spans="2:89" ht="13.5" customHeight="1" thickBot="1">
      <c r="B5" s="257" t="s">
        <v>337</v>
      </c>
      <c r="C5" s="11"/>
      <c r="D5" s="268" t="s">
        <v>60</v>
      </c>
      <c r="E5" s="272"/>
      <c r="F5" s="37" t="s">
        <v>5</v>
      </c>
      <c r="G5" s="38"/>
      <c r="H5" s="248" t="s">
        <v>60</v>
      </c>
      <c r="I5" s="106"/>
      <c r="J5" s="124"/>
      <c r="K5" s="618"/>
      <c r="L5" s="367"/>
      <c r="M5" s="106"/>
      <c r="N5" s="115"/>
      <c r="O5" s="126"/>
      <c r="P5" s="367"/>
      <c r="Q5" s="126"/>
      <c r="R5" s="197"/>
      <c r="S5" s="127"/>
      <c r="T5" s="23"/>
      <c r="U5" s="104"/>
      <c r="V5" s="106"/>
      <c r="W5" s="101"/>
      <c r="X5" s="100"/>
      <c r="Y5" s="130"/>
      <c r="Z5" s="172"/>
      <c r="AA5" s="376"/>
      <c r="AB5" s="106"/>
      <c r="AC5" s="106"/>
      <c r="AD5" s="106"/>
      <c r="AE5" s="106"/>
      <c r="AF5" s="106"/>
      <c r="AG5" s="106"/>
      <c r="AH5" s="106"/>
      <c r="AI5" s="106"/>
      <c r="AJ5" s="106"/>
      <c r="AK5" s="106"/>
      <c r="AL5" s="106"/>
      <c r="AM5" s="106"/>
      <c r="AN5" s="106"/>
      <c r="AO5" s="106"/>
      <c r="AP5" s="106"/>
      <c r="AQ5" s="106"/>
      <c r="AR5" s="106"/>
      <c r="AS5" s="106"/>
      <c r="AT5" s="106"/>
      <c r="AU5" s="106"/>
      <c r="AV5" s="106"/>
      <c r="AW5" s="106"/>
      <c r="AX5" s="106"/>
      <c r="AY5" s="106"/>
      <c r="AZ5" s="106"/>
      <c r="BA5" s="106"/>
      <c r="BB5" s="106"/>
      <c r="BC5" s="106"/>
      <c r="BD5" s="106"/>
      <c r="BE5" s="106"/>
      <c r="BF5" s="106"/>
      <c r="BG5" s="106"/>
      <c r="BH5" s="106"/>
      <c r="BI5" s="106"/>
      <c r="BJ5" s="106"/>
      <c r="BK5" s="106"/>
      <c r="BL5" s="106"/>
      <c r="BM5" s="106"/>
      <c r="BN5" s="106"/>
      <c r="BO5" s="106"/>
      <c r="BP5" s="106"/>
      <c r="BQ5" s="106"/>
      <c r="BR5" s="106"/>
      <c r="BS5" s="106"/>
      <c r="BT5" s="106"/>
      <c r="BU5" s="106"/>
      <c r="BV5" s="106"/>
      <c r="BW5" s="106"/>
      <c r="BX5" s="106"/>
      <c r="BY5" s="106"/>
      <c r="BZ5" s="106"/>
      <c r="CA5" s="106"/>
      <c r="CB5" s="106"/>
      <c r="CC5" s="106"/>
      <c r="CD5" s="106"/>
      <c r="CE5" s="106"/>
      <c r="CF5" s="106"/>
      <c r="CG5" s="106"/>
      <c r="CH5" s="106"/>
      <c r="CI5" s="106"/>
      <c r="CJ5" s="106"/>
      <c r="CK5" s="106"/>
    </row>
    <row r="6" spans="2:89" ht="13.5" customHeight="1" thickBot="1">
      <c r="B6" s="621" t="s">
        <v>454</v>
      </c>
      <c r="C6" s="71"/>
      <c r="D6" s="59"/>
      <c r="E6" s="106"/>
      <c r="F6" s="1573" t="s">
        <v>455</v>
      </c>
      <c r="G6" s="1574"/>
      <c r="H6" s="1663"/>
      <c r="I6" s="106"/>
      <c r="J6" s="124"/>
      <c r="K6" s="101"/>
      <c r="L6" s="367"/>
      <c r="M6" s="106"/>
      <c r="N6" s="106"/>
      <c r="O6" s="126"/>
      <c r="P6" s="111"/>
      <c r="Q6" s="126"/>
      <c r="R6" s="106"/>
      <c r="S6" s="106"/>
      <c r="T6" s="11"/>
      <c r="U6" s="104"/>
      <c r="V6" s="106"/>
      <c r="W6" s="101"/>
      <c r="X6" s="100"/>
      <c r="Y6" s="130"/>
      <c r="Z6" s="172"/>
      <c r="AA6" s="376"/>
      <c r="AB6" s="106"/>
      <c r="AC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  <c r="AS6" s="106"/>
      <c r="AT6" s="106"/>
      <c r="AU6" s="106"/>
      <c r="AV6" s="106"/>
      <c r="AW6" s="106"/>
      <c r="AX6" s="106"/>
      <c r="AY6" s="106"/>
      <c r="AZ6" s="106"/>
      <c r="BA6" s="106"/>
      <c r="BB6" s="106"/>
      <c r="BC6" s="106"/>
      <c r="BD6" s="106"/>
      <c r="BE6" s="106"/>
      <c r="BF6" s="106"/>
      <c r="BG6" s="106"/>
      <c r="BH6" s="106"/>
      <c r="BI6" s="106"/>
      <c r="BJ6" s="106"/>
      <c r="BK6" s="106"/>
      <c r="BL6" s="106"/>
      <c r="BM6" s="106"/>
      <c r="BN6" s="106"/>
      <c r="BO6" s="106"/>
      <c r="BP6" s="106"/>
      <c r="BQ6" s="106"/>
      <c r="BR6" s="106"/>
      <c r="BS6" s="106"/>
      <c r="BT6" s="106"/>
      <c r="BU6" s="106"/>
      <c r="BV6" s="106"/>
      <c r="BW6" s="106"/>
      <c r="BX6" s="106"/>
      <c r="BY6" s="106"/>
      <c r="BZ6" s="106"/>
      <c r="CA6" s="106"/>
      <c r="CB6" s="106"/>
      <c r="CC6" s="106"/>
      <c r="CD6" s="106"/>
      <c r="CE6" s="106"/>
      <c r="CF6" s="106"/>
      <c r="CG6" s="106"/>
      <c r="CH6" s="106"/>
      <c r="CI6" s="106"/>
      <c r="CJ6" s="106"/>
      <c r="CK6" s="106"/>
    </row>
    <row r="7" spans="2:89">
      <c r="B7" s="1554"/>
      <c r="C7" s="340" t="s">
        <v>132</v>
      </c>
      <c r="D7" s="1555"/>
      <c r="E7" s="127"/>
      <c r="F7" s="234"/>
      <c r="G7" s="340" t="s">
        <v>132</v>
      </c>
      <c r="H7" s="226"/>
      <c r="I7" s="106"/>
      <c r="J7" s="1656"/>
      <c r="K7" s="126"/>
      <c r="L7" s="367"/>
      <c r="M7" s="106"/>
      <c r="N7" s="115"/>
      <c r="O7" s="126"/>
      <c r="P7" s="367"/>
      <c r="Q7" s="126"/>
      <c r="R7" s="106"/>
      <c r="S7" s="106"/>
      <c r="T7" s="11"/>
      <c r="U7" s="101"/>
      <c r="V7" s="106"/>
      <c r="W7" s="101"/>
      <c r="X7" s="100"/>
      <c r="Y7" s="130"/>
      <c r="Z7" s="172"/>
      <c r="AA7" s="37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  <c r="BJ7" s="106"/>
      <c r="BK7" s="106"/>
      <c r="BL7" s="106"/>
      <c r="BM7" s="106"/>
      <c r="BN7" s="106"/>
      <c r="BO7" s="106"/>
      <c r="BP7" s="106"/>
      <c r="BQ7" s="106"/>
      <c r="BR7" s="106"/>
      <c r="BS7" s="106"/>
      <c r="BT7" s="106"/>
      <c r="BU7" s="106"/>
      <c r="BV7" s="106"/>
      <c r="BW7" s="106"/>
      <c r="BX7" s="106"/>
      <c r="BY7" s="106"/>
      <c r="BZ7" s="106"/>
      <c r="CA7" s="106"/>
      <c r="CB7" s="106"/>
      <c r="CC7" s="106"/>
      <c r="CD7" s="106"/>
      <c r="CE7" s="106"/>
      <c r="CF7" s="106"/>
      <c r="CG7" s="106"/>
      <c r="CH7" s="106"/>
      <c r="CI7" s="106"/>
      <c r="CJ7" s="106"/>
      <c r="CK7" s="106"/>
    </row>
    <row r="8" spans="2:89">
      <c r="B8" s="1666" t="str">
        <f>'12-18л. МЕНЮ '!J68</f>
        <v>54-3з/22</v>
      </c>
      <c r="C8" s="1409" t="str">
        <f>'12-18л. МЕНЮ '!C68</f>
        <v>Помидор в нарезке</v>
      </c>
      <c r="D8" s="687">
        <f>'12-18л. МЕНЮ '!D68</f>
        <v>100</v>
      </c>
      <c r="E8" s="127"/>
      <c r="F8" s="1414" t="str">
        <f>'12-18л. МЕНЮ '!J126</f>
        <v>68 /22</v>
      </c>
      <c r="G8" s="1409" t="str">
        <f>'12-18л. МЕНЮ '!C126</f>
        <v xml:space="preserve">Морковь по-корейски </v>
      </c>
      <c r="H8" s="687">
        <f>'12-18л. МЕНЮ '!D126</f>
        <v>100</v>
      </c>
      <c r="I8" s="191"/>
      <c r="J8" s="1656"/>
      <c r="K8" s="126"/>
      <c r="L8" s="367"/>
      <c r="M8" s="106"/>
      <c r="N8" s="106"/>
      <c r="O8" s="2478"/>
      <c r="P8" s="111"/>
      <c r="Q8" s="126"/>
      <c r="R8" s="106"/>
      <c r="S8" s="106"/>
      <c r="T8" s="11"/>
      <c r="U8" s="101"/>
      <c r="V8" s="106"/>
      <c r="W8" s="101"/>
      <c r="X8" s="115"/>
      <c r="Y8" s="130"/>
      <c r="Z8" s="172"/>
      <c r="AA8" s="376"/>
      <c r="AB8" s="106"/>
      <c r="AC8" s="106"/>
      <c r="AD8" s="106"/>
      <c r="AE8" s="106"/>
      <c r="AF8" s="106"/>
      <c r="AG8" s="106"/>
      <c r="AH8" s="106"/>
      <c r="AI8" s="106"/>
      <c r="AJ8" s="106"/>
      <c r="AK8" s="106"/>
      <c r="AL8" s="106"/>
      <c r="AM8" s="106"/>
      <c r="AN8" s="106"/>
      <c r="AO8" s="106"/>
      <c r="AP8" s="106"/>
      <c r="AQ8" s="106"/>
      <c r="AR8" s="106"/>
      <c r="AS8" s="106"/>
      <c r="AT8" s="106"/>
      <c r="AU8" s="106"/>
      <c r="AV8" s="106"/>
      <c r="AW8" s="106"/>
      <c r="AX8" s="106"/>
      <c r="AY8" s="106"/>
      <c r="AZ8" s="106"/>
      <c r="BA8" s="106"/>
      <c r="BB8" s="106"/>
      <c r="BC8" s="106"/>
      <c r="BD8" s="106"/>
      <c r="BE8" s="106"/>
      <c r="BF8" s="106"/>
      <c r="BG8" s="106"/>
      <c r="BH8" s="106"/>
      <c r="BI8" s="106"/>
      <c r="BJ8" s="106"/>
      <c r="BK8" s="106"/>
      <c r="BL8" s="106"/>
      <c r="BM8" s="106"/>
      <c r="BN8" s="106"/>
      <c r="BO8" s="106"/>
      <c r="BP8" s="106"/>
      <c r="BQ8" s="106"/>
      <c r="BR8" s="106"/>
      <c r="BS8" s="106"/>
      <c r="BT8" s="106"/>
      <c r="BU8" s="106"/>
      <c r="BV8" s="106"/>
      <c r="BW8" s="106"/>
      <c r="BX8" s="106"/>
      <c r="BY8" s="106"/>
      <c r="BZ8" s="106"/>
      <c r="CA8" s="106"/>
      <c r="CB8" s="106"/>
      <c r="CC8" s="106"/>
      <c r="CD8" s="106"/>
      <c r="CE8" s="106"/>
      <c r="CF8" s="106"/>
      <c r="CG8" s="106"/>
      <c r="CH8" s="106"/>
      <c r="CI8" s="106"/>
      <c r="CJ8" s="106"/>
      <c r="CK8" s="106"/>
    </row>
    <row r="9" spans="2:89" ht="12.75" customHeight="1">
      <c r="B9" s="1666" t="str">
        <f>'12-18л. МЕНЮ '!J69</f>
        <v>291/17</v>
      </c>
      <c r="C9" s="1409" t="str">
        <f>'12-18л. МЕНЮ '!C69</f>
        <v>Плов из птицы</v>
      </c>
      <c r="D9" s="687">
        <f>'12-18л. МЕНЮ '!D69</f>
        <v>200</v>
      </c>
      <c r="E9" s="212"/>
      <c r="F9" s="1581" t="str">
        <f>'12-18л. МЕНЮ '!J127</f>
        <v>546/22</v>
      </c>
      <c r="G9" s="256" t="str">
        <f>'12-18л. МЕНЮ '!C127</f>
        <v>Тефтели из говядины с соусом</v>
      </c>
      <c r="H9" s="253">
        <f>'12-18л. МЕНЮ '!D127</f>
        <v>100</v>
      </c>
      <c r="I9" s="100"/>
      <c r="J9" s="106"/>
      <c r="K9" s="114"/>
      <c r="L9" s="106"/>
      <c r="M9" s="106"/>
      <c r="N9" s="125"/>
      <c r="O9" s="126"/>
      <c r="P9" s="96"/>
      <c r="Q9" s="101"/>
      <c r="R9" s="106"/>
      <c r="S9" s="106"/>
      <c r="T9" s="11"/>
      <c r="U9" s="101"/>
      <c r="V9" s="208"/>
      <c r="W9" s="101"/>
      <c r="X9" s="100"/>
      <c r="Y9" s="130"/>
      <c r="Z9" s="172"/>
      <c r="AA9" s="376"/>
      <c r="AB9" s="106"/>
      <c r="AC9" s="106"/>
      <c r="AD9" s="106"/>
      <c r="AE9" s="106"/>
      <c r="AF9" s="106"/>
      <c r="AG9" s="106"/>
      <c r="AH9" s="106"/>
      <c r="AI9" s="106"/>
      <c r="AJ9" s="106"/>
      <c r="AK9" s="106"/>
      <c r="AL9" s="106"/>
      <c r="AM9" s="106"/>
      <c r="AN9" s="106"/>
      <c r="AO9" s="106"/>
      <c r="AP9" s="106"/>
      <c r="AQ9" s="106"/>
      <c r="AR9" s="106"/>
      <c r="AS9" s="106"/>
      <c r="AT9" s="106"/>
      <c r="AU9" s="106"/>
      <c r="AV9" s="106"/>
      <c r="AW9" s="106"/>
      <c r="AX9" s="106"/>
      <c r="AY9" s="106"/>
      <c r="AZ9" s="106"/>
      <c r="BA9" s="106"/>
      <c r="BB9" s="106"/>
      <c r="BC9" s="106"/>
      <c r="BD9" s="106"/>
      <c r="BE9" s="106"/>
      <c r="BF9" s="106"/>
      <c r="BG9" s="106"/>
      <c r="BH9" s="106"/>
      <c r="BI9" s="106"/>
      <c r="BJ9" s="106"/>
      <c r="BK9" s="106"/>
      <c r="BL9" s="106"/>
      <c r="BM9" s="106"/>
      <c r="BN9" s="106"/>
      <c r="BO9" s="106"/>
      <c r="BP9" s="106"/>
      <c r="BQ9" s="106"/>
      <c r="BR9" s="106"/>
      <c r="BS9" s="106"/>
      <c r="BT9" s="106"/>
      <c r="BU9" s="106"/>
      <c r="BV9" s="106"/>
      <c r="BW9" s="106"/>
      <c r="BX9" s="106"/>
      <c r="BY9" s="106"/>
      <c r="BZ9" s="106"/>
      <c r="CA9" s="106"/>
      <c r="CB9" s="106"/>
      <c r="CC9" s="106"/>
      <c r="CD9" s="106"/>
      <c r="CE9" s="106"/>
      <c r="CF9" s="106"/>
      <c r="CG9" s="106"/>
      <c r="CH9" s="106"/>
      <c r="CI9" s="106"/>
      <c r="CJ9" s="106"/>
      <c r="CK9" s="106"/>
    </row>
    <row r="10" spans="2:89" ht="12" customHeight="1">
      <c r="B10" s="1666" t="str">
        <f>'12-18л. МЕНЮ '!J70</f>
        <v>459 / 21</v>
      </c>
      <c r="C10" s="1409" t="str">
        <f>'12-18л. МЕНЮ '!C70</f>
        <v>Чай с лимоном</v>
      </c>
      <c r="D10" s="687">
        <f>'12-18л. МЕНЮ '!D70</f>
        <v>200</v>
      </c>
      <c r="E10" s="104"/>
      <c r="F10" s="664" t="str">
        <f>'12-18л. МЕНЮ '!J128</f>
        <v>645/22</v>
      </c>
      <c r="G10" s="1700" t="str">
        <f>'12-18л. МЕНЮ '!C128</f>
        <v>Картофель по- деревенски с сыром</v>
      </c>
      <c r="H10" s="1696">
        <f>'12-18л. МЕНЮ '!D128</f>
        <v>180</v>
      </c>
      <c r="I10" s="100"/>
      <c r="J10" s="106"/>
      <c r="K10" s="114"/>
      <c r="L10" s="106"/>
      <c r="M10" s="106"/>
      <c r="N10" s="106"/>
      <c r="O10" s="126"/>
      <c r="P10" s="104"/>
      <c r="Q10" s="126"/>
      <c r="R10" s="106"/>
      <c r="S10" s="106"/>
      <c r="T10" s="11"/>
      <c r="U10" s="101"/>
      <c r="V10" s="106"/>
      <c r="W10" s="107"/>
      <c r="X10" s="100"/>
      <c r="Y10" s="130"/>
      <c r="Z10" s="172"/>
      <c r="AA10" s="376"/>
      <c r="AB10" s="106"/>
      <c r="AC10" s="106"/>
      <c r="AD10" s="106"/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06"/>
      <c r="BI10" s="106"/>
      <c r="BJ10" s="106"/>
      <c r="BK10" s="106"/>
      <c r="BL10" s="106"/>
      <c r="BM10" s="106"/>
      <c r="BN10" s="106"/>
      <c r="BO10" s="106"/>
      <c r="BP10" s="106"/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06"/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</row>
    <row r="11" spans="2:89" ht="13.5" customHeight="1">
      <c r="B11" s="1666" t="str">
        <f>'12-18л. МЕНЮ '!J71</f>
        <v>Пром.пр.</v>
      </c>
      <c r="C11" s="1409" t="str">
        <f>'12-18л. МЕНЮ '!C71</f>
        <v>Хлеб пшеничный</v>
      </c>
      <c r="D11" s="687">
        <f>'12-18л. МЕНЮ '!D71</f>
        <v>60</v>
      </c>
      <c r="E11" s="104"/>
      <c r="F11" s="1414" t="str">
        <f>'12-18л. МЕНЮ '!J129</f>
        <v>502 / 21</v>
      </c>
      <c r="G11" s="1409" t="str">
        <f>'12-18л. МЕНЮ '!C129</f>
        <v>Какао с молоком и витаминами</v>
      </c>
      <c r="H11" s="687">
        <f>'12-18л. МЕНЮ '!D129</f>
        <v>190</v>
      </c>
      <c r="I11" s="100"/>
      <c r="J11" s="1655"/>
      <c r="K11" s="114"/>
      <c r="L11" s="1451"/>
      <c r="M11" s="106"/>
      <c r="N11" s="1656"/>
      <c r="O11" s="126"/>
      <c r="P11" s="367"/>
      <c r="Q11" s="126"/>
      <c r="R11" s="106"/>
      <c r="S11" s="106"/>
      <c r="T11" s="11"/>
      <c r="U11" s="101"/>
      <c r="V11" s="106"/>
      <c r="W11" s="101"/>
      <c r="X11" s="100"/>
      <c r="Y11" s="141"/>
      <c r="Z11" s="378"/>
      <c r="AA11" s="376"/>
      <c r="AB11" s="106"/>
      <c r="AC11" s="106"/>
      <c r="AD11" s="106"/>
      <c r="AE11" s="106"/>
      <c r="AF11" s="106"/>
      <c r="AG11" s="106"/>
      <c r="AH11" s="135"/>
      <c r="AI11" s="106"/>
      <c r="AJ11" s="106"/>
      <c r="AK11" s="106"/>
      <c r="AL11" s="106"/>
      <c r="AM11" s="106"/>
      <c r="AN11" s="106"/>
      <c r="AO11" s="106"/>
      <c r="AP11" s="106"/>
      <c r="AQ11" s="106"/>
      <c r="AR11" s="106"/>
      <c r="AS11" s="106"/>
      <c r="AT11" s="106"/>
      <c r="AU11" s="106"/>
      <c r="AV11" s="106"/>
      <c r="AW11" s="106"/>
      <c r="AX11" s="106"/>
      <c r="AY11" s="106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106"/>
      <c r="BK11" s="106"/>
      <c r="BL11" s="106"/>
      <c r="BM11" s="106"/>
      <c r="BN11" s="106"/>
      <c r="BO11" s="106"/>
      <c r="BP11" s="106"/>
      <c r="BQ11" s="106"/>
      <c r="BR11" s="106"/>
      <c r="BS11" s="106"/>
      <c r="BT11" s="106"/>
      <c r="BU11" s="106"/>
      <c r="BV11" s="106"/>
      <c r="BW11" s="106"/>
      <c r="BX11" s="106"/>
      <c r="BY11" s="106"/>
      <c r="BZ11" s="106"/>
      <c r="CA11" s="106"/>
      <c r="CB11" s="106"/>
      <c r="CC11" s="106"/>
      <c r="CD11" s="106"/>
      <c r="CE11" s="106"/>
      <c r="CF11" s="106"/>
      <c r="CG11" s="106"/>
      <c r="CH11" s="106"/>
      <c r="CI11" s="106"/>
      <c r="CJ11" s="106"/>
      <c r="CK11" s="106"/>
    </row>
    <row r="12" spans="2:89">
      <c r="B12" s="1668" t="str">
        <f>'12-18л. МЕНЮ '!J72</f>
        <v>Пром.пр.</v>
      </c>
      <c r="C12" s="256" t="str">
        <f>'12-18л. МЕНЮ '!C72</f>
        <v>Хлеб ржаной</v>
      </c>
      <c r="D12" s="687">
        <f>'12-18л. МЕНЮ '!D72</f>
        <v>30</v>
      </c>
      <c r="E12" s="101"/>
      <c r="F12" s="1581" t="str">
        <f>'12-18л. МЕНЮ '!J130</f>
        <v>Пром.пр.</v>
      </c>
      <c r="G12" s="256" t="str">
        <f>'12-18л. МЕНЮ '!C130</f>
        <v>Хлеб пшеничный</v>
      </c>
      <c r="H12" s="253">
        <f>'12-18л. МЕНЮ '!D130</f>
        <v>40</v>
      </c>
      <c r="I12" s="106"/>
      <c r="J12" s="125"/>
      <c r="K12" s="172"/>
      <c r="L12" s="106"/>
      <c r="M12" s="106"/>
      <c r="N12" s="1656"/>
      <c r="O12" s="126"/>
      <c r="P12" s="367"/>
      <c r="Q12" s="201"/>
      <c r="R12" s="106"/>
      <c r="S12" s="106"/>
      <c r="T12" s="11"/>
      <c r="U12" s="101"/>
      <c r="V12" s="106"/>
      <c r="W12" s="101"/>
      <c r="X12" s="108"/>
      <c r="Y12" s="139"/>
      <c r="Z12" s="172"/>
      <c r="AA12" s="376"/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106"/>
      <c r="AS12" s="106"/>
      <c r="AT12" s="106"/>
      <c r="AU12" s="106"/>
      <c r="AV12" s="106"/>
      <c r="AW12" s="106"/>
      <c r="AX12" s="106"/>
      <c r="AY12" s="106"/>
      <c r="AZ12" s="106"/>
      <c r="BA12" s="106"/>
      <c r="BB12" s="106"/>
      <c r="BC12" s="106"/>
      <c r="BD12" s="106"/>
      <c r="BE12" s="106"/>
      <c r="BF12" s="106"/>
      <c r="BG12" s="106"/>
      <c r="BH12" s="106"/>
      <c r="BI12" s="106"/>
      <c r="BJ12" s="106"/>
      <c r="BK12" s="106"/>
      <c r="BL12" s="106"/>
      <c r="BM12" s="106"/>
      <c r="BN12" s="106"/>
      <c r="BO12" s="106"/>
      <c r="BP12" s="106"/>
      <c r="BQ12" s="106"/>
      <c r="BR12" s="106"/>
      <c r="BS12" s="106"/>
      <c r="BT12" s="106"/>
      <c r="BU12" s="106"/>
      <c r="BV12" s="106"/>
      <c r="BW12" s="106"/>
      <c r="BX12" s="106"/>
      <c r="BY12" s="106"/>
      <c r="BZ12" s="106"/>
      <c r="CA12" s="106"/>
      <c r="CB12" s="106"/>
      <c r="CC12" s="106"/>
      <c r="CD12" s="106"/>
      <c r="CE12" s="106"/>
      <c r="CF12" s="106"/>
      <c r="CG12" s="106"/>
      <c r="CH12" s="106"/>
      <c r="CI12" s="106"/>
      <c r="CJ12" s="106"/>
      <c r="CK12" s="106"/>
    </row>
    <row r="13" spans="2:89" ht="12" customHeight="1" thickBot="1">
      <c r="B13" s="1234" t="s">
        <v>292</v>
      </c>
      <c r="C13" s="48"/>
      <c r="D13" s="1676">
        <f>'12-18л. МЕНЮ '!D73</f>
        <v>590</v>
      </c>
      <c r="E13" s="101"/>
      <c r="F13" s="1240" t="str">
        <f>'12-18л. МЕНЮ '!J131</f>
        <v>Пром.пр.</v>
      </c>
      <c r="G13" s="1408" t="str">
        <f>'12-18л. МЕНЮ '!C131</f>
        <v>Хлеб ржаной</v>
      </c>
      <c r="H13" s="1609">
        <f>'12-18л. МЕНЮ '!D131</f>
        <v>30</v>
      </c>
      <c r="I13" s="106"/>
      <c r="J13" s="1656"/>
      <c r="K13" s="126"/>
      <c r="L13" s="334"/>
      <c r="M13" s="106"/>
      <c r="N13" s="1655"/>
      <c r="O13" s="114"/>
      <c r="P13" s="214"/>
      <c r="Q13" s="101"/>
      <c r="R13" s="106"/>
      <c r="S13" s="106"/>
      <c r="T13" s="11"/>
      <c r="U13" s="101"/>
      <c r="V13" s="106"/>
      <c r="W13" s="107"/>
      <c r="X13" s="181"/>
      <c r="Y13" s="377"/>
      <c r="Z13" s="172"/>
      <c r="AA13" s="376"/>
      <c r="AB13" s="106"/>
      <c r="AC13" s="106"/>
      <c r="AD13" s="106"/>
      <c r="AE13" s="106"/>
      <c r="AF13" s="106"/>
      <c r="AG13" s="106"/>
      <c r="AH13" s="106"/>
      <c r="AI13" s="106"/>
      <c r="AJ13" s="106"/>
      <c r="AK13" s="106"/>
      <c r="AL13" s="106"/>
      <c r="AM13" s="106"/>
      <c r="AN13" s="106"/>
      <c r="AO13" s="106"/>
      <c r="AP13" s="106"/>
      <c r="AQ13" s="106"/>
      <c r="AR13" s="106"/>
      <c r="AS13" s="106"/>
      <c r="AT13" s="106"/>
      <c r="AU13" s="106"/>
      <c r="AV13" s="106"/>
      <c r="AW13" s="106"/>
      <c r="AX13" s="106"/>
      <c r="AY13" s="106"/>
      <c r="AZ13" s="106"/>
      <c r="BA13" s="106"/>
      <c r="BB13" s="106"/>
      <c r="BC13" s="106"/>
      <c r="BD13" s="106"/>
      <c r="BE13" s="106"/>
      <c r="BF13" s="106"/>
      <c r="BG13" s="106"/>
      <c r="BH13" s="106"/>
      <c r="BI13" s="106"/>
      <c r="BJ13" s="106"/>
      <c r="BK13" s="106"/>
      <c r="BL13" s="106"/>
      <c r="BM13" s="106"/>
      <c r="BN13" s="106"/>
      <c r="BO13" s="106"/>
      <c r="BP13" s="106"/>
      <c r="BQ13" s="106"/>
      <c r="BR13" s="106"/>
      <c r="BS13" s="106"/>
      <c r="BT13" s="106"/>
      <c r="BU13" s="106"/>
      <c r="BV13" s="106"/>
      <c r="BW13" s="106"/>
      <c r="BX13" s="106"/>
      <c r="BY13" s="106"/>
      <c r="BZ13" s="106"/>
      <c r="CA13" s="106"/>
      <c r="CB13" s="106"/>
      <c r="CC13" s="106"/>
      <c r="CD13" s="106"/>
      <c r="CE13" s="106"/>
      <c r="CF13" s="106"/>
      <c r="CG13" s="106"/>
      <c r="CH13" s="106"/>
      <c r="CI13" s="106"/>
      <c r="CJ13" s="106"/>
      <c r="CK13" s="106"/>
    </row>
    <row r="14" spans="2:89" ht="12" customHeight="1" thickBot="1">
      <c r="B14" s="616"/>
      <c r="C14" s="340" t="s">
        <v>110</v>
      </c>
      <c r="D14" s="226"/>
      <c r="E14" s="104"/>
      <c r="F14" s="1234" t="s">
        <v>292</v>
      </c>
      <c r="G14" s="38"/>
      <c r="H14" s="445">
        <f>'12-18л. МЕНЮ '!D132</f>
        <v>640</v>
      </c>
      <c r="I14" s="191"/>
      <c r="J14" s="104"/>
      <c r="K14" s="126"/>
      <c r="L14" s="334"/>
      <c r="M14" s="106"/>
      <c r="N14" s="125"/>
      <c r="O14" s="172"/>
      <c r="P14" s="106"/>
      <c r="Q14" s="198"/>
      <c r="R14" s="106"/>
      <c r="S14" s="106"/>
      <c r="T14" s="11"/>
      <c r="U14" s="101"/>
      <c r="V14" s="208"/>
      <c r="W14" s="101"/>
      <c r="X14" s="181"/>
      <c r="Y14" s="377"/>
      <c r="Z14" s="172"/>
      <c r="AA14" s="376"/>
      <c r="AB14" s="106"/>
      <c r="AC14" s="106"/>
      <c r="AD14" s="106"/>
      <c r="AE14" s="106"/>
      <c r="AF14" s="106"/>
      <c r="AG14" s="106"/>
      <c r="AH14" s="106"/>
      <c r="AI14" s="106"/>
      <c r="AJ14" s="126"/>
      <c r="AK14" s="115"/>
      <c r="AL14" s="106"/>
      <c r="AM14" s="106"/>
      <c r="AN14" s="106"/>
      <c r="AO14" s="106"/>
      <c r="AP14" s="106"/>
      <c r="AQ14" s="106"/>
      <c r="AR14" s="106"/>
      <c r="AS14" s="106"/>
      <c r="AT14" s="106"/>
      <c r="AU14" s="106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/>
      <c r="BI14" s="106"/>
      <c r="BJ14" s="106"/>
      <c r="BK14" s="106"/>
      <c r="BL14" s="106"/>
      <c r="BM14" s="106"/>
      <c r="BN14" s="106"/>
      <c r="BO14" s="106"/>
      <c r="BP14" s="106"/>
      <c r="BQ14" s="106"/>
      <c r="BR14" s="106"/>
      <c r="BS14" s="106"/>
      <c r="BT14" s="106"/>
      <c r="BU14" s="106"/>
      <c r="BV14" s="106"/>
      <c r="BW14" s="106"/>
      <c r="BX14" s="106"/>
      <c r="BY14" s="106"/>
      <c r="BZ14" s="106"/>
      <c r="CA14" s="106"/>
      <c r="CB14" s="106"/>
      <c r="CC14" s="106"/>
      <c r="CD14" s="106"/>
      <c r="CE14" s="106"/>
      <c r="CF14" s="106"/>
      <c r="CG14" s="106"/>
      <c r="CH14" s="106"/>
      <c r="CI14" s="106"/>
      <c r="CJ14" s="106"/>
      <c r="CK14" s="106"/>
    </row>
    <row r="15" spans="2:89" ht="15" customHeight="1">
      <c r="B15" s="237" t="str">
        <f>'12-18л. МЕНЮ '!J77</f>
        <v>54-20з/22</v>
      </c>
      <c r="C15" s="265" t="str">
        <f>'12-18л. МЕНЮ '!C77</f>
        <v xml:space="preserve">Горошек зелёный </v>
      </c>
      <c r="D15" s="354">
        <f>'12-18л. МЕНЮ '!D77</f>
        <v>100</v>
      </c>
      <c r="E15" s="104"/>
      <c r="F15" s="616"/>
      <c r="G15" s="1577" t="s">
        <v>110</v>
      </c>
      <c r="H15" s="226"/>
      <c r="I15" s="113"/>
      <c r="J15" s="106"/>
      <c r="K15" s="126"/>
      <c r="L15" s="111"/>
      <c r="M15" s="106"/>
      <c r="N15" s="171"/>
      <c r="O15" s="113"/>
      <c r="P15" s="334"/>
      <c r="Q15" s="126"/>
      <c r="R15" s="106"/>
      <c r="S15" s="106"/>
      <c r="T15" s="11"/>
      <c r="U15" s="127"/>
      <c r="V15" s="106"/>
      <c r="W15" s="107"/>
      <c r="X15" s="181"/>
      <c r="Y15" s="377"/>
      <c r="Z15" s="172"/>
      <c r="AA15" s="376"/>
      <c r="AB15" s="106"/>
      <c r="AC15" s="106"/>
      <c r="AD15" s="106"/>
      <c r="AE15" s="181"/>
      <c r="AF15" s="106"/>
      <c r="AG15" s="106"/>
      <c r="AH15" s="106"/>
      <c r="AI15" s="106"/>
      <c r="AJ15" s="126"/>
      <c r="AK15" s="115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</row>
    <row r="16" spans="2:89" ht="15.75">
      <c r="B16" s="237" t="str">
        <f>'12-18л. МЕНЮ '!J78</f>
        <v>100 / 21</v>
      </c>
      <c r="C16" s="265" t="str">
        <f>'12-18л. МЕНЮ '!C78</f>
        <v>Рассольник ленинградский со сметаной</v>
      </c>
      <c r="D16" s="354">
        <f>'12-18л. МЕНЮ '!D78</f>
        <v>250</v>
      </c>
      <c r="E16" s="101"/>
      <c r="F16" s="1701" t="str">
        <f>'12-18л. МЕНЮ '!J136</f>
        <v>54-2з/22</v>
      </c>
      <c r="G16" s="1409" t="str">
        <f>'12-18л. МЕНЮ '!C136</f>
        <v>Огурец в нарезке</v>
      </c>
      <c r="H16" s="687">
        <f>'12-18л. МЕНЮ '!D136</f>
        <v>100</v>
      </c>
      <c r="I16" s="105"/>
      <c r="J16" s="124"/>
      <c r="K16" s="113"/>
      <c r="L16" s="334"/>
      <c r="M16" s="106"/>
      <c r="N16" s="1781"/>
      <c r="O16" s="126"/>
      <c r="P16" s="334"/>
      <c r="Q16" s="126"/>
      <c r="R16" s="106"/>
      <c r="S16" s="106"/>
      <c r="T16" s="11"/>
      <c r="U16" s="106"/>
      <c r="V16" s="106"/>
      <c r="W16" s="101"/>
      <c r="X16" s="181"/>
      <c r="Y16" s="377"/>
      <c r="Z16" s="172"/>
      <c r="AA16" s="376"/>
      <c r="AB16" s="106"/>
      <c r="AC16" s="106"/>
      <c r="AD16" s="106"/>
      <c r="AE16" s="106"/>
      <c r="AF16" s="106"/>
      <c r="AG16" s="106"/>
      <c r="AH16" s="106"/>
      <c r="AI16" s="106"/>
      <c r="AJ16" s="126"/>
      <c r="AK16" s="119"/>
      <c r="AL16" s="106"/>
      <c r="AM16" s="106"/>
      <c r="AN16" s="106"/>
      <c r="AO16" s="106"/>
      <c r="AP16" s="106"/>
      <c r="AQ16" s="106"/>
      <c r="AR16" s="106"/>
      <c r="AS16" s="106"/>
      <c r="AT16" s="106"/>
      <c r="AU16" s="106"/>
      <c r="AV16" s="106"/>
      <c r="AW16" s="106"/>
      <c r="AX16" s="106"/>
      <c r="AY16" s="106"/>
      <c r="AZ16" s="106"/>
      <c r="BA16" s="106"/>
      <c r="BB16" s="106"/>
      <c r="BC16" s="106"/>
      <c r="BD16" s="106"/>
      <c r="BE16" s="106"/>
      <c r="BF16" s="106"/>
      <c r="BG16" s="106"/>
      <c r="BH16" s="106"/>
      <c r="BI16" s="106"/>
      <c r="BJ16" s="106"/>
      <c r="BK16" s="106"/>
      <c r="BL16" s="106"/>
      <c r="BM16" s="106"/>
      <c r="BN16" s="106"/>
      <c r="BO16" s="106"/>
      <c r="BP16" s="106"/>
      <c r="BQ16" s="106"/>
      <c r="BR16" s="106"/>
      <c r="BS16" s="106"/>
      <c r="BT16" s="106"/>
      <c r="BU16" s="106"/>
      <c r="BV16" s="106"/>
      <c r="BW16" s="106"/>
      <c r="BX16" s="106"/>
      <c r="BY16" s="106"/>
      <c r="BZ16" s="106"/>
      <c r="CA16" s="106"/>
      <c r="CB16" s="106"/>
      <c r="CC16" s="106"/>
      <c r="CD16" s="106"/>
      <c r="CE16" s="106"/>
      <c r="CF16" s="106"/>
      <c r="CG16" s="106"/>
      <c r="CH16" s="106"/>
      <c r="CI16" s="106"/>
      <c r="CJ16" s="106"/>
      <c r="CK16" s="106"/>
    </row>
    <row r="17" spans="2:89" ht="15.75">
      <c r="B17" s="237" t="str">
        <f>'12-18л. МЕНЮ '!J79</f>
        <v>275/21</v>
      </c>
      <c r="C17" s="265" t="str">
        <f>'12-18л. МЕНЮ '!C79</f>
        <v>Омлет с сыром   и маслом сливочным</v>
      </c>
      <c r="D17" s="354">
        <f>'12-18л. МЕНЮ '!D79</f>
        <v>220</v>
      </c>
      <c r="E17" s="137"/>
      <c r="F17" s="1701" t="str">
        <f>'12-18л. МЕНЮ '!J137</f>
        <v>114/21</v>
      </c>
      <c r="G17" s="1409" t="str">
        <f>'12-18л. МЕНЮ '!C137</f>
        <v>Суп картофельный с крупой</v>
      </c>
      <c r="H17" s="687">
        <f>'12-18л. МЕНЮ '!D137</f>
        <v>250</v>
      </c>
      <c r="I17" s="100"/>
      <c r="J17" s="1661"/>
      <c r="K17" s="113"/>
      <c r="L17" s="334"/>
      <c r="M17" s="106"/>
      <c r="N17" s="106"/>
      <c r="O17" s="126"/>
      <c r="P17" s="111"/>
      <c r="Q17" s="126"/>
      <c r="R17" s="106"/>
      <c r="S17" s="106"/>
      <c r="T17" s="11"/>
      <c r="U17" s="106"/>
      <c r="V17" s="106"/>
      <c r="W17" s="104"/>
      <c r="X17" s="181"/>
      <c r="Y17" s="377"/>
      <c r="Z17" s="172"/>
      <c r="AA17" s="376"/>
      <c r="AB17" s="106"/>
      <c r="AC17" s="106"/>
      <c r="AD17" s="106"/>
      <c r="AE17" s="106"/>
      <c r="AF17" s="106"/>
      <c r="AG17" s="106"/>
      <c r="AH17" s="106"/>
      <c r="AI17" s="106"/>
      <c r="AJ17" s="126"/>
      <c r="AK17" s="122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06"/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</row>
    <row r="18" spans="2:89" ht="15.75">
      <c r="B18" s="1827" t="str">
        <f>'12-18л. МЕНЮ '!J80</f>
        <v>465 / 21</v>
      </c>
      <c r="C18" s="786" t="str">
        <f>'12-18л. МЕНЮ '!C80</f>
        <v>Кофейный напиток  с молоком</v>
      </c>
      <c r="D18" s="1808">
        <f>'12-18л. МЕНЮ '!D80</f>
        <v>200</v>
      </c>
      <c r="E18" s="202"/>
      <c r="F18" s="1701" t="str">
        <f>'12-18л. МЕНЮ '!J138</f>
        <v>500 / 22</v>
      </c>
      <c r="G18" s="1409" t="str">
        <f>'12-18л. МЕНЮ '!C138</f>
        <v>Говядина тушёная с капустой</v>
      </c>
      <c r="H18" s="687">
        <f>'12-18л. МЕНЮ '!D138</f>
        <v>200</v>
      </c>
      <c r="I18" s="100"/>
      <c r="J18" s="494"/>
      <c r="K18" s="126"/>
      <c r="L18" s="367"/>
      <c r="M18" s="106"/>
      <c r="N18" s="1452"/>
      <c r="O18" s="126"/>
      <c r="P18" s="367"/>
      <c r="Q18" s="126"/>
      <c r="R18" s="106"/>
      <c r="S18" s="106"/>
      <c r="T18" s="11"/>
      <c r="U18" s="106"/>
      <c r="V18" s="106"/>
      <c r="W18" s="104"/>
      <c r="X18" s="181"/>
      <c r="Y18" s="377"/>
      <c r="Z18" s="172"/>
      <c r="AA18" s="376"/>
      <c r="AB18" s="106"/>
      <c r="AC18" s="106"/>
      <c r="AD18" s="106"/>
      <c r="AE18" s="106"/>
      <c r="AF18" s="106"/>
      <c r="AG18" s="106"/>
      <c r="AH18" s="106"/>
      <c r="AI18" s="106"/>
      <c r="AJ18" s="126"/>
      <c r="AK18" s="115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6"/>
      <c r="BB18" s="106"/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6"/>
      <c r="CH18" s="106"/>
      <c r="CI18" s="106"/>
      <c r="CJ18" s="106"/>
      <c r="CK18" s="106"/>
    </row>
    <row r="19" spans="2:89" ht="15.75">
      <c r="B19" s="237" t="str">
        <f>'12-18л. МЕНЮ '!J81</f>
        <v>Пром.пр.</v>
      </c>
      <c r="C19" s="265" t="str">
        <f>'12-18л. МЕНЮ '!C81</f>
        <v>Кондитерские изделия (мармелад)</v>
      </c>
      <c r="D19" s="354">
        <f>'12-18л. МЕНЮ '!D81</f>
        <v>22.5</v>
      </c>
      <c r="E19" s="161"/>
      <c r="F19" s="1701" t="str">
        <f>'12-18л. МЕНЮ '!J139</f>
        <v>501 /21</v>
      </c>
      <c r="G19" s="1409" t="str">
        <f>'12-18л. МЕНЮ '!C139</f>
        <v>Сок  фруктовый (персиковый)</v>
      </c>
      <c r="H19" s="687">
        <f>'12-18л. МЕНЮ '!D139</f>
        <v>200</v>
      </c>
      <c r="I19" s="100"/>
      <c r="J19" s="106"/>
      <c r="K19" s="126"/>
      <c r="L19" s="111"/>
      <c r="M19" s="106"/>
      <c r="N19" s="106"/>
      <c r="O19" s="126"/>
      <c r="P19" s="111"/>
      <c r="Q19" s="106"/>
      <c r="R19" s="106"/>
      <c r="S19" s="106"/>
      <c r="T19" s="11"/>
      <c r="U19" s="101"/>
      <c r="V19" s="100"/>
      <c r="W19" s="104"/>
      <c r="X19" s="181"/>
      <c r="Y19" s="377"/>
      <c r="Z19" s="172"/>
      <c r="AA19" s="376"/>
      <c r="AB19" s="106"/>
      <c r="AC19" s="106"/>
      <c r="AD19" s="106"/>
      <c r="AE19" s="106"/>
      <c r="AF19" s="106"/>
      <c r="AG19" s="106"/>
      <c r="AH19" s="106"/>
      <c r="AI19" s="106"/>
      <c r="AJ19" s="126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6"/>
      <c r="BB19" s="106"/>
      <c r="BC19" s="106"/>
      <c r="BD19" s="106"/>
      <c r="BE19" s="106"/>
      <c r="BF19" s="106"/>
      <c r="BG19" s="106"/>
      <c r="BH19" s="106"/>
      <c r="BI19" s="106"/>
      <c r="BJ19" s="106"/>
      <c r="BK19" s="106"/>
      <c r="BL19" s="106"/>
      <c r="BM19" s="106"/>
      <c r="BN19" s="106"/>
      <c r="BO19" s="106"/>
      <c r="BP19" s="106"/>
      <c r="BQ19" s="106"/>
      <c r="BR19" s="106"/>
      <c r="BS19" s="106"/>
      <c r="BT19" s="106"/>
      <c r="BU19" s="106"/>
      <c r="BV19" s="106"/>
      <c r="BW19" s="106"/>
      <c r="BX19" s="106"/>
      <c r="BY19" s="106"/>
      <c r="BZ19" s="106"/>
      <c r="CA19" s="106"/>
      <c r="CB19" s="106"/>
      <c r="CC19" s="106"/>
      <c r="CD19" s="106"/>
      <c r="CE19" s="106"/>
      <c r="CF19" s="106"/>
      <c r="CG19" s="106"/>
      <c r="CH19" s="106"/>
      <c r="CI19" s="106"/>
      <c r="CJ19" s="106"/>
      <c r="CK19" s="106"/>
    </row>
    <row r="20" spans="2:89" ht="15" customHeight="1">
      <c r="B20" s="237" t="str">
        <f>'12-18л. МЕНЮ '!J82</f>
        <v>Пром.пр.</v>
      </c>
      <c r="C20" s="265" t="str">
        <f>'12-18л. МЕНЮ '!C82</f>
        <v>Хлеб пшеничный</v>
      </c>
      <c r="D20" s="354">
        <f>'12-18л. МЕНЮ '!D82</f>
        <v>50</v>
      </c>
      <c r="E20" s="101"/>
      <c r="F20" s="1701" t="str">
        <f>'12-18л. МЕНЮ '!J140</f>
        <v>Пром.пр.</v>
      </c>
      <c r="G20" s="1409" t="str">
        <f>'12-18л. МЕНЮ '!C140</f>
        <v>Хлеб пшеничный</v>
      </c>
      <c r="H20" s="687">
        <f>'12-18л. МЕНЮ '!D140</f>
        <v>70</v>
      </c>
      <c r="I20" s="115"/>
      <c r="J20" s="1656"/>
      <c r="K20" s="113"/>
      <c r="L20" s="334"/>
      <c r="M20" s="106"/>
      <c r="N20" s="115"/>
      <c r="O20" s="126"/>
      <c r="P20" s="367"/>
      <c r="Q20" s="106"/>
      <c r="R20" s="106"/>
      <c r="S20" s="106"/>
      <c r="T20" s="11"/>
      <c r="U20" s="106"/>
      <c r="V20" s="106"/>
      <c r="W20" s="104"/>
      <c r="X20" s="181"/>
      <c r="Y20" s="377"/>
      <c r="Z20" s="172"/>
      <c r="AA20" s="376"/>
      <c r="AB20" s="106"/>
      <c r="AC20" s="106"/>
      <c r="AD20" s="106"/>
      <c r="AE20" s="106"/>
      <c r="AF20" s="106"/>
      <c r="AG20" s="106"/>
      <c r="AH20" s="106"/>
      <c r="AI20" s="106"/>
      <c r="AJ20" s="126"/>
      <c r="AK20" s="115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6"/>
      <c r="BC20" s="106"/>
      <c r="BD20" s="106"/>
      <c r="BE20" s="106"/>
      <c r="BF20" s="106"/>
      <c r="BG20" s="106"/>
      <c r="BH20" s="106"/>
      <c r="BI20" s="106"/>
      <c r="BJ20" s="106"/>
      <c r="BK20" s="106"/>
      <c r="BL20" s="106"/>
      <c r="BM20" s="106"/>
      <c r="BN20" s="106"/>
      <c r="BO20" s="106"/>
      <c r="BP20" s="106"/>
      <c r="BQ20" s="106"/>
      <c r="BR20" s="106"/>
      <c r="BS20" s="106"/>
      <c r="BT20" s="106"/>
      <c r="BU20" s="106"/>
      <c r="BV20" s="106"/>
      <c r="BW20" s="106"/>
      <c r="BX20" s="106"/>
      <c r="BY20" s="106"/>
      <c r="BZ20" s="106"/>
      <c r="CA20" s="106"/>
      <c r="CB20" s="106"/>
      <c r="CC20" s="106"/>
      <c r="CD20" s="106"/>
      <c r="CE20" s="106"/>
      <c r="CF20" s="106"/>
      <c r="CG20" s="106"/>
      <c r="CH20" s="106"/>
      <c r="CI20" s="106"/>
      <c r="CJ20" s="106"/>
      <c r="CK20" s="106"/>
    </row>
    <row r="21" spans="2:89" ht="15.75">
      <c r="B21" s="660" t="str">
        <f>'12-18л. МЕНЮ '!J83</f>
        <v>Пром.пр.</v>
      </c>
      <c r="C21" s="265" t="str">
        <f>'12-18л. МЕНЮ '!C83</f>
        <v>Хлеб ржаной</v>
      </c>
      <c r="D21" s="354">
        <f>'12-18л. МЕНЮ '!D83</f>
        <v>30</v>
      </c>
      <c r="E21" s="101"/>
      <c r="F21" s="1701" t="str">
        <f>'12-18л. МЕНЮ '!J141</f>
        <v>Пром.пр.</v>
      </c>
      <c r="G21" s="1409" t="str">
        <f>'12-18л. МЕНЮ '!C141</f>
        <v>Хлеб ржаной</v>
      </c>
      <c r="H21" s="687">
        <f>'12-18л. МЕНЮ '!D141</f>
        <v>50</v>
      </c>
      <c r="I21" s="100"/>
      <c r="J21" s="106"/>
      <c r="K21" s="113"/>
      <c r="L21" s="111"/>
      <c r="M21" s="106"/>
      <c r="N21" s="106"/>
      <c r="O21" s="126"/>
      <c r="P21" s="111"/>
      <c r="Q21" s="106"/>
      <c r="R21" s="106"/>
      <c r="S21" s="106"/>
      <c r="T21" s="11"/>
      <c r="U21" s="106"/>
      <c r="V21" s="106"/>
      <c r="W21" s="104"/>
      <c r="X21" s="181"/>
      <c r="Y21" s="377"/>
      <c r="Z21" s="172"/>
      <c r="AA21" s="376"/>
      <c r="AB21" s="106"/>
      <c r="AC21" s="106"/>
      <c r="AD21" s="106"/>
      <c r="AE21" s="181"/>
      <c r="AF21" s="181"/>
      <c r="AG21" s="121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6"/>
      <c r="BZ21" s="106"/>
      <c r="CA21" s="106"/>
      <c r="CB21" s="106"/>
      <c r="CC21" s="106"/>
      <c r="CD21" s="106"/>
      <c r="CE21" s="106"/>
      <c r="CF21" s="106"/>
      <c r="CG21" s="106"/>
      <c r="CH21" s="106"/>
      <c r="CI21" s="106"/>
      <c r="CJ21" s="106"/>
      <c r="CK21" s="106"/>
    </row>
    <row r="22" spans="2:89" ht="15.75">
      <c r="B22" s="660" t="str">
        <f>'12-18л. МЕНЮ '!J84</f>
        <v xml:space="preserve">338 / 17 </v>
      </c>
      <c r="C22" s="265" t="str">
        <f>'12-18л. МЕНЮ '!C84</f>
        <v>Фрукты свежие (яблоко)</v>
      </c>
      <c r="D22" s="354">
        <f>'12-18л. МЕНЮ '!D84</f>
        <v>105</v>
      </c>
      <c r="E22" s="101"/>
      <c r="F22" s="1701" t="str">
        <f>'12-18л. МЕНЮ '!J142</f>
        <v xml:space="preserve">338 / 17 </v>
      </c>
      <c r="G22" s="1409" t="str">
        <f>'12-18л. МЕНЮ '!C142</f>
        <v>Фрукты свежие (яблоки)</v>
      </c>
      <c r="H22" s="687">
        <f>'12-18л. МЕНЮ '!D142</f>
        <v>105</v>
      </c>
      <c r="I22" s="100"/>
      <c r="J22" s="1656"/>
      <c r="K22" s="126"/>
      <c r="L22" s="367"/>
      <c r="M22" s="106"/>
      <c r="N22" s="1656"/>
      <c r="O22" s="126"/>
      <c r="P22" s="367"/>
      <c r="Q22" s="138"/>
      <c r="R22" s="106"/>
      <c r="S22" s="106"/>
      <c r="T22" s="11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81"/>
      <c r="AF22" s="181"/>
      <c r="AG22" s="121"/>
      <c r="AH22" s="106"/>
      <c r="AI22" s="106"/>
      <c r="AJ22" s="106"/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106"/>
      <c r="BC22" s="106"/>
      <c r="BD22" s="106"/>
      <c r="BE22" s="106"/>
      <c r="BF22" s="106"/>
      <c r="BG22" s="106"/>
      <c r="BH22" s="106"/>
      <c r="BI22" s="106"/>
      <c r="BJ22" s="106"/>
      <c r="BK22" s="106"/>
      <c r="BL22" s="106"/>
      <c r="BM22" s="106"/>
      <c r="BN22" s="106"/>
      <c r="BO22" s="106"/>
      <c r="BP22" s="106"/>
      <c r="BQ22" s="106"/>
      <c r="BR22" s="106"/>
      <c r="BS22" s="106"/>
      <c r="BT22" s="106"/>
      <c r="BU22" s="106"/>
      <c r="BV22" s="106"/>
      <c r="BW22" s="106"/>
      <c r="BX22" s="106"/>
      <c r="BY22" s="106"/>
      <c r="BZ22" s="106"/>
      <c r="CA22" s="106"/>
      <c r="CB22" s="106"/>
      <c r="CC22" s="106"/>
      <c r="CD22" s="106"/>
      <c r="CE22" s="106"/>
      <c r="CF22" s="106"/>
      <c r="CG22" s="106"/>
      <c r="CH22" s="106"/>
      <c r="CI22" s="106"/>
      <c r="CJ22" s="106"/>
      <c r="CK22" s="106"/>
    </row>
    <row r="23" spans="2:89" ht="14.25" customHeight="1" thickBot="1">
      <c r="B23" s="1702" t="str">
        <f>'12-18л. МЕНЮ '!B85</f>
        <v>итого за обед</v>
      </c>
      <c r="C23" s="1608"/>
      <c r="D23" s="1675">
        <f>'12-18л. МЕНЮ '!D85</f>
        <v>977.5</v>
      </c>
      <c r="E23" s="101"/>
      <c r="F23" s="1702" t="str">
        <f>'12-18л. МЕНЮ '!B143</f>
        <v>итого за обед</v>
      </c>
      <c r="G23" s="1608"/>
      <c r="H23" s="1667">
        <f>'12-18л. МЕНЮ '!D143</f>
        <v>975</v>
      </c>
      <c r="I23" s="100"/>
      <c r="J23" s="1656"/>
      <c r="K23" s="126"/>
      <c r="L23" s="367"/>
      <c r="M23" s="106"/>
      <c r="N23" s="1656"/>
      <c r="O23" s="126"/>
      <c r="P23" s="367"/>
      <c r="Q23" s="106"/>
      <c r="R23" s="106"/>
      <c r="S23" s="106"/>
      <c r="T23" s="11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81"/>
      <c r="AG23" s="121"/>
      <c r="AH23" s="106"/>
      <c r="AI23" s="106"/>
      <c r="AJ23" s="106"/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106"/>
      <c r="BC23" s="106"/>
      <c r="BD23" s="106"/>
      <c r="BE23" s="106"/>
      <c r="BF23" s="106"/>
      <c r="BG23" s="106"/>
      <c r="BH23" s="106"/>
      <c r="BI23" s="106"/>
      <c r="BJ23" s="106"/>
      <c r="BK23" s="106"/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</row>
    <row r="24" spans="2:89" ht="15" customHeight="1">
      <c r="B24" s="616"/>
      <c r="C24" s="340" t="s">
        <v>200</v>
      </c>
      <c r="D24" s="688"/>
      <c r="E24" s="101"/>
      <c r="F24" s="616"/>
      <c r="G24" s="340" t="s">
        <v>200</v>
      </c>
      <c r="H24" s="688"/>
      <c r="I24" s="106"/>
      <c r="J24" s="2958"/>
      <c r="K24" s="101"/>
      <c r="L24" s="367"/>
      <c r="M24" s="106"/>
      <c r="N24" s="592"/>
      <c r="O24" s="101"/>
      <c r="P24" s="98"/>
      <c r="Q24" s="106"/>
      <c r="R24" s="106"/>
      <c r="S24" s="106"/>
      <c r="T24" s="11"/>
      <c r="U24" s="106"/>
      <c r="V24" s="106"/>
      <c r="W24" s="106"/>
      <c r="X24" s="191"/>
      <c r="Y24" s="192"/>
      <c r="Z24" s="192"/>
      <c r="AA24" s="191"/>
      <c r="AB24" s="106"/>
      <c r="AC24" s="106"/>
      <c r="AD24" s="106"/>
      <c r="AE24" s="181"/>
      <c r="AF24" s="181"/>
      <c r="AG24" s="181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  <c r="BZ24" s="106"/>
      <c r="CA24" s="106"/>
      <c r="CB24" s="106"/>
      <c r="CC24" s="106"/>
      <c r="CD24" s="106"/>
      <c r="CE24" s="106"/>
      <c r="CF24" s="106"/>
      <c r="CG24" s="106"/>
      <c r="CH24" s="106"/>
      <c r="CI24" s="106"/>
      <c r="CJ24" s="106"/>
      <c r="CK24" s="106"/>
    </row>
    <row r="25" spans="2:89" ht="14.25" customHeight="1">
      <c r="B25" s="339" t="str">
        <f>'12-18л. МЕНЮ '!J89</f>
        <v>501 /21</v>
      </c>
      <c r="C25" s="1409" t="str">
        <f>'12-18л. МЕНЮ '!C89</f>
        <v>Сок  фруктовый (абрикосовый)</v>
      </c>
      <c r="D25" s="687">
        <f>'12-18л. МЕНЮ '!D89</f>
        <v>200</v>
      </c>
      <c r="E25" s="101"/>
      <c r="F25" s="1414" t="str">
        <f>'12-18л. МЕНЮ '!J147</f>
        <v>470 / 21</v>
      </c>
      <c r="G25" s="265" t="str">
        <f>'12-18л. МЕНЮ '!C147</f>
        <v>Кисломолочный напиток (кефир м.д.ж. 2,5%)</v>
      </c>
      <c r="H25" s="1550">
        <f>'12-18л. МЕНЮ '!D147</f>
        <v>200</v>
      </c>
      <c r="I25" s="106"/>
      <c r="J25" s="106"/>
      <c r="K25" s="114"/>
      <c r="L25" s="106"/>
      <c r="M25" s="106"/>
      <c r="N25" s="1655"/>
      <c r="O25" s="114"/>
      <c r="P25" s="214"/>
      <c r="Q25" s="106"/>
      <c r="R25" s="106"/>
      <c r="S25" s="114"/>
      <c r="T25" s="11"/>
      <c r="U25" s="105"/>
      <c r="V25" s="106"/>
      <c r="W25" s="106"/>
      <c r="X25" s="106"/>
      <c r="Y25" s="181"/>
      <c r="Z25" s="379"/>
      <c r="AA25" s="106"/>
      <c r="AB25" s="106"/>
      <c r="AC25" s="106"/>
      <c r="AD25" s="106"/>
      <c r="AE25" s="181"/>
      <c r="AF25" s="181"/>
      <c r="AG25" s="181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6"/>
      <c r="BZ25" s="106"/>
      <c r="CA25" s="106"/>
      <c r="CB25" s="106"/>
      <c r="CC25" s="106"/>
      <c r="CD25" s="106"/>
      <c r="CE25" s="106"/>
      <c r="CF25" s="106"/>
      <c r="CG25" s="106"/>
      <c r="CH25" s="106"/>
      <c r="CI25" s="106"/>
      <c r="CJ25" s="106"/>
      <c r="CK25" s="106"/>
    </row>
    <row r="26" spans="2:89" ht="14.25" customHeight="1">
      <c r="B26" s="1680" t="str">
        <f>'12-18л. МЕНЮ '!J90</f>
        <v>525 /22</v>
      </c>
      <c r="C26" s="256" t="str">
        <f>'12-18л. МЕНЮ '!C90</f>
        <v>Голубцы с соусом</v>
      </c>
      <c r="D26" s="253">
        <f>'12-18л. МЕНЮ '!D90</f>
        <v>120</v>
      </c>
      <c r="E26" s="101"/>
      <c r="F26" s="1414" t="str">
        <f>'12-18л. МЕНЮ '!J148</f>
        <v>149 / 17</v>
      </c>
      <c r="G26" s="265" t="str">
        <f>'12-18л. МЕНЮ '!C148</f>
        <v xml:space="preserve">Котлеты картофельные </v>
      </c>
      <c r="H26" s="1550">
        <f>'12-18л. МЕНЮ '!D148</f>
        <v>140</v>
      </c>
      <c r="I26" s="191"/>
      <c r="J26" s="106"/>
      <c r="K26" s="114"/>
      <c r="L26" s="106"/>
      <c r="M26" s="106"/>
      <c r="N26" s="125"/>
      <c r="O26" s="2959"/>
      <c r="P26" s="157"/>
      <c r="Q26" s="96"/>
      <c r="R26" s="106"/>
      <c r="S26" s="106"/>
      <c r="T26" s="11"/>
      <c r="U26" s="105"/>
      <c r="V26" s="106"/>
      <c r="W26" s="106"/>
      <c r="X26" s="181"/>
      <c r="Y26" s="106"/>
      <c r="Z26" s="181"/>
      <c r="AA26" s="106"/>
      <c r="AB26" s="106"/>
      <c r="AC26" s="106"/>
      <c r="AD26" s="106"/>
      <c r="AE26" s="181"/>
      <c r="AF26" s="181"/>
      <c r="AG26" s="181"/>
      <c r="AH26" s="106"/>
      <c r="AI26" s="106"/>
      <c r="AJ26" s="106"/>
      <c r="AK26" s="106"/>
      <c r="AL26" s="106"/>
      <c r="AM26" s="106"/>
      <c r="AN26" s="106"/>
      <c r="AO26" s="106"/>
      <c r="AP26" s="106"/>
      <c r="AQ26" s="106"/>
      <c r="AR26" s="106"/>
      <c r="AS26" s="106"/>
      <c r="AT26" s="106"/>
      <c r="AU26" s="106"/>
      <c r="AV26" s="106"/>
      <c r="AW26" s="106"/>
      <c r="AX26" s="106"/>
      <c r="AY26" s="106"/>
      <c r="AZ26" s="106"/>
      <c r="BA26" s="106"/>
      <c r="BB26" s="106"/>
      <c r="BC26" s="106"/>
      <c r="BD26" s="106"/>
      <c r="BE26" s="106"/>
      <c r="BF26" s="106"/>
      <c r="BG26" s="106"/>
      <c r="BH26" s="106"/>
      <c r="BI26" s="106"/>
      <c r="BJ26" s="106"/>
      <c r="BK26" s="106"/>
      <c r="BL26" s="106"/>
      <c r="BM26" s="106"/>
      <c r="BN26" s="106"/>
      <c r="BO26" s="106"/>
      <c r="BP26" s="106"/>
      <c r="BQ26" s="106"/>
      <c r="BR26" s="106"/>
      <c r="BS26" s="106"/>
      <c r="BT26" s="106"/>
      <c r="BU26" s="106"/>
      <c r="BV26" s="106"/>
      <c r="BW26" s="106"/>
      <c r="BX26" s="106"/>
      <c r="BY26" s="106"/>
      <c r="BZ26" s="106"/>
      <c r="CA26" s="106"/>
      <c r="CB26" s="106"/>
      <c r="CC26" s="106"/>
      <c r="CD26" s="106"/>
      <c r="CE26" s="106"/>
      <c r="CF26" s="106"/>
      <c r="CG26" s="106"/>
      <c r="CH26" s="106"/>
      <c r="CI26" s="106"/>
      <c r="CJ26" s="106"/>
      <c r="CK26" s="106"/>
    </row>
    <row r="27" spans="2:89" ht="15.75" customHeight="1">
      <c r="B27" s="1680" t="str">
        <f>'12-18л. МЕНЮ '!J91</f>
        <v>Пром.пр.</v>
      </c>
      <c r="C27" s="256" t="str">
        <f>'12-18л. МЕНЮ '!C91</f>
        <v>Хлеб пшеничный</v>
      </c>
      <c r="D27" s="253">
        <f>'12-18л. МЕНЮ '!D91</f>
        <v>30</v>
      </c>
      <c r="E27" s="101"/>
      <c r="F27" s="1240"/>
      <c r="G27" s="166" t="str">
        <f>'12-18л. МЕНЮ '!C149</f>
        <v xml:space="preserve"> с творогом </v>
      </c>
      <c r="H27" s="1818"/>
      <c r="I27" s="100"/>
      <c r="J27" s="1655"/>
      <c r="K27" s="114"/>
      <c r="L27" s="214"/>
      <c r="M27" s="106"/>
      <c r="N27" s="115"/>
      <c r="O27" s="618"/>
      <c r="P27" s="334"/>
      <c r="Q27" s="130"/>
      <c r="R27" s="106"/>
      <c r="S27" s="106"/>
      <c r="T27" s="11"/>
      <c r="U27" s="106"/>
      <c r="V27" s="106"/>
      <c r="W27" s="106"/>
      <c r="X27" s="181"/>
      <c r="Y27" s="106"/>
      <c r="Z27" s="181"/>
      <c r="AA27" s="106"/>
      <c r="AB27" s="106"/>
      <c r="AC27" s="106"/>
      <c r="AD27" s="106"/>
      <c r="AE27" s="181"/>
      <c r="AF27" s="181"/>
      <c r="AG27" s="181"/>
      <c r="AH27" s="106"/>
      <c r="AI27" s="106"/>
      <c r="AJ27" s="106"/>
      <c r="AK27" s="106"/>
      <c r="AL27" s="106"/>
      <c r="AM27" s="106"/>
      <c r="AN27" s="106"/>
      <c r="AO27" s="106"/>
      <c r="AP27" s="106"/>
      <c r="AQ27" s="106"/>
      <c r="AR27" s="106"/>
      <c r="AS27" s="106"/>
      <c r="AT27" s="106"/>
      <c r="AU27" s="106"/>
      <c r="AV27" s="106"/>
      <c r="AW27" s="106"/>
      <c r="AX27" s="106"/>
      <c r="AY27" s="106"/>
      <c r="AZ27" s="106"/>
      <c r="BA27" s="106"/>
      <c r="BB27" s="106"/>
      <c r="BC27" s="106"/>
      <c r="BD27" s="106"/>
      <c r="BE27" s="106"/>
      <c r="BF27" s="106"/>
      <c r="BG27" s="106"/>
      <c r="BH27" s="106"/>
      <c r="BI27" s="106"/>
      <c r="BJ27" s="106"/>
      <c r="BK27" s="106"/>
      <c r="BL27" s="106"/>
      <c r="BM27" s="106"/>
      <c r="BN27" s="106"/>
      <c r="BO27" s="106"/>
      <c r="BP27" s="106"/>
      <c r="BQ27" s="106"/>
      <c r="BR27" s="106"/>
      <c r="BS27" s="106"/>
      <c r="BT27" s="106"/>
      <c r="BU27" s="106"/>
      <c r="BV27" s="106"/>
      <c r="BW27" s="106"/>
      <c r="BX27" s="106"/>
      <c r="BY27" s="106"/>
      <c r="BZ27" s="106"/>
      <c r="CA27" s="106"/>
      <c r="CB27" s="106"/>
      <c r="CC27" s="106"/>
      <c r="CD27" s="106"/>
      <c r="CE27" s="106"/>
      <c r="CF27" s="106"/>
      <c r="CG27" s="106"/>
      <c r="CH27" s="106"/>
      <c r="CI27" s="106"/>
      <c r="CJ27" s="106"/>
      <c r="CK27" s="106"/>
    </row>
    <row r="28" spans="2:89" ht="14.25" customHeight="1" thickBot="1">
      <c r="B28" s="2505" t="str">
        <f>'12-18л. МЕНЮ '!B92</f>
        <v>итого за полдник</v>
      </c>
      <c r="C28" s="1406"/>
      <c r="D28" s="1642">
        <f>'12-18л. МЕНЮ '!D92</f>
        <v>350</v>
      </c>
      <c r="E28" s="107"/>
      <c r="F28" s="1240" t="str">
        <f>'12-18л. МЕНЮ '!J150</f>
        <v>Пром.пр.</v>
      </c>
      <c r="G28" s="166" t="str">
        <f>'12-18л. МЕНЮ '!C150</f>
        <v xml:space="preserve">Хлеб пш. (батон ) </v>
      </c>
      <c r="H28" s="1816">
        <f>'12-18л. МЕНЮ '!D150</f>
        <v>20</v>
      </c>
      <c r="I28" s="100"/>
      <c r="J28" s="125"/>
      <c r="K28" s="172"/>
      <c r="L28" s="157"/>
      <c r="M28" s="106"/>
      <c r="N28" s="106"/>
      <c r="O28" s="618"/>
      <c r="P28" s="111"/>
      <c r="Q28" s="141"/>
      <c r="R28" s="106"/>
      <c r="S28" s="106"/>
      <c r="T28" s="11"/>
      <c r="U28" s="106"/>
      <c r="V28" s="106"/>
      <c r="W28" s="106"/>
      <c r="X28" s="181"/>
      <c r="Y28" s="106"/>
      <c r="Z28" s="181"/>
      <c r="AA28" s="106"/>
      <c r="AB28" s="106"/>
      <c r="AC28" s="106"/>
      <c r="AD28" s="106"/>
      <c r="AE28" s="181"/>
      <c r="AF28" s="380"/>
      <c r="AG28" s="181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6"/>
      <c r="BZ28" s="106"/>
      <c r="CA28" s="106"/>
      <c r="CB28" s="106"/>
      <c r="CC28" s="106"/>
      <c r="CD28" s="106"/>
      <c r="CE28" s="106"/>
      <c r="CF28" s="106"/>
      <c r="CG28" s="106"/>
      <c r="CH28" s="106"/>
      <c r="CI28" s="106"/>
      <c r="CJ28" s="106"/>
      <c r="CK28" s="106"/>
    </row>
    <row r="29" spans="2:89" ht="15" customHeight="1" thickBot="1">
      <c r="E29" s="101"/>
      <c r="F29" s="1234" t="s">
        <v>294</v>
      </c>
      <c r="G29" s="1235"/>
      <c r="H29" s="1679">
        <f>'12-18л. МЕНЮ '!D151</f>
        <v>360</v>
      </c>
      <c r="I29" s="106"/>
      <c r="J29" s="115"/>
      <c r="K29" s="101"/>
      <c r="L29" s="116"/>
      <c r="M29" s="106"/>
      <c r="N29" s="125"/>
      <c r="O29" s="618"/>
      <c r="P29" s="334"/>
      <c r="Q29" s="141"/>
      <c r="R29" s="106"/>
      <c r="S29" s="106"/>
      <c r="T29" s="11"/>
      <c r="U29" s="106"/>
      <c r="V29" s="106"/>
      <c r="W29" s="106"/>
      <c r="X29" s="181"/>
      <c r="Y29" s="106"/>
      <c r="Z29" s="181"/>
      <c r="AA29" s="106"/>
      <c r="AB29" s="106"/>
      <c r="AC29" s="106"/>
      <c r="AD29" s="106"/>
      <c r="AE29" s="181"/>
      <c r="AF29" s="106"/>
      <c r="AG29" s="106"/>
      <c r="AH29" s="106"/>
      <c r="AI29" s="106"/>
      <c r="AJ29" s="106"/>
      <c r="AK29" s="106"/>
      <c r="AL29" s="106"/>
      <c r="AM29" s="106"/>
      <c r="AN29" s="106"/>
      <c r="AO29" s="106"/>
      <c r="AP29" s="106"/>
      <c r="AQ29" s="106"/>
      <c r="AR29" s="106"/>
      <c r="AS29" s="106"/>
      <c r="AT29" s="106"/>
      <c r="AU29" s="106"/>
      <c r="AV29" s="106"/>
      <c r="AW29" s="106"/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  <c r="BH29" s="106"/>
      <c r="BI29" s="106"/>
      <c r="BJ29" s="106"/>
      <c r="BK29" s="106"/>
      <c r="BL29" s="106"/>
      <c r="BM29" s="106"/>
      <c r="BN29" s="106"/>
      <c r="BO29" s="106"/>
      <c r="BP29" s="106"/>
      <c r="BQ29" s="106"/>
      <c r="BR29" s="106"/>
      <c r="BS29" s="106"/>
      <c r="BT29" s="106"/>
      <c r="BU29" s="106"/>
      <c r="BV29" s="106"/>
      <c r="BW29" s="106"/>
      <c r="BX29" s="106"/>
      <c r="BY29" s="106"/>
      <c r="BZ29" s="106"/>
      <c r="CA29" s="106"/>
      <c r="CB29" s="106"/>
      <c r="CC29" s="106"/>
      <c r="CD29" s="106"/>
      <c r="CE29" s="106"/>
      <c r="CF29" s="106"/>
      <c r="CG29" s="106"/>
      <c r="CH29" s="106"/>
      <c r="CI29" s="106"/>
      <c r="CJ29" s="106"/>
      <c r="CK29" s="106"/>
    </row>
    <row r="30" spans="2:89" ht="16.5" customHeight="1" thickBot="1">
      <c r="E30" s="101"/>
      <c r="I30" s="106"/>
      <c r="J30" s="115"/>
      <c r="K30" s="101"/>
      <c r="L30" s="98"/>
      <c r="M30" s="106"/>
      <c r="N30" s="125"/>
      <c r="O30" s="618"/>
      <c r="P30" s="334"/>
      <c r="Q30" s="141"/>
      <c r="R30" s="106"/>
      <c r="S30" s="114"/>
      <c r="T30" s="11"/>
      <c r="U30" s="106"/>
      <c r="V30" s="106"/>
      <c r="W30" s="106"/>
      <c r="X30" s="181"/>
      <c r="Y30" s="106"/>
      <c r="Z30" s="181"/>
      <c r="AA30" s="106"/>
      <c r="AB30" s="106"/>
      <c r="AC30" s="106"/>
      <c r="AD30" s="106"/>
      <c r="AE30" s="181"/>
      <c r="AF30" s="114"/>
      <c r="AG30" s="106"/>
      <c r="AH30" s="106"/>
      <c r="AI30" s="106"/>
      <c r="AJ30" s="106"/>
      <c r="AK30" s="106"/>
      <c r="AL30" s="106"/>
      <c r="AM30" s="106"/>
      <c r="AN30" s="106"/>
      <c r="AO30" s="106"/>
      <c r="AP30" s="106"/>
      <c r="AQ30" s="106"/>
      <c r="AR30" s="106"/>
      <c r="AS30" s="106"/>
      <c r="AT30" s="106"/>
      <c r="AU30" s="106"/>
      <c r="AV30" s="106"/>
      <c r="AW30" s="106"/>
      <c r="AX30" s="106"/>
      <c r="AY30" s="106"/>
      <c r="AZ30" s="106"/>
      <c r="BA30" s="106"/>
      <c r="BB30" s="106"/>
      <c r="BC30" s="106"/>
      <c r="BD30" s="106"/>
      <c r="BE30" s="106"/>
      <c r="BF30" s="106"/>
      <c r="BG30" s="106"/>
      <c r="BH30" s="106"/>
      <c r="BI30" s="106"/>
      <c r="BJ30" s="106"/>
      <c r="BK30" s="106"/>
      <c r="BL30" s="106"/>
      <c r="BM30" s="106"/>
      <c r="BN30" s="106"/>
      <c r="BO30" s="106"/>
      <c r="BP30" s="106"/>
      <c r="BQ30" s="106"/>
      <c r="BR30" s="106"/>
      <c r="BS30" s="106"/>
      <c r="BT30" s="106"/>
      <c r="BU30" s="106"/>
      <c r="BV30" s="106"/>
      <c r="BW30" s="106"/>
      <c r="BX30" s="106"/>
      <c r="BY30" s="106"/>
      <c r="BZ30" s="106"/>
      <c r="CA30" s="106"/>
      <c r="CB30" s="106"/>
      <c r="CC30" s="106"/>
      <c r="CD30" s="106"/>
      <c r="CE30" s="106"/>
      <c r="CF30" s="106"/>
      <c r="CG30" s="106"/>
      <c r="CH30" s="106"/>
      <c r="CI30" s="106"/>
      <c r="CJ30" s="106"/>
      <c r="CK30" s="106"/>
    </row>
    <row r="31" spans="2:89" ht="15" customHeight="1" thickBot="1">
      <c r="E31" s="104"/>
      <c r="F31" s="34" t="s">
        <v>2</v>
      </c>
      <c r="G31" s="349" t="s">
        <v>3</v>
      </c>
      <c r="H31" s="247" t="s">
        <v>4</v>
      </c>
      <c r="I31" s="100"/>
      <c r="J31" s="1656"/>
      <c r="K31" s="101"/>
      <c r="L31" s="98"/>
      <c r="M31" s="106"/>
      <c r="N31" s="115"/>
      <c r="O31" s="618"/>
      <c r="P31" s="367"/>
      <c r="Q31" s="106"/>
      <c r="R31" s="106"/>
      <c r="S31" s="106"/>
      <c r="T31" s="11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211"/>
      <c r="AF31" s="106"/>
      <c r="AG31" s="250"/>
      <c r="AH31" s="106"/>
      <c r="AI31" s="106"/>
      <c r="AJ31" s="106"/>
      <c r="AK31" s="197"/>
      <c r="AL31" s="127"/>
      <c r="AM31" s="179"/>
      <c r="AN31" s="143"/>
      <c r="AO31" s="106"/>
      <c r="AP31" s="106"/>
      <c r="AQ31" s="127"/>
      <c r="AR31" s="106"/>
      <c r="AS31" s="106"/>
      <c r="AT31" s="101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6"/>
      <c r="BF31" s="106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6"/>
      <c r="BR31" s="106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6"/>
      <c r="CD31" s="106"/>
      <c r="CE31" s="106"/>
      <c r="CF31" s="106"/>
      <c r="CG31" s="106"/>
      <c r="CH31" s="106"/>
      <c r="CI31" s="106"/>
      <c r="CJ31" s="106"/>
      <c r="CK31" s="106"/>
    </row>
    <row r="32" spans="2:89" ht="13.5" customHeight="1" thickBot="1">
      <c r="B32" s="34" t="s">
        <v>2</v>
      </c>
      <c r="C32" s="349" t="s">
        <v>3</v>
      </c>
      <c r="D32" s="247" t="s">
        <v>4</v>
      </c>
      <c r="F32" s="257" t="s">
        <v>5</v>
      </c>
      <c r="G32" s="106"/>
      <c r="H32" s="268" t="s">
        <v>60</v>
      </c>
      <c r="I32" s="106"/>
      <c r="J32" s="106"/>
      <c r="K32" s="114"/>
      <c r="L32" s="106"/>
      <c r="M32" s="106"/>
      <c r="N32" s="1655"/>
      <c r="O32" s="114"/>
      <c r="P32" s="1657"/>
      <c r="Q32" s="106"/>
      <c r="R32" s="106"/>
      <c r="S32" s="106"/>
      <c r="T32" s="11"/>
      <c r="U32" s="98"/>
      <c r="V32" s="106"/>
      <c r="W32" s="106"/>
      <c r="X32" s="191"/>
      <c r="Y32" s="276"/>
      <c r="Z32" s="191"/>
      <c r="AA32" s="276"/>
      <c r="AB32" s="106"/>
      <c r="AC32" s="104"/>
      <c r="AD32" s="187"/>
      <c r="AE32" s="161"/>
      <c r="AF32" s="191"/>
      <c r="AG32" s="192"/>
      <c r="AH32" s="106"/>
      <c r="AI32" s="106"/>
      <c r="AJ32" s="106"/>
      <c r="AK32" s="106"/>
      <c r="AL32" s="172"/>
      <c r="AM32" s="106"/>
      <c r="AN32" s="212"/>
      <c r="AO32" s="191"/>
      <c r="AP32" s="192"/>
      <c r="AQ32" s="212"/>
      <c r="AR32" s="191"/>
      <c r="AS32" s="192"/>
      <c r="AT32" s="212"/>
      <c r="AU32" s="191"/>
      <c r="AV32" s="192"/>
      <c r="AW32" s="106"/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06"/>
      <c r="BK32" s="106"/>
      <c r="BL32" s="106"/>
      <c r="BM32" s="106"/>
      <c r="BN32" s="106"/>
      <c r="BO32" s="106"/>
      <c r="BP32" s="106"/>
      <c r="BQ32" s="106"/>
      <c r="BR32" s="106"/>
      <c r="BS32" s="106"/>
      <c r="BT32" s="106"/>
      <c r="BU32" s="106"/>
      <c r="BV32" s="106"/>
      <c r="BW32" s="106"/>
      <c r="BX32" s="106"/>
      <c r="BY32" s="106"/>
      <c r="BZ32" s="106"/>
      <c r="CA32" s="106"/>
      <c r="CB32" s="106"/>
      <c r="CC32" s="106"/>
      <c r="CD32" s="106"/>
      <c r="CE32" s="106"/>
      <c r="CF32" s="106"/>
      <c r="CG32" s="106"/>
      <c r="CH32" s="106"/>
      <c r="CI32" s="106"/>
      <c r="CJ32" s="106"/>
      <c r="CK32" s="106"/>
    </row>
    <row r="33" spans="1:89" ht="12.75" customHeight="1" thickBot="1">
      <c r="B33" s="257" t="s">
        <v>5</v>
      </c>
      <c r="C33" s="106"/>
      <c r="D33" s="268" t="s">
        <v>60</v>
      </c>
      <c r="F33" s="1573" t="s">
        <v>381</v>
      </c>
      <c r="G33" s="1578"/>
      <c r="H33" s="659"/>
      <c r="I33" s="106"/>
      <c r="J33" s="2960"/>
      <c r="K33" s="127"/>
      <c r="L33" s="179"/>
      <c r="M33" s="106"/>
      <c r="N33" s="366"/>
      <c r="O33" s="101"/>
      <c r="P33" s="98"/>
      <c r="Q33" s="126"/>
      <c r="R33" s="106"/>
      <c r="S33" s="106"/>
      <c r="T33" s="11"/>
      <c r="U33" s="104"/>
      <c r="V33" s="106"/>
      <c r="W33" s="101"/>
      <c r="X33" s="100"/>
      <c r="Y33" s="141"/>
      <c r="Z33" s="378"/>
      <c r="AA33" s="381"/>
      <c r="AB33" s="106"/>
      <c r="AC33" s="106"/>
      <c r="AD33" s="106"/>
      <c r="AE33" s="106"/>
      <c r="AF33" s="106"/>
      <c r="AG33" s="115"/>
      <c r="AH33" s="101"/>
      <c r="AI33" s="100"/>
      <c r="AJ33" s="106"/>
      <c r="AK33" s="115"/>
      <c r="AL33" s="101"/>
      <c r="AM33" s="100"/>
      <c r="AN33" s="104"/>
      <c r="AO33" s="105"/>
      <c r="AP33" s="130"/>
      <c r="AQ33" s="370"/>
      <c r="AR33" s="105"/>
      <c r="AS33" s="130"/>
      <c r="AT33" s="101"/>
      <c r="AU33" s="100"/>
      <c r="AV33" s="130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  <c r="BM33" s="106"/>
      <c r="BN33" s="106"/>
      <c r="BO33" s="106"/>
      <c r="BP33" s="106"/>
      <c r="BQ33" s="106"/>
      <c r="BR33" s="106"/>
      <c r="BS33" s="106"/>
      <c r="BT33" s="106"/>
      <c r="BU33" s="106"/>
      <c r="BV33" s="106"/>
      <c r="BW33" s="106"/>
      <c r="BX33" s="106"/>
      <c r="BY33" s="106"/>
      <c r="BZ33" s="106"/>
      <c r="CA33" s="106"/>
      <c r="CB33" s="106"/>
      <c r="CC33" s="106"/>
      <c r="CD33" s="106"/>
      <c r="CE33" s="106"/>
      <c r="CF33" s="106"/>
      <c r="CG33" s="106"/>
      <c r="CH33" s="106"/>
      <c r="CI33" s="106"/>
      <c r="CJ33" s="106"/>
      <c r="CK33" s="106"/>
    </row>
    <row r="34" spans="1:89" ht="14.25" customHeight="1" thickBot="1">
      <c r="B34" s="1658" t="s">
        <v>335</v>
      </c>
      <c r="C34" s="1722"/>
      <c r="D34" s="1659"/>
      <c r="F34" s="1554"/>
      <c r="G34" s="1579" t="s">
        <v>132</v>
      </c>
      <c r="H34" s="1555"/>
      <c r="I34" s="106"/>
      <c r="J34" s="106"/>
      <c r="K34" s="172"/>
      <c r="L34" s="106"/>
      <c r="M34" s="106"/>
      <c r="N34" s="781"/>
      <c r="O34" s="157"/>
      <c r="P34" s="179"/>
      <c r="Q34" s="126"/>
      <c r="R34" s="106"/>
      <c r="S34" s="106"/>
      <c r="T34" s="11"/>
      <c r="U34" s="104"/>
      <c r="V34" s="106"/>
      <c r="W34" s="101"/>
      <c r="X34" s="115"/>
      <c r="Y34" s="135"/>
      <c r="Z34" s="172"/>
      <c r="AA34" s="376"/>
      <c r="AB34" s="106"/>
      <c r="AC34" s="106"/>
      <c r="AD34" s="106"/>
      <c r="AE34" s="106"/>
      <c r="AF34" s="106"/>
      <c r="AG34" s="115"/>
      <c r="AH34" s="111"/>
      <c r="AI34" s="104"/>
      <c r="AJ34" s="106"/>
      <c r="AK34" s="115"/>
      <c r="AL34" s="111"/>
      <c r="AM34" s="104"/>
      <c r="AN34" s="104"/>
      <c r="AO34" s="105"/>
      <c r="AP34" s="130"/>
      <c r="AQ34" s="101"/>
      <c r="AR34" s="100"/>
      <c r="AS34" s="141"/>
      <c r="AT34" s="101"/>
      <c r="AU34" s="100"/>
      <c r="AV34" s="141"/>
      <c r="AW34" s="106"/>
      <c r="AX34" s="106"/>
      <c r="AY34" s="106"/>
      <c r="AZ34" s="106"/>
      <c r="BA34" s="106"/>
      <c r="BB34" s="106"/>
      <c r="BC34" s="106"/>
      <c r="BD34" s="106"/>
      <c r="BE34" s="106"/>
      <c r="BF34" s="106"/>
      <c r="BG34" s="106"/>
      <c r="BH34" s="106"/>
      <c r="BI34" s="106"/>
      <c r="BJ34" s="106"/>
      <c r="BK34" s="106"/>
      <c r="BL34" s="106"/>
      <c r="BM34" s="106"/>
      <c r="BN34" s="106"/>
      <c r="BO34" s="106"/>
      <c r="BP34" s="106"/>
      <c r="BQ34" s="106"/>
      <c r="BR34" s="106"/>
      <c r="BS34" s="106"/>
      <c r="BT34" s="106"/>
      <c r="BU34" s="106"/>
      <c r="BV34" s="106"/>
      <c r="BW34" s="106"/>
      <c r="BX34" s="106"/>
      <c r="BY34" s="106"/>
      <c r="BZ34" s="106"/>
      <c r="CA34" s="106"/>
      <c r="CB34" s="106"/>
      <c r="CC34" s="106"/>
      <c r="CD34" s="106"/>
      <c r="CE34" s="106"/>
      <c r="CF34" s="106"/>
      <c r="CG34" s="106"/>
      <c r="CH34" s="106"/>
      <c r="CI34" s="106"/>
      <c r="CJ34" s="106"/>
      <c r="CK34" s="106"/>
    </row>
    <row r="35" spans="1:89" ht="15.75" customHeight="1">
      <c r="B35" s="234"/>
      <c r="C35" s="340" t="s">
        <v>132</v>
      </c>
      <c r="D35" s="226"/>
      <c r="F35" s="162" t="str">
        <f>'12-18л. МЕНЮ '!J242</f>
        <v>255/17</v>
      </c>
      <c r="G35" s="265" t="str">
        <f>'12-18л. МЕНЮ '!C242</f>
        <v xml:space="preserve">Печень по-строгановски </v>
      </c>
      <c r="H35" s="687">
        <f>'12-18л. МЕНЮ '!D242</f>
        <v>120</v>
      </c>
      <c r="I35" s="106"/>
      <c r="J35" s="115"/>
      <c r="K35" s="101"/>
      <c r="L35" s="116"/>
      <c r="M35" s="106"/>
      <c r="N35" s="106"/>
      <c r="O35" s="172"/>
      <c r="P35" s="106"/>
      <c r="Q35" s="126"/>
      <c r="R35" s="106"/>
      <c r="S35" s="106"/>
      <c r="T35" s="11"/>
      <c r="U35" s="104"/>
      <c r="V35" s="106"/>
      <c r="W35" s="101"/>
      <c r="X35" s="100"/>
      <c r="Y35" s="141"/>
      <c r="Z35" s="172"/>
      <c r="AA35" s="376"/>
      <c r="AB35" s="106"/>
      <c r="AC35" s="106"/>
      <c r="AD35" s="106"/>
      <c r="AE35" s="106"/>
      <c r="AF35" s="106"/>
      <c r="AG35" s="115"/>
      <c r="AH35" s="101"/>
      <c r="AI35" s="100"/>
      <c r="AJ35" s="106"/>
      <c r="AK35" s="115"/>
      <c r="AL35" s="101"/>
      <c r="AM35" s="100"/>
      <c r="AN35" s="104"/>
      <c r="AO35" s="105"/>
      <c r="AP35" s="130"/>
      <c r="AQ35" s="104"/>
      <c r="AR35" s="105"/>
      <c r="AS35" s="130"/>
      <c r="AT35" s="101"/>
      <c r="AU35" s="100"/>
      <c r="AV35" s="141"/>
      <c r="AW35" s="106"/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06"/>
      <c r="BK35" s="106"/>
      <c r="BL35" s="106"/>
      <c r="BM35" s="106"/>
      <c r="BN35" s="106"/>
      <c r="BO35" s="106"/>
      <c r="BP35" s="106"/>
      <c r="BQ35" s="106"/>
      <c r="BR35" s="106"/>
      <c r="BS35" s="106"/>
      <c r="BT35" s="106"/>
      <c r="BU35" s="106"/>
      <c r="BV35" s="106"/>
      <c r="BW35" s="106"/>
      <c r="BX35" s="106"/>
      <c r="BY35" s="106"/>
      <c r="BZ35" s="106"/>
      <c r="CA35" s="106"/>
      <c r="CB35" s="106"/>
      <c r="CC35" s="106"/>
      <c r="CD35" s="106"/>
      <c r="CE35" s="106"/>
      <c r="CF35" s="106"/>
      <c r="CG35" s="106"/>
      <c r="CH35" s="106"/>
      <c r="CI35" s="106"/>
      <c r="CJ35" s="106"/>
      <c r="CK35" s="106"/>
    </row>
    <row r="36" spans="1:89">
      <c r="B36" s="162" t="str">
        <f>'12-18л. МЕНЮ '!J185</f>
        <v>432/22</v>
      </c>
      <c r="C36" s="265" t="str">
        <f>'12-18л. МЕНЮ '!C185</f>
        <v>Пудинг из творога, запечённый</v>
      </c>
      <c r="D36" s="1584">
        <f>'12-18л. МЕНЮ '!D185</f>
        <v>180</v>
      </c>
      <c r="F36" s="162" t="str">
        <f>'12-18л. МЕНЮ '!J243</f>
        <v>256/21</v>
      </c>
      <c r="G36" s="265" t="str">
        <f>'12-18л. МЕНЮ '!C243</f>
        <v>Макароны отварные и / овощи</v>
      </c>
      <c r="H36" s="687">
        <f>'12-18л. МЕНЮ '!D243</f>
        <v>180</v>
      </c>
      <c r="I36" s="191"/>
      <c r="J36" s="125"/>
      <c r="K36" s="101"/>
      <c r="L36" s="96"/>
      <c r="M36" s="106"/>
      <c r="N36" s="115"/>
      <c r="O36" s="113"/>
      <c r="P36" s="334"/>
      <c r="Q36" s="126"/>
      <c r="R36" s="106"/>
      <c r="S36" s="106"/>
      <c r="T36" s="11"/>
      <c r="U36" s="101"/>
      <c r="V36" s="106"/>
      <c r="W36" s="101"/>
      <c r="X36" s="113"/>
      <c r="Y36" s="138"/>
      <c r="Z36" s="172"/>
      <c r="AA36" s="376"/>
      <c r="AB36" s="106"/>
      <c r="AC36" s="106"/>
      <c r="AD36" s="106"/>
      <c r="AE36" s="106"/>
      <c r="AF36" s="106"/>
      <c r="AG36" s="115"/>
      <c r="AH36" s="126"/>
      <c r="AI36" s="334"/>
      <c r="AJ36" s="106"/>
      <c r="AK36" s="115"/>
      <c r="AL36" s="126"/>
      <c r="AM36" s="334"/>
      <c r="AN36" s="101"/>
      <c r="AO36" s="115"/>
      <c r="AP36" s="264"/>
      <c r="AQ36" s="104"/>
      <c r="AR36" s="124"/>
      <c r="AS36" s="141"/>
      <c r="AT36" s="101"/>
      <c r="AU36" s="100"/>
      <c r="AV36" s="141"/>
      <c r="AW36" s="106"/>
      <c r="AX36" s="106"/>
      <c r="AY36" s="106"/>
      <c r="AZ36" s="106"/>
      <c r="BA36" s="106"/>
      <c r="BB36" s="106"/>
      <c r="BC36" s="106"/>
      <c r="BD36" s="106"/>
      <c r="BE36" s="106"/>
      <c r="BF36" s="106"/>
      <c r="BG36" s="106"/>
      <c r="BH36" s="106"/>
      <c r="BI36" s="106"/>
      <c r="BJ36" s="106"/>
      <c r="BK36" s="106"/>
      <c r="BL36" s="106"/>
      <c r="BM36" s="106"/>
      <c r="BN36" s="106"/>
      <c r="BO36" s="106"/>
      <c r="BP36" s="106"/>
      <c r="BQ36" s="106"/>
      <c r="BR36" s="106"/>
      <c r="BS36" s="106"/>
      <c r="BT36" s="106"/>
      <c r="BU36" s="106"/>
      <c r="BV36" s="106"/>
      <c r="BW36" s="106"/>
      <c r="BX36" s="106"/>
      <c r="BY36" s="106"/>
      <c r="BZ36" s="106"/>
      <c r="CA36" s="106"/>
      <c r="CB36" s="106"/>
      <c r="CC36" s="106"/>
      <c r="CD36" s="106"/>
      <c r="CE36" s="106"/>
      <c r="CF36" s="106"/>
      <c r="CG36" s="106"/>
      <c r="CH36" s="106"/>
      <c r="CI36" s="106"/>
      <c r="CJ36" s="106"/>
      <c r="CK36" s="106"/>
    </row>
    <row r="37" spans="1:89" ht="13.5" customHeight="1">
      <c r="B37" s="1560"/>
      <c r="C37" s="166" t="str">
        <f>'12-18л. МЕНЮ '!C186</f>
        <v>и  / соус абрикосовый</v>
      </c>
      <c r="D37" s="1720">
        <f>'12-18л. МЕНЮ '!D186</f>
        <v>25</v>
      </c>
      <c r="F37" s="1560" t="str">
        <f>'12-18л. МЕНЮ '!J244</f>
        <v>157/21</v>
      </c>
      <c r="G37" s="166" t="str">
        <f>'12-18л. МЕНЮ '!C244</f>
        <v>консервированные отварные (сложный гарнир)</v>
      </c>
      <c r="H37" s="1609">
        <f>'12-18л. МЕНЮ '!D244</f>
        <v>25</v>
      </c>
      <c r="I37" s="105"/>
      <c r="J37" s="124"/>
      <c r="K37" s="101"/>
      <c r="L37" s="334"/>
      <c r="M37" s="106"/>
      <c r="N37" s="125"/>
      <c r="O37" s="101"/>
      <c r="P37" s="367"/>
      <c r="Q37" s="126"/>
      <c r="R37" s="106"/>
      <c r="S37" s="106"/>
      <c r="T37" s="11"/>
      <c r="U37" s="101"/>
      <c r="V37" s="106"/>
      <c r="W37" s="101"/>
      <c r="X37" s="100"/>
      <c r="Y37" s="141"/>
      <c r="Z37" s="172"/>
      <c r="AA37" s="376"/>
      <c r="AB37" s="106"/>
      <c r="AC37" s="106"/>
      <c r="AD37" s="106"/>
      <c r="AE37" s="106"/>
      <c r="AF37" s="106"/>
      <c r="AG37" s="115"/>
      <c r="AH37" s="101"/>
      <c r="AI37" s="98"/>
      <c r="AJ37" s="106"/>
      <c r="AK37" s="115"/>
      <c r="AL37" s="101"/>
      <c r="AM37" s="98"/>
      <c r="AN37" s="127"/>
      <c r="AO37" s="121"/>
      <c r="AP37" s="487"/>
      <c r="AQ37" s="104"/>
      <c r="AR37" s="105"/>
      <c r="AS37" s="139"/>
      <c r="AT37" s="101"/>
      <c r="AU37" s="100"/>
      <c r="AV37" s="141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  <c r="BM37" s="106"/>
      <c r="BN37" s="106"/>
      <c r="BO37" s="106"/>
      <c r="BP37" s="106"/>
      <c r="BQ37" s="106"/>
      <c r="BR37" s="106"/>
      <c r="BS37" s="106"/>
      <c r="BT37" s="106"/>
      <c r="BU37" s="106"/>
      <c r="BV37" s="106"/>
      <c r="BW37" s="106"/>
      <c r="BX37" s="106"/>
      <c r="BY37" s="106"/>
      <c r="BZ37" s="106"/>
      <c r="CA37" s="106"/>
      <c r="CB37" s="106"/>
      <c r="CC37" s="106"/>
      <c r="CD37" s="106"/>
      <c r="CE37" s="106"/>
      <c r="CF37" s="106"/>
      <c r="CG37" s="106"/>
      <c r="CH37" s="106"/>
      <c r="CI37" s="106"/>
      <c r="CJ37" s="106"/>
      <c r="CK37" s="106"/>
    </row>
    <row r="38" spans="1:89" ht="12.75" customHeight="1">
      <c r="B38" s="1718" t="str">
        <f>'12-18л. МЕНЮ '!J187</f>
        <v>457 / 21</v>
      </c>
      <c r="C38" s="786" t="str">
        <f>'12-18л. МЕНЮ '!C187</f>
        <v>Чай с  сахаром</v>
      </c>
      <c r="D38" s="1719">
        <f>'12-18л. МЕНЮ '!D187</f>
        <v>200</v>
      </c>
      <c r="F38" s="1560" t="str">
        <f>'12-18л. МЕНЮ '!J245</f>
        <v>501 /21</v>
      </c>
      <c r="G38" s="166" t="str">
        <f>'12-18л. МЕНЮ '!C245</f>
        <v>Сок фруктовый (яблочный)</v>
      </c>
      <c r="H38" s="1609">
        <f>'12-18л. МЕНЮ '!D245</f>
        <v>200</v>
      </c>
      <c r="I38" s="100"/>
      <c r="J38" s="116"/>
      <c r="K38" s="101"/>
      <c r="L38" s="367"/>
      <c r="M38" s="106"/>
      <c r="N38" s="125"/>
      <c r="O38" s="101"/>
      <c r="P38" s="334"/>
      <c r="Q38" s="101"/>
      <c r="R38" s="106"/>
      <c r="S38" s="106"/>
      <c r="T38" s="11"/>
      <c r="U38" s="101"/>
      <c r="V38" s="106"/>
      <c r="W38" s="101"/>
      <c r="X38" s="115"/>
      <c r="Y38" s="141"/>
      <c r="Z38" s="172"/>
      <c r="AA38" s="376"/>
      <c r="AB38" s="106"/>
      <c r="AC38" s="106"/>
      <c r="AD38" s="106"/>
      <c r="AE38" s="106"/>
      <c r="AF38" s="382"/>
      <c r="AG38" s="115"/>
      <c r="AH38" s="101"/>
      <c r="AI38" s="98"/>
      <c r="AJ38" s="106"/>
      <c r="AK38" s="115"/>
      <c r="AL38" s="101"/>
      <c r="AM38" s="98"/>
      <c r="AN38" s="101"/>
      <c r="AO38" s="105"/>
      <c r="AP38" s="130"/>
      <c r="AQ38" s="104"/>
      <c r="AR38" s="105"/>
      <c r="AS38" s="139"/>
      <c r="AT38" s="101"/>
      <c r="AU38" s="115"/>
      <c r="AV38" s="141"/>
      <c r="AW38" s="106"/>
      <c r="AX38" s="106"/>
      <c r="AY38" s="106"/>
      <c r="AZ38" s="106"/>
      <c r="BA38" s="106"/>
      <c r="BB38" s="106"/>
      <c r="BC38" s="106"/>
      <c r="BD38" s="106"/>
      <c r="BE38" s="106"/>
      <c r="BF38" s="106"/>
      <c r="BG38" s="106"/>
      <c r="BH38" s="106"/>
      <c r="BI38" s="106"/>
      <c r="BJ38" s="106"/>
      <c r="BK38" s="106"/>
      <c r="BL38" s="106"/>
      <c r="BM38" s="106"/>
      <c r="BN38" s="106"/>
      <c r="BO38" s="106"/>
      <c r="BP38" s="106"/>
      <c r="BQ38" s="106"/>
      <c r="BR38" s="106"/>
      <c r="BS38" s="106"/>
      <c r="BT38" s="106"/>
      <c r="BU38" s="106"/>
      <c r="BV38" s="106"/>
      <c r="BW38" s="106"/>
      <c r="BX38" s="106"/>
      <c r="BY38" s="106"/>
      <c r="BZ38" s="106"/>
      <c r="CA38" s="106"/>
      <c r="CB38" s="106"/>
      <c r="CC38" s="106"/>
      <c r="CD38" s="106"/>
      <c r="CE38" s="106"/>
      <c r="CF38" s="106"/>
      <c r="CG38" s="106"/>
      <c r="CH38" s="106"/>
      <c r="CI38" s="106"/>
      <c r="CJ38" s="106"/>
      <c r="CK38" s="106"/>
    </row>
    <row r="39" spans="1:89" ht="12.75" customHeight="1">
      <c r="B39" s="1559" t="str">
        <f>'12-18л. МЕНЮ '!J188</f>
        <v>Пром.пр.</v>
      </c>
      <c r="C39" s="265" t="str">
        <f>'12-18л. МЕНЮ '!C188</f>
        <v>Кондитерское изделие (печенье)</v>
      </c>
      <c r="D39" s="1611">
        <f>'12-18л. МЕНЮ '!D188</f>
        <v>45</v>
      </c>
      <c r="F39" s="1552" t="str">
        <f>'12-18л. МЕНЮ '!J246</f>
        <v>Пром.пр.</v>
      </c>
      <c r="G39" s="786" t="str">
        <f>'12-18л. МЕНЮ '!C246</f>
        <v>Хлеб пшеничный</v>
      </c>
      <c r="H39" s="1696">
        <f>'12-18л. МЕНЮ '!D246</f>
        <v>50</v>
      </c>
      <c r="I39" s="100"/>
      <c r="J39" s="106"/>
      <c r="K39" s="113"/>
      <c r="L39" s="111"/>
      <c r="M39" s="106"/>
      <c r="N39" s="115"/>
      <c r="O39" s="101"/>
      <c r="P39" s="367"/>
      <c r="Q39" s="126"/>
      <c r="R39" s="106"/>
      <c r="S39" s="106"/>
      <c r="T39" s="11"/>
      <c r="U39" s="101"/>
      <c r="V39" s="106"/>
      <c r="W39" s="101"/>
      <c r="X39" s="100"/>
      <c r="Y39" s="141"/>
      <c r="Z39" s="172"/>
      <c r="AA39" s="376"/>
      <c r="AB39" s="106"/>
      <c r="AC39" s="106"/>
      <c r="AD39" s="106"/>
      <c r="AE39" s="106"/>
      <c r="AF39" s="370"/>
      <c r="AG39" s="105"/>
      <c r="AH39" s="157"/>
      <c r="AI39" s="106"/>
      <c r="AJ39" s="106"/>
      <c r="AK39" s="148"/>
      <c r="AL39" s="101"/>
      <c r="AM39" s="98"/>
      <c r="AN39" s="106"/>
      <c r="AO39" s="106"/>
      <c r="AP39" s="106"/>
      <c r="AQ39" s="104"/>
      <c r="AR39" s="105"/>
      <c r="AS39" s="139"/>
      <c r="AT39" s="137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106"/>
      <c r="BG39" s="106"/>
      <c r="BH39" s="106"/>
      <c r="BI39" s="106"/>
      <c r="BJ39" s="106"/>
      <c r="BK39" s="106"/>
      <c r="BL39" s="106"/>
      <c r="BM39" s="106"/>
      <c r="BN39" s="106"/>
      <c r="BO39" s="106"/>
      <c r="BP39" s="106"/>
      <c r="BQ39" s="106"/>
      <c r="BR39" s="106"/>
      <c r="BS39" s="106"/>
      <c r="BT39" s="106"/>
      <c r="BU39" s="106"/>
      <c r="BV39" s="106"/>
      <c r="BW39" s="106"/>
      <c r="BX39" s="106"/>
      <c r="BY39" s="106"/>
      <c r="BZ39" s="106"/>
      <c r="CA39" s="106"/>
      <c r="CB39" s="106"/>
      <c r="CC39" s="106"/>
      <c r="CD39" s="106"/>
      <c r="CE39" s="106"/>
      <c r="CF39" s="106"/>
      <c r="CG39" s="106"/>
      <c r="CH39" s="106"/>
      <c r="CI39" s="106"/>
      <c r="CJ39" s="106"/>
      <c r="CK39" s="106"/>
    </row>
    <row r="40" spans="1:89">
      <c r="B40" s="1433" t="str">
        <f>'12-18л. МЕНЮ '!J189</f>
        <v xml:space="preserve">338 / 17 </v>
      </c>
      <c r="C40" s="245" t="str">
        <f>'12-18л. МЕНЮ '!C189</f>
        <v>Фрукты свежие (яблоко)</v>
      </c>
      <c r="D40" s="1611">
        <f>'12-18л. МЕНЮ '!D189</f>
        <v>130</v>
      </c>
      <c r="F40" s="162" t="str">
        <f>'12-18л. МЕНЮ '!J247</f>
        <v>Пром.пр.</v>
      </c>
      <c r="G40" s="265" t="str">
        <f>'12-18л. МЕНЮ '!C247</f>
        <v>Хлеб ржаной</v>
      </c>
      <c r="H40" s="687">
        <f>'12-18л. МЕНЮ '!D247</f>
        <v>30</v>
      </c>
      <c r="I40" s="100"/>
      <c r="J40" s="2961"/>
      <c r="K40" s="101"/>
      <c r="L40" s="367"/>
      <c r="M40" s="106"/>
      <c r="N40" s="1656"/>
      <c r="O40" s="126"/>
      <c r="P40" s="367"/>
      <c r="Q40" s="126"/>
      <c r="R40" s="106"/>
      <c r="S40" s="106"/>
      <c r="T40" s="11"/>
      <c r="U40" s="101"/>
      <c r="V40" s="106"/>
      <c r="W40" s="101"/>
      <c r="X40" s="100"/>
      <c r="Y40" s="141"/>
      <c r="Z40" s="172"/>
      <c r="AA40" s="376"/>
      <c r="AB40" s="106"/>
      <c r="AC40" s="106"/>
      <c r="AD40" s="106"/>
      <c r="AE40" s="106"/>
      <c r="AF40" s="106"/>
      <c r="AG40" s="106"/>
      <c r="AH40" s="106"/>
      <c r="AI40" s="106"/>
      <c r="AJ40" s="126"/>
      <c r="AK40" s="106"/>
      <c r="AL40" s="114"/>
      <c r="AM40" s="106"/>
      <c r="AN40" s="178"/>
      <c r="AO40" s="106"/>
      <c r="AP40" s="106"/>
      <c r="AQ40" s="101"/>
      <c r="AR40" s="100"/>
      <c r="AS40" s="141"/>
      <c r="AT40" s="212"/>
      <c r="AU40" s="191"/>
      <c r="AV40" s="192"/>
      <c r="AW40" s="106"/>
      <c r="AX40" s="106"/>
      <c r="AY40" s="106"/>
      <c r="AZ40" s="106"/>
      <c r="BA40" s="106"/>
      <c r="BB40" s="106"/>
      <c r="BC40" s="106"/>
      <c r="BD40" s="106"/>
      <c r="BE40" s="106"/>
      <c r="BF40" s="106"/>
      <c r="BG40" s="106"/>
      <c r="BH40" s="106"/>
      <c r="BI40" s="106"/>
      <c r="BJ40" s="106"/>
      <c r="BK40" s="106"/>
      <c r="BL40" s="106"/>
      <c r="BM40" s="106"/>
      <c r="BN40" s="106"/>
      <c r="BO40" s="106"/>
      <c r="BP40" s="106"/>
      <c r="BQ40" s="106"/>
      <c r="BR40" s="106"/>
      <c r="BS40" s="106"/>
      <c r="BT40" s="106"/>
      <c r="BU40" s="106"/>
      <c r="BV40" s="106"/>
      <c r="BW40" s="106"/>
      <c r="BX40" s="106"/>
      <c r="BY40" s="106"/>
      <c r="BZ40" s="106"/>
      <c r="CA40" s="106"/>
      <c r="CB40" s="106"/>
      <c r="CC40" s="106"/>
      <c r="CD40" s="106"/>
      <c r="CE40" s="106"/>
      <c r="CF40" s="106"/>
      <c r="CG40" s="106"/>
      <c r="CH40" s="106"/>
      <c r="CI40" s="106"/>
      <c r="CJ40" s="106"/>
      <c r="CK40" s="106"/>
    </row>
    <row r="41" spans="1:89" ht="16.5" thickBot="1">
      <c r="B41" s="1074" t="s">
        <v>292</v>
      </c>
      <c r="C41" s="1406"/>
      <c r="D41" s="1721">
        <f>'12-18л. МЕНЮ '!D190</f>
        <v>580</v>
      </c>
      <c r="F41" s="1234" t="s">
        <v>292</v>
      </c>
      <c r="G41" s="2529"/>
      <c r="H41" s="1698">
        <f>'12-18л. МЕНЮ '!D248</f>
        <v>605</v>
      </c>
      <c r="I41" s="106"/>
      <c r="J41" s="1655"/>
      <c r="K41" s="114"/>
      <c r="L41" s="1657"/>
      <c r="M41" s="106"/>
      <c r="N41" s="1656"/>
      <c r="O41" s="126"/>
      <c r="P41" s="367"/>
      <c r="Q41" s="201"/>
      <c r="R41" s="106"/>
      <c r="S41" s="106"/>
      <c r="T41" s="11"/>
      <c r="U41" s="101"/>
      <c r="V41" s="106"/>
      <c r="W41" s="107"/>
      <c r="X41" s="181"/>
      <c r="Y41" s="377"/>
      <c r="Z41" s="378"/>
      <c r="AA41" s="376"/>
      <c r="AB41" s="106"/>
      <c r="AC41" s="106"/>
      <c r="AD41" s="106"/>
      <c r="AE41" s="106"/>
      <c r="AF41" s="106"/>
      <c r="AG41" s="106"/>
      <c r="AH41" s="106"/>
      <c r="AI41" s="106"/>
      <c r="AJ41" s="126"/>
      <c r="AK41" s="125"/>
      <c r="AL41" s="172"/>
      <c r="AM41" s="106"/>
      <c r="AN41" s="212"/>
      <c r="AO41" s="191"/>
      <c r="AP41" s="192"/>
      <c r="AQ41" s="106"/>
      <c r="AR41" s="106"/>
      <c r="AS41" s="106"/>
      <c r="AT41" s="101"/>
      <c r="AU41" s="100"/>
      <c r="AV41" s="141"/>
      <c r="AW41" s="106"/>
      <c r="AX41" s="106"/>
      <c r="AY41" s="106"/>
      <c r="AZ41" s="106"/>
      <c r="BA41" s="106"/>
      <c r="BB41" s="106"/>
      <c r="BC41" s="106"/>
      <c r="BD41" s="106"/>
      <c r="BE41" s="106"/>
      <c r="BF41" s="106"/>
      <c r="BG41" s="106"/>
      <c r="BH41" s="106"/>
      <c r="BI41" s="106"/>
      <c r="BJ41" s="106"/>
      <c r="BK41" s="106"/>
      <c r="BL41" s="106"/>
      <c r="BM41" s="106"/>
      <c r="BN41" s="106"/>
      <c r="BO41" s="106"/>
      <c r="BP41" s="106"/>
      <c r="BQ41" s="106"/>
      <c r="BR41" s="106"/>
      <c r="BS41" s="106"/>
      <c r="BT41" s="106"/>
      <c r="BU41" s="106"/>
      <c r="BV41" s="106"/>
      <c r="BW41" s="106"/>
      <c r="BX41" s="106"/>
      <c r="BY41" s="106"/>
      <c r="BZ41" s="106"/>
      <c r="CA41" s="106"/>
      <c r="CB41" s="106"/>
      <c r="CC41" s="106"/>
      <c r="CD41" s="106"/>
      <c r="CE41" s="106"/>
      <c r="CF41" s="106"/>
      <c r="CG41" s="106"/>
      <c r="CH41" s="106"/>
      <c r="CI41" s="106"/>
      <c r="CJ41" s="106"/>
      <c r="CK41" s="106"/>
    </row>
    <row r="42" spans="1:89" ht="13.5" customHeight="1">
      <c r="B42" s="341"/>
      <c r="C42" s="163" t="s">
        <v>110</v>
      </c>
      <c r="D42" s="59"/>
      <c r="F42" s="616"/>
      <c r="G42" s="340" t="s">
        <v>110</v>
      </c>
      <c r="H42" s="226"/>
      <c r="I42" s="191"/>
      <c r="J42" s="125"/>
      <c r="K42" s="172"/>
      <c r="L42" s="106"/>
      <c r="M42" s="106"/>
      <c r="N42" s="106"/>
      <c r="O42" s="114"/>
      <c r="P42" s="106"/>
      <c r="Q42" s="126"/>
      <c r="R42" s="106"/>
      <c r="S42" s="106"/>
      <c r="T42" s="11"/>
      <c r="U42" s="101"/>
      <c r="V42" s="106"/>
      <c r="W42" s="101"/>
      <c r="X42" s="181"/>
      <c r="Y42" s="377"/>
      <c r="Z42" s="172"/>
      <c r="AA42" s="376"/>
      <c r="AB42" s="106"/>
      <c r="AC42" s="106"/>
      <c r="AD42" s="106"/>
      <c r="AE42" s="106"/>
      <c r="AF42" s="106"/>
      <c r="AG42" s="106"/>
      <c r="AH42" s="106"/>
      <c r="AI42" s="106"/>
      <c r="AJ42" s="126"/>
      <c r="AK42" s="370"/>
      <c r="AL42" s="101"/>
      <c r="AM42" s="334"/>
      <c r="AN42" s="101"/>
      <c r="AO42" s="100"/>
      <c r="AP42" s="141"/>
      <c r="AQ42" s="137"/>
      <c r="AR42" s="106"/>
      <c r="AS42" s="106"/>
      <c r="AT42" s="101"/>
      <c r="AU42" s="100"/>
      <c r="AV42" s="141"/>
      <c r="AW42" s="106"/>
      <c r="AX42" s="106"/>
      <c r="AY42" s="106"/>
      <c r="AZ42" s="106"/>
      <c r="BA42" s="106"/>
      <c r="BB42" s="106"/>
      <c r="BC42" s="106"/>
      <c r="BD42" s="106"/>
      <c r="BE42" s="106"/>
      <c r="BF42" s="106"/>
      <c r="BG42" s="106"/>
      <c r="BH42" s="106"/>
      <c r="BI42" s="106"/>
      <c r="BJ42" s="106"/>
      <c r="BK42" s="106"/>
      <c r="BL42" s="106"/>
      <c r="BM42" s="106"/>
      <c r="BN42" s="106"/>
      <c r="BO42" s="106"/>
      <c r="BP42" s="106"/>
      <c r="BQ42" s="106"/>
      <c r="BR42" s="106"/>
      <c r="BS42" s="106"/>
      <c r="BT42" s="106"/>
      <c r="BU42" s="106"/>
      <c r="BV42" s="106"/>
      <c r="BW42" s="106"/>
      <c r="BX42" s="106"/>
      <c r="BY42" s="106"/>
      <c r="BZ42" s="106"/>
      <c r="CA42" s="106"/>
      <c r="CB42" s="106"/>
      <c r="CC42" s="106"/>
      <c r="CD42" s="106"/>
      <c r="CE42" s="106"/>
      <c r="CF42" s="106"/>
      <c r="CG42" s="106"/>
      <c r="CH42" s="106"/>
      <c r="CI42" s="106"/>
      <c r="CJ42" s="106"/>
      <c r="CK42" s="106"/>
    </row>
    <row r="43" spans="1:89" ht="14.25" customHeight="1">
      <c r="B43" s="1414" t="str">
        <f>'12-18л. МЕНЮ '!J194</f>
        <v>54-3з/22</v>
      </c>
      <c r="C43" s="1409" t="str">
        <f>'12-18л. МЕНЮ '!C194</f>
        <v>Помидор в нарезке</v>
      </c>
      <c r="D43" s="1550">
        <f>'12-18л. МЕНЮ '!D194</f>
        <v>100</v>
      </c>
      <c r="F43" s="1580" t="s">
        <v>1114</v>
      </c>
      <c r="G43" s="1409" t="str">
        <f>'12-18л. МЕНЮ '!C252</f>
        <v xml:space="preserve">Икра свекольная </v>
      </c>
      <c r="H43" s="1550">
        <f>'12-18л. МЕНЮ '!D252</f>
        <v>100</v>
      </c>
      <c r="I43" s="100"/>
      <c r="J43" s="171"/>
      <c r="K43" s="113"/>
      <c r="L43" s="334"/>
      <c r="M43" s="106"/>
      <c r="N43" s="1655"/>
      <c r="O43" s="114"/>
      <c r="P43" s="1451"/>
      <c r="Q43" s="198"/>
      <c r="R43" s="106"/>
      <c r="S43" s="106"/>
      <c r="T43" s="11"/>
      <c r="U43" s="101"/>
      <c r="V43" s="106"/>
      <c r="W43" s="107"/>
      <c r="X43" s="181"/>
      <c r="Y43" s="377"/>
      <c r="Z43" s="172"/>
      <c r="AA43" s="376"/>
      <c r="AB43" s="106"/>
      <c r="AC43" s="106"/>
      <c r="AD43" s="106"/>
      <c r="AE43" s="106"/>
      <c r="AF43" s="106"/>
      <c r="AG43" s="106"/>
      <c r="AH43" s="106"/>
      <c r="AI43" s="106"/>
      <c r="AJ43" s="126"/>
      <c r="AK43" s="118"/>
      <c r="AL43" s="101"/>
      <c r="AM43" s="98"/>
      <c r="AN43" s="101"/>
      <c r="AO43" s="100"/>
      <c r="AP43" s="141"/>
      <c r="AQ43" s="161"/>
      <c r="AR43" s="191"/>
      <c r="AS43" s="192"/>
      <c r="AT43" s="101"/>
      <c r="AU43" s="100"/>
      <c r="AV43" s="141"/>
      <c r="AW43" s="106"/>
      <c r="AX43" s="106"/>
      <c r="AY43" s="106"/>
      <c r="AZ43" s="106"/>
      <c r="BA43" s="106"/>
      <c r="BB43" s="106"/>
      <c r="BC43" s="106"/>
      <c r="BD43" s="106"/>
      <c r="BE43" s="106"/>
      <c r="BF43" s="106"/>
      <c r="BG43" s="106"/>
      <c r="BH43" s="106"/>
      <c r="BI43" s="106"/>
      <c r="BJ43" s="106"/>
      <c r="BK43" s="106"/>
      <c r="BL43" s="106"/>
      <c r="BM43" s="106"/>
      <c r="BN43" s="106"/>
      <c r="BO43" s="106"/>
      <c r="BP43" s="106"/>
      <c r="BQ43" s="106"/>
      <c r="BR43" s="106"/>
      <c r="BS43" s="106"/>
      <c r="BT43" s="106"/>
      <c r="BU43" s="106"/>
      <c r="BV43" s="106"/>
      <c r="BW43" s="106"/>
      <c r="BX43" s="106"/>
      <c r="BY43" s="106"/>
      <c r="BZ43" s="106"/>
      <c r="CA43" s="106"/>
      <c r="CB43" s="106"/>
      <c r="CC43" s="106"/>
      <c r="CD43" s="106"/>
      <c r="CE43" s="106"/>
      <c r="CF43" s="106"/>
      <c r="CG43" s="106"/>
      <c r="CH43" s="106"/>
      <c r="CI43" s="106"/>
      <c r="CJ43" s="106"/>
      <c r="CK43" s="106"/>
    </row>
    <row r="44" spans="1:89" ht="15" customHeight="1">
      <c r="A44" s="92"/>
      <c r="B44" s="1414" t="str">
        <f>'12-18л. МЕНЮ '!J195</f>
        <v>93 / 21</v>
      </c>
      <c r="C44" s="1409" t="str">
        <f>'12-18л. МЕНЮ '!C195</f>
        <v>Борщ из свежей капусты со сметаной</v>
      </c>
      <c r="D44" s="1550">
        <f>'12-18л. МЕНЮ '!D195</f>
        <v>250</v>
      </c>
      <c r="F44" s="2890" t="str">
        <f>'12-18л. МЕНЮ '!J253</f>
        <v>116 /21</v>
      </c>
      <c r="G44" s="256" t="str">
        <f>'12-18л. МЕНЮ '!C253</f>
        <v>Суп из овощей со сметаной</v>
      </c>
      <c r="H44" s="2754">
        <f>'12-18л. МЕНЮ '!D253</f>
        <v>250</v>
      </c>
      <c r="I44" s="100"/>
      <c r="J44" s="125"/>
      <c r="K44" s="113"/>
      <c r="L44" s="334"/>
      <c r="M44" s="106"/>
      <c r="N44" s="125"/>
      <c r="O44" s="172"/>
      <c r="P44" s="106"/>
      <c r="Q44" s="373"/>
      <c r="R44" s="106"/>
      <c r="S44" s="106"/>
      <c r="T44" s="11"/>
      <c r="U44" s="127"/>
      <c r="V44" s="106"/>
      <c r="W44" s="101"/>
      <c r="X44" s="181"/>
      <c r="Y44" s="377"/>
      <c r="Z44" s="172"/>
      <c r="AA44" s="376"/>
      <c r="AB44" s="106"/>
      <c r="AC44" s="106"/>
      <c r="AD44" s="106"/>
      <c r="AE44" s="106"/>
      <c r="AF44" s="106"/>
      <c r="AG44" s="106"/>
      <c r="AH44" s="106"/>
      <c r="AI44" s="106"/>
      <c r="AJ44" s="126"/>
      <c r="AK44" s="118"/>
      <c r="AL44" s="101"/>
      <c r="AM44" s="98"/>
      <c r="AN44" s="111"/>
      <c r="AO44" s="113"/>
      <c r="AP44" s="138"/>
      <c r="AQ44" s="101"/>
      <c r="AR44" s="113"/>
      <c r="AS44" s="138"/>
      <c r="AT44" s="101"/>
      <c r="AU44" s="100"/>
      <c r="AV44" s="141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</row>
    <row r="45" spans="1:89" ht="14.25" customHeight="1">
      <c r="B45" s="664" t="str">
        <f>'12-18л. МЕНЮ '!J196</f>
        <v>444/22</v>
      </c>
      <c r="C45" s="1700" t="str">
        <f>'12-18л. МЕНЮ '!C196</f>
        <v>Рыба запечённая</v>
      </c>
      <c r="D45" s="1816">
        <f>'12-18л. МЕНЮ '!D196</f>
        <v>120</v>
      </c>
      <c r="F45" s="1817" t="str">
        <f>'12-18л. МЕНЮ '!J254</f>
        <v>347/21</v>
      </c>
      <c r="G45" s="1408" t="str">
        <f>'12-18л. МЕНЮ '!C254</f>
        <v>Котлеты школьные</v>
      </c>
      <c r="H45" s="1818">
        <f>'12-18л. МЕНЮ '!D254</f>
        <v>100</v>
      </c>
      <c r="I45" s="113"/>
      <c r="J45" s="106"/>
      <c r="K45" s="113"/>
      <c r="L45" s="334"/>
      <c r="M45" s="106"/>
      <c r="N45" s="115"/>
      <c r="O45" s="126"/>
      <c r="P45" s="334"/>
      <c r="Q45" s="126"/>
      <c r="R45" s="106"/>
      <c r="S45" s="106"/>
      <c r="T45" s="11"/>
      <c r="U45" s="106"/>
      <c r="V45" s="106"/>
      <c r="W45" s="107"/>
      <c r="X45" s="181"/>
      <c r="Y45" s="377"/>
      <c r="Z45" s="172"/>
      <c r="AA45" s="376"/>
      <c r="AB45" s="106"/>
      <c r="AC45" s="106"/>
      <c r="AD45" s="106"/>
      <c r="AE45" s="106"/>
      <c r="AF45" s="106"/>
      <c r="AG45" s="106"/>
      <c r="AH45" s="106"/>
      <c r="AI45" s="106"/>
      <c r="AJ45" s="126"/>
      <c r="AK45" s="106"/>
      <c r="AL45" s="113"/>
      <c r="AM45" s="106"/>
      <c r="AN45" s="101"/>
      <c r="AO45" s="100"/>
      <c r="AP45" s="141"/>
      <c r="AQ45" s="101"/>
      <c r="AR45" s="113"/>
      <c r="AS45" s="138"/>
      <c r="AT45" s="127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</row>
    <row r="46" spans="1:89" ht="13.5" customHeight="1">
      <c r="B46" s="1414" t="str">
        <f>'12-18л. МЕНЮ '!J197</f>
        <v>312 /17</v>
      </c>
      <c r="C46" s="1409" t="str">
        <f>'12-18л. МЕНЮ '!C197</f>
        <v xml:space="preserve">Пюре картофельное </v>
      </c>
      <c r="D46" s="1550">
        <f>'12-18л. МЕНЮ '!D197</f>
        <v>180</v>
      </c>
      <c r="F46" s="1815" t="str">
        <f>'12-18л. МЕНЮ '!J255</f>
        <v>303/17</v>
      </c>
      <c r="G46" s="1700" t="str">
        <f>'12-18л. МЕНЮ '!C255</f>
        <v>Каша вязкая (гречневая)</v>
      </c>
      <c r="H46" s="1816">
        <f>'12-18л. МЕНЮ '!D255</f>
        <v>180</v>
      </c>
      <c r="I46" s="100"/>
      <c r="J46" s="1781"/>
      <c r="K46" s="126"/>
      <c r="L46" s="334"/>
      <c r="M46" s="106"/>
      <c r="N46" s="125"/>
      <c r="O46" s="126"/>
      <c r="P46" s="367"/>
      <c r="Q46" s="126"/>
      <c r="R46" s="106"/>
      <c r="S46" s="106"/>
      <c r="T46" s="11"/>
      <c r="U46" s="106"/>
      <c r="V46" s="106"/>
      <c r="W46" s="101"/>
      <c r="X46" s="181"/>
      <c r="Y46" s="377"/>
      <c r="Z46" s="172"/>
      <c r="AA46" s="376"/>
      <c r="AB46" s="106"/>
      <c r="AC46" s="106"/>
      <c r="AD46" s="106"/>
      <c r="AE46" s="106"/>
      <c r="AF46" s="106"/>
      <c r="AG46" s="106"/>
      <c r="AH46" s="106"/>
      <c r="AI46" s="106"/>
      <c r="AJ46" s="126"/>
      <c r="AK46" s="115"/>
      <c r="AL46" s="101"/>
      <c r="AM46" s="96"/>
      <c r="AN46" s="111"/>
      <c r="AO46" s="115"/>
      <c r="AP46" s="141"/>
      <c r="AQ46" s="101"/>
      <c r="AR46" s="113"/>
      <c r="AS46" s="138"/>
      <c r="AT46" s="212"/>
      <c r="AU46" s="191"/>
      <c r="AV46" s="192"/>
      <c r="AW46" s="106"/>
      <c r="AX46" s="106"/>
      <c r="AY46" s="106"/>
      <c r="AZ46" s="106"/>
      <c r="BA46" s="106"/>
      <c r="BB46" s="106"/>
      <c r="BC46" s="106"/>
      <c r="BD46" s="106"/>
      <c r="BE46" s="106"/>
      <c r="BF46" s="106"/>
      <c r="BG46" s="106"/>
      <c r="BH46" s="106"/>
      <c r="BI46" s="106"/>
      <c r="BJ46" s="106"/>
      <c r="BK46" s="106"/>
      <c r="BL46" s="106"/>
      <c r="BM46" s="106"/>
      <c r="BN46" s="106"/>
      <c r="BO46" s="106"/>
      <c r="BP46" s="106"/>
      <c r="BQ46" s="106"/>
      <c r="BR46" s="106"/>
      <c r="BS46" s="106"/>
      <c r="BT46" s="106"/>
      <c r="BU46" s="106"/>
      <c r="BV46" s="106"/>
      <c r="BW46" s="106"/>
      <c r="BX46" s="106"/>
      <c r="BY46" s="106"/>
      <c r="BZ46" s="106"/>
      <c r="CA46" s="106"/>
      <c r="CB46" s="106"/>
      <c r="CC46" s="106"/>
      <c r="CD46" s="106"/>
      <c r="CE46" s="106"/>
      <c r="CF46" s="106"/>
      <c r="CG46" s="106"/>
      <c r="CH46" s="106"/>
      <c r="CI46" s="106"/>
      <c r="CJ46" s="106"/>
      <c r="CK46" s="106"/>
    </row>
    <row r="47" spans="1:89" ht="15.75">
      <c r="B47" s="1414" t="str">
        <f>'12-18л. МЕНЮ '!J198</f>
        <v>54-1хн/22</v>
      </c>
      <c r="C47" s="1409" t="str">
        <f>'12-18л. МЕНЮ '!C198</f>
        <v>Компот из смеси сухофруктов</v>
      </c>
      <c r="D47" s="1550">
        <f>'12-18л. МЕНЮ '!D198</f>
        <v>200</v>
      </c>
      <c r="F47" s="1580" t="str">
        <f>'12-18л. МЕНЮ '!J256</f>
        <v>469 / 21</v>
      </c>
      <c r="G47" s="1409" t="str">
        <f>'12-18л. МЕНЮ '!C256</f>
        <v>Молоко кипячёное</v>
      </c>
      <c r="H47" s="1550">
        <f>'12-18л. МЕНЮ '!D256</f>
        <v>200</v>
      </c>
      <c r="I47" s="115"/>
      <c r="J47" s="125"/>
      <c r="K47" s="113"/>
      <c r="L47" s="334"/>
      <c r="M47" s="106"/>
      <c r="N47" s="171"/>
      <c r="O47" s="213"/>
      <c r="P47" s="96"/>
      <c r="Q47" s="126"/>
      <c r="R47" s="106"/>
      <c r="S47" s="106"/>
      <c r="T47" s="11"/>
      <c r="U47" s="106"/>
      <c r="V47" s="106"/>
      <c r="W47" s="104"/>
      <c r="X47" s="181"/>
      <c r="Y47" s="377"/>
      <c r="Z47" s="172"/>
      <c r="AA47" s="376"/>
      <c r="AB47" s="106"/>
      <c r="AC47" s="106"/>
      <c r="AD47" s="106"/>
      <c r="AE47" s="106"/>
      <c r="AF47" s="106"/>
      <c r="AG47" s="106"/>
      <c r="AH47" s="106"/>
      <c r="AI47" s="106"/>
      <c r="AJ47" s="126"/>
      <c r="AK47" s="118"/>
      <c r="AL47" s="101"/>
      <c r="AM47" s="98"/>
      <c r="AN47" s="101"/>
      <c r="AO47" s="100"/>
      <c r="AP47" s="141"/>
      <c r="AQ47" s="101"/>
      <c r="AR47" s="113"/>
      <c r="AS47" s="138"/>
      <c r="AT47" s="101"/>
      <c r="AU47" s="115"/>
      <c r="AV47" s="264"/>
      <c r="AW47" s="106"/>
      <c r="AX47" s="106"/>
      <c r="AY47" s="106"/>
      <c r="AZ47" s="106"/>
      <c r="BA47" s="106"/>
      <c r="BB47" s="106"/>
      <c r="BC47" s="106"/>
      <c r="BD47" s="106"/>
      <c r="BE47" s="106"/>
      <c r="BF47" s="106"/>
      <c r="BG47" s="106"/>
      <c r="BH47" s="106"/>
      <c r="BI47" s="106"/>
      <c r="BJ47" s="106"/>
      <c r="BK47" s="106"/>
      <c r="BL47" s="106"/>
      <c r="BM47" s="106"/>
      <c r="BN47" s="106"/>
      <c r="BO47" s="106"/>
      <c r="BP47" s="106"/>
      <c r="BQ47" s="106"/>
      <c r="BR47" s="106"/>
      <c r="BS47" s="106"/>
      <c r="BT47" s="106"/>
      <c r="BU47" s="106"/>
      <c r="BV47" s="106"/>
      <c r="BW47" s="106"/>
      <c r="BX47" s="106"/>
      <c r="BY47" s="106"/>
      <c r="BZ47" s="106"/>
      <c r="CA47" s="106"/>
      <c r="CB47" s="106"/>
      <c r="CC47" s="106"/>
      <c r="CD47" s="106"/>
      <c r="CE47" s="106"/>
      <c r="CF47" s="106"/>
      <c r="CG47" s="106"/>
      <c r="CH47" s="106"/>
      <c r="CI47" s="106"/>
      <c r="CJ47" s="106"/>
      <c r="CK47" s="106"/>
    </row>
    <row r="48" spans="1:89" ht="14.25" customHeight="1">
      <c r="B48" s="1414" t="str">
        <f>'12-18л. МЕНЮ '!J199</f>
        <v>Пром.пр.</v>
      </c>
      <c r="C48" s="1409" t="str">
        <f>'12-18л. МЕНЮ '!C199</f>
        <v>Хлеб пшеничный</v>
      </c>
      <c r="D48" s="1550">
        <f>'12-18л. МЕНЮ '!D199</f>
        <v>70</v>
      </c>
      <c r="F48" s="1580" t="str">
        <f>'12-18л. МЕНЮ '!J257</f>
        <v>Пром.пр.</v>
      </c>
      <c r="G48" s="1409" t="str">
        <f>'12-18л. МЕНЮ '!C257</f>
        <v>Хлеб пшеничный</v>
      </c>
      <c r="H48" s="1550">
        <f>'12-18л. МЕНЮ '!D257</f>
        <v>60</v>
      </c>
      <c r="I48" s="100"/>
      <c r="J48" s="1656"/>
      <c r="K48" s="126"/>
      <c r="L48" s="334"/>
      <c r="M48" s="106"/>
      <c r="N48" s="171"/>
      <c r="O48" s="1257"/>
      <c r="P48" s="367"/>
      <c r="Q48" s="106"/>
      <c r="R48" s="106"/>
      <c r="S48" s="106"/>
      <c r="T48" s="11"/>
      <c r="U48" s="106"/>
      <c r="V48" s="106"/>
      <c r="W48" s="104"/>
      <c r="X48" s="181"/>
      <c r="Y48" s="377"/>
      <c r="Z48" s="172"/>
      <c r="AA48" s="376"/>
      <c r="AB48" s="106"/>
      <c r="AC48" s="106"/>
      <c r="AD48" s="106"/>
      <c r="AE48" s="106"/>
      <c r="AF48" s="106"/>
      <c r="AG48" s="106"/>
      <c r="AH48" s="106"/>
      <c r="AI48" s="106"/>
      <c r="AJ48" s="126"/>
      <c r="AK48" s="118"/>
      <c r="AL48" s="101"/>
      <c r="AM48" s="98"/>
      <c r="AN48" s="101"/>
      <c r="AO48" s="100"/>
      <c r="AP48" s="141"/>
      <c r="AQ48" s="107"/>
      <c r="AR48" s="108"/>
      <c r="AS48" s="139"/>
      <c r="AT48" s="104"/>
      <c r="AU48" s="100"/>
      <c r="AV48" s="135"/>
      <c r="AW48" s="106"/>
      <c r="AX48" s="106"/>
      <c r="AY48" s="106"/>
      <c r="AZ48" s="106"/>
      <c r="BA48" s="106"/>
      <c r="BB48" s="106"/>
      <c r="BC48" s="106"/>
      <c r="BD48" s="106"/>
      <c r="BE48" s="106"/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6"/>
      <c r="BQ48" s="106"/>
      <c r="BR48" s="106"/>
      <c r="BS48" s="106"/>
      <c r="BT48" s="106"/>
      <c r="BU48" s="106"/>
      <c r="BV48" s="106"/>
      <c r="BW48" s="106"/>
      <c r="BX48" s="106"/>
      <c r="BY48" s="106"/>
      <c r="BZ48" s="106"/>
      <c r="CA48" s="106"/>
      <c r="CB48" s="106"/>
      <c r="CC48" s="106"/>
      <c r="CD48" s="106"/>
      <c r="CE48" s="106"/>
      <c r="CF48" s="106"/>
      <c r="CG48" s="106"/>
      <c r="CH48" s="106"/>
      <c r="CI48" s="106"/>
      <c r="CJ48" s="106"/>
      <c r="CK48" s="106"/>
    </row>
    <row r="49" spans="2:89" ht="15" customHeight="1">
      <c r="B49" s="1414" t="str">
        <f>'12-18л. МЕНЮ '!J200</f>
        <v>Пром.пр.</v>
      </c>
      <c r="C49" s="1409" t="str">
        <f>'12-18л. МЕНЮ '!C200</f>
        <v>Хлеб ржаной</v>
      </c>
      <c r="D49" s="1550">
        <f>'12-18л. МЕНЮ '!D200</f>
        <v>50</v>
      </c>
      <c r="F49" s="1580" t="str">
        <f>'12-18л. МЕНЮ '!J258</f>
        <v>Пром.пр.</v>
      </c>
      <c r="G49" s="1409" t="str">
        <f>'12-18л. МЕНЮ '!C258</f>
        <v>Хлеб ржаной</v>
      </c>
      <c r="H49" s="1550">
        <f>'12-18л. МЕНЮ '!D258</f>
        <v>50</v>
      </c>
      <c r="I49" s="100"/>
      <c r="J49" s="125"/>
      <c r="K49" s="126"/>
      <c r="L49" s="111"/>
      <c r="M49" s="106"/>
      <c r="N49" s="125"/>
      <c r="O49" s="101"/>
      <c r="P49" s="367"/>
      <c r="Q49" s="106"/>
      <c r="R49" s="106"/>
      <c r="S49" s="106"/>
      <c r="T49" s="11"/>
      <c r="U49" s="106"/>
      <c r="V49" s="106"/>
      <c r="W49" s="104"/>
      <c r="X49" s="181"/>
      <c r="Y49" s="377"/>
      <c r="Z49" s="172"/>
      <c r="AA49" s="376"/>
      <c r="AB49" s="106"/>
      <c r="AC49" s="106"/>
      <c r="AD49" s="106"/>
      <c r="AE49" s="106"/>
      <c r="AF49" s="106"/>
      <c r="AG49" s="106"/>
      <c r="AH49" s="106"/>
      <c r="AI49" s="106"/>
      <c r="AJ49" s="126"/>
      <c r="AK49" s="106"/>
      <c r="AL49" s="114"/>
      <c r="AM49" s="106"/>
      <c r="AN49" s="101"/>
      <c r="AO49" s="100"/>
      <c r="AP49" s="141"/>
      <c r="AQ49" s="107"/>
      <c r="AR49" s="110"/>
      <c r="AS49" s="193"/>
      <c r="AT49" s="101"/>
      <c r="AU49" s="100"/>
      <c r="AV49" s="135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6"/>
      <c r="CK49" s="106"/>
    </row>
    <row r="50" spans="2:89" ht="11.25" customHeight="1" thickBot="1">
      <c r="B50" s="1724" t="str">
        <f>'12-18л. МЕНЮ '!B201</f>
        <v>итого за обед</v>
      </c>
      <c r="C50" s="1725"/>
      <c r="D50" s="1698">
        <f>'12-18л. МЕНЮ '!D201</f>
        <v>970</v>
      </c>
      <c r="F50" s="1745" t="str">
        <f>'12-18л. МЕНЮ '!J259</f>
        <v xml:space="preserve">338 / 17 </v>
      </c>
      <c r="G50" s="1409" t="str">
        <f>'12-18л. МЕНЮ '!C259</f>
        <v>Фрукты свежие (яблоки)</v>
      </c>
      <c r="H50" s="1550">
        <f>'12-18л. МЕНЮ '!D259</f>
        <v>105</v>
      </c>
      <c r="I50" s="100"/>
      <c r="J50" s="1656"/>
      <c r="K50" s="126"/>
      <c r="L50" s="367"/>
      <c r="M50" s="106"/>
      <c r="N50" s="1656"/>
      <c r="O50" s="126"/>
      <c r="P50" s="367"/>
      <c r="Q50" s="106"/>
      <c r="R50" s="106"/>
      <c r="S50" s="106"/>
      <c r="T50" s="11"/>
      <c r="U50" s="101"/>
      <c r="V50" s="100"/>
      <c r="W50" s="104"/>
      <c r="X50" s="181"/>
      <c r="Y50" s="377"/>
      <c r="Z50" s="172"/>
      <c r="AA50" s="376"/>
      <c r="AB50" s="106"/>
      <c r="AC50" s="106"/>
      <c r="AD50" s="106"/>
      <c r="AE50" s="106"/>
      <c r="AF50" s="106"/>
      <c r="AG50" s="106"/>
      <c r="AH50" s="106"/>
      <c r="AI50" s="106"/>
      <c r="AJ50" s="126"/>
      <c r="AK50" s="106"/>
      <c r="AL50" s="114"/>
      <c r="AM50" s="106"/>
      <c r="AN50" s="101"/>
      <c r="AO50" s="100"/>
      <c r="AP50" s="141"/>
      <c r="AQ50" s="101"/>
      <c r="AR50" s="100"/>
      <c r="AS50" s="141"/>
      <c r="AT50" s="488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</row>
    <row r="51" spans="2:89" ht="12" customHeight="1" thickBot="1">
      <c r="B51" s="616"/>
      <c r="C51" s="340" t="s">
        <v>200</v>
      </c>
      <c r="D51" s="688"/>
      <c r="F51" s="1234" t="s">
        <v>293</v>
      </c>
      <c r="G51" s="1607"/>
      <c r="H51" s="1698">
        <f>'12-18л. МЕНЮ '!D260</f>
        <v>1045</v>
      </c>
      <c r="I51" s="106"/>
      <c r="J51" s="1656"/>
      <c r="K51" s="126"/>
      <c r="L51" s="367"/>
      <c r="M51" s="106"/>
      <c r="N51" s="1656"/>
      <c r="O51" s="126"/>
      <c r="P51" s="367"/>
      <c r="Q51" s="106"/>
      <c r="R51" s="106"/>
      <c r="S51" s="106"/>
      <c r="T51" s="11"/>
      <c r="U51" s="106"/>
      <c r="V51" s="106"/>
      <c r="W51" s="104"/>
      <c r="X51" s="181"/>
      <c r="Y51" s="377"/>
      <c r="Z51" s="172"/>
      <c r="AA51" s="376"/>
      <c r="AB51" s="106"/>
      <c r="AC51" s="106"/>
      <c r="AD51" s="106"/>
      <c r="AE51" s="106"/>
      <c r="AF51" s="106"/>
      <c r="AG51" s="106"/>
      <c r="AH51" s="106"/>
      <c r="AI51" s="106"/>
      <c r="AJ51" s="126"/>
      <c r="AK51" s="106"/>
      <c r="AL51" s="114"/>
      <c r="AM51" s="106"/>
      <c r="AN51" s="101"/>
      <c r="AO51" s="115"/>
      <c r="AP51" s="135"/>
      <c r="AQ51" s="106"/>
      <c r="AR51" s="106"/>
      <c r="AS51" s="106"/>
      <c r="AT51" s="180"/>
      <c r="AU51" s="180"/>
      <c r="AV51" s="130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06"/>
      <c r="BM51" s="106"/>
      <c r="BN51" s="106"/>
      <c r="BO51" s="106"/>
      <c r="BP51" s="106"/>
      <c r="BQ51" s="106"/>
      <c r="BR51" s="106"/>
      <c r="BS51" s="106"/>
      <c r="BT51" s="106"/>
      <c r="BU51" s="106"/>
      <c r="BV51" s="106"/>
      <c r="BW51" s="106"/>
      <c r="BX51" s="106"/>
      <c r="BY51" s="106"/>
      <c r="BZ51" s="106"/>
      <c r="CA51" s="106"/>
      <c r="CB51" s="106"/>
      <c r="CC51" s="106"/>
      <c r="CD51" s="106"/>
      <c r="CE51" s="106"/>
      <c r="CF51" s="106"/>
      <c r="CG51" s="106"/>
      <c r="CH51" s="106"/>
      <c r="CI51" s="106"/>
      <c r="CJ51" s="106"/>
      <c r="CK51" s="106"/>
    </row>
    <row r="52" spans="2:89">
      <c r="B52" s="1727" t="str">
        <f>'12-18л. МЕНЮ '!J205</f>
        <v>783 /22</v>
      </c>
      <c r="C52" s="338" t="str">
        <f>'12-18л. МЕНЮ '!C205</f>
        <v>Чай фруктовый</v>
      </c>
      <c r="D52" s="1625">
        <f>'12-18л. МЕНЮ '!D205</f>
        <v>200</v>
      </c>
      <c r="F52" s="616"/>
      <c r="G52" s="340" t="s">
        <v>200</v>
      </c>
      <c r="H52" s="688"/>
      <c r="I52" s="191"/>
      <c r="J52" s="1655"/>
      <c r="K52" s="114"/>
      <c r="L52" s="1657"/>
      <c r="M52" s="106"/>
      <c r="N52" s="2961"/>
      <c r="O52" s="126"/>
      <c r="P52" s="367"/>
      <c r="Q52" s="141"/>
      <c r="R52" s="106"/>
      <c r="S52" s="114"/>
      <c r="T52" s="11"/>
      <c r="U52" s="106"/>
      <c r="V52" s="106"/>
      <c r="W52" s="106"/>
      <c r="X52" s="101"/>
      <c r="Y52" s="105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26"/>
      <c r="AK52" s="106"/>
      <c r="AL52" s="114"/>
      <c r="AM52" s="106"/>
      <c r="AN52" s="101"/>
      <c r="AO52" s="113"/>
      <c r="AP52" s="138"/>
      <c r="AQ52" s="269"/>
      <c r="AR52" s="106"/>
      <c r="AS52" s="106"/>
      <c r="AT52" s="180"/>
      <c r="AU52" s="180"/>
      <c r="AV52" s="130"/>
      <c r="AW52" s="106"/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  <c r="BH52" s="106"/>
      <c r="BI52" s="106"/>
      <c r="BJ52" s="106"/>
      <c r="BK52" s="106"/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</row>
    <row r="53" spans="2:89" ht="13.5" customHeight="1">
      <c r="B53" s="395" t="str">
        <f>'12-18л. МЕНЮ '!J206</f>
        <v>193 / 17</v>
      </c>
      <c r="C53" s="338" t="str">
        <f>'12-18л. МЕНЮ '!C206</f>
        <v>Биточек рисовый с морковью</v>
      </c>
      <c r="D53" s="1550">
        <f>'12-18л. МЕНЮ '!D206</f>
        <v>100</v>
      </c>
      <c r="F53" s="162" t="str">
        <f>'12-18л. МЕНЮ '!J264</f>
        <v>784/22</v>
      </c>
      <c r="G53" s="265" t="str">
        <f>'12-18л. МЕНЮ '!C264</f>
        <v>Кисель абрикосовый</v>
      </c>
      <c r="H53" s="687">
        <f>'12-18л. МЕНЮ '!D264</f>
        <v>200</v>
      </c>
      <c r="I53" s="115"/>
      <c r="J53" s="125"/>
      <c r="K53" s="172"/>
      <c r="L53" s="157"/>
      <c r="M53" s="106"/>
      <c r="N53" s="106"/>
      <c r="O53" s="126"/>
      <c r="P53" s="106"/>
      <c r="Q53" s="106"/>
      <c r="R53" s="106"/>
      <c r="S53" s="114"/>
      <c r="T53" s="11"/>
      <c r="U53" s="106"/>
      <c r="V53" s="106"/>
      <c r="W53" s="106"/>
      <c r="X53" s="101"/>
      <c r="Y53" s="100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26"/>
      <c r="AK53" s="106"/>
      <c r="AL53" s="114"/>
      <c r="AM53" s="106"/>
      <c r="AN53" s="107"/>
      <c r="AO53" s="100"/>
      <c r="AP53" s="141"/>
      <c r="AQ53" s="212"/>
      <c r="AR53" s="191"/>
      <c r="AS53" s="192"/>
      <c r="AT53" s="105"/>
      <c r="AU53" s="216"/>
      <c r="AV53" s="130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106"/>
      <c r="BY53" s="106"/>
      <c r="BZ53" s="106"/>
      <c r="CA53" s="106"/>
      <c r="CB53" s="106"/>
      <c r="CC53" s="106"/>
      <c r="CD53" s="106"/>
      <c r="CE53" s="106"/>
      <c r="CF53" s="106"/>
      <c r="CG53" s="106"/>
      <c r="CH53" s="106"/>
      <c r="CI53" s="106"/>
      <c r="CJ53" s="106"/>
      <c r="CK53" s="106"/>
    </row>
    <row r="54" spans="2:89" ht="13.5" customHeight="1">
      <c r="B54" s="290" t="str">
        <f>'12-18л. МЕНЮ '!J207</f>
        <v>692/22</v>
      </c>
      <c r="C54" s="369" t="str">
        <f>'12-18л. МЕНЮ '!C207</f>
        <v>и соус шоколадный</v>
      </c>
      <c r="D54" s="1818">
        <f>'12-18л. МЕНЮ '!D207</f>
        <v>25</v>
      </c>
      <c r="F54" s="162" t="str">
        <f>'12-18л. МЕНЮ '!J265</f>
        <v>478/22</v>
      </c>
      <c r="G54" s="265" t="str">
        <f>'12-18л. МЕНЮ '!C265</f>
        <v>Биточки из печени и /соус</v>
      </c>
      <c r="H54" s="687">
        <f>'12-18л. МЕНЮ '!D265</f>
        <v>110</v>
      </c>
      <c r="I54" s="100"/>
      <c r="J54" s="124"/>
      <c r="K54" s="101"/>
      <c r="L54" s="96"/>
      <c r="M54" s="106"/>
      <c r="N54" s="1655"/>
      <c r="O54" s="114"/>
      <c r="P54" s="214"/>
      <c r="Q54" s="106"/>
      <c r="R54" s="106"/>
      <c r="S54" s="114"/>
      <c r="T54" s="11"/>
      <c r="U54" s="106"/>
      <c r="V54" s="106"/>
      <c r="W54" s="106"/>
      <c r="X54" s="203"/>
      <c r="Y54" s="204"/>
      <c r="Z54" s="106"/>
      <c r="AA54" s="106"/>
      <c r="AB54" s="106"/>
      <c r="AC54" s="106"/>
      <c r="AD54" s="106"/>
      <c r="AE54" s="106"/>
      <c r="AF54" s="106"/>
      <c r="AG54" s="106"/>
      <c r="AH54" s="106"/>
      <c r="AI54" s="106"/>
      <c r="AJ54" s="126"/>
      <c r="AK54" s="106"/>
      <c r="AL54" s="114"/>
      <c r="AM54" s="106"/>
      <c r="AN54" s="101"/>
      <c r="AO54" s="115"/>
      <c r="AP54" s="141"/>
      <c r="AQ54" s="101"/>
      <c r="AR54" s="100"/>
      <c r="AS54" s="141"/>
      <c r="AT54" s="180"/>
      <c r="AU54" s="180"/>
      <c r="AV54" s="141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6"/>
      <c r="BR54" s="106"/>
      <c r="BS54" s="106"/>
      <c r="BT54" s="106"/>
      <c r="BU54" s="106"/>
      <c r="BV54" s="106"/>
      <c r="BW54" s="106"/>
      <c r="BX54" s="106"/>
      <c r="BY54" s="106"/>
      <c r="BZ54" s="106"/>
      <c r="CA54" s="106"/>
      <c r="CB54" s="106"/>
      <c r="CC54" s="106"/>
      <c r="CD54" s="106"/>
      <c r="CE54" s="106"/>
      <c r="CF54" s="106"/>
      <c r="CG54" s="106"/>
      <c r="CH54" s="106"/>
      <c r="CI54" s="106"/>
      <c r="CJ54" s="106"/>
      <c r="CK54" s="106"/>
    </row>
    <row r="55" spans="2:89">
      <c r="B55" s="290" t="str">
        <f>'12-18л. МЕНЮ '!J208</f>
        <v>Пром.пр.</v>
      </c>
      <c r="C55" s="369" t="str">
        <f>'12-18л. МЕНЮ '!C208</f>
        <v>Хлеб ржаной</v>
      </c>
      <c r="D55" s="1818">
        <f>'12-18л. МЕНЮ '!D208</f>
        <v>25</v>
      </c>
      <c r="F55" s="1560" t="str">
        <f>'12-18л. МЕНЮ '!J266</f>
        <v>328/17</v>
      </c>
      <c r="G55" s="166" t="str">
        <f>'12-18л. МЕНЮ '!C266</f>
        <v>молочный</v>
      </c>
      <c r="H55" s="1609">
        <f>'12-18л. МЕНЮ '!D266</f>
        <v>10</v>
      </c>
      <c r="I55" s="100"/>
      <c r="J55" s="125"/>
      <c r="K55" s="485"/>
      <c r="L55" s="96"/>
      <c r="M55" s="106"/>
      <c r="N55" s="125"/>
      <c r="O55" s="2959"/>
      <c r="P55" s="157"/>
      <c r="Q55" s="106"/>
      <c r="R55" s="106"/>
      <c r="S55" s="114"/>
      <c r="T55" s="11"/>
      <c r="U55" s="106"/>
      <c r="V55" s="106"/>
      <c r="W55" s="106"/>
      <c r="X55" s="260"/>
      <c r="Y55" s="261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1"/>
      <c r="AK55" s="106"/>
      <c r="AL55" s="114"/>
      <c r="AM55" s="106"/>
      <c r="AN55" s="101"/>
      <c r="AO55" s="100"/>
      <c r="AP55" s="141"/>
      <c r="AQ55" s="101"/>
      <c r="AR55" s="100"/>
      <c r="AS55" s="141"/>
      <c r="AT55" s="180"/>
      <c r="AU55" s="180"/>
      <c r="AV55" s="141"/>
      <c r="AW55" s="106"/>
      <c r="AX55" s="106"/>
      <c r="AY55" s="106"/>
      <c r="AZ55" s="106"/>
      <c r="BA55" s="106"/>
      <c r="BB55" s="106"/>
      <c r="BC55" s="106"/>
      <c r="BD55" s="106"/>
      <c r="BE55" s="106"/>
      <c r="BF55" s="106"/>
      <c r="BG55" s="106"/>
      <c r="BH55" s="106"/>
      <c r="BI55" s="106"/>
      <c r="BJ55" s="106"/>
      <c r="BK55" s="106"/>
      <c r="BL55" s="106"/>
      <c r="BM55" s="106"/>
      <c r="BN55" s="106"/>
      <c r="BO55" s="106"/>
      <c r="BP55" s="106"/>
      <c r="BQ55" s="106"/>
      <c r="BR55" s="106"/>
      <c r="BS55" s="106"/>
      <c r="BT55" s="106"/>
      <c r="BU55" s="106"/>
      <c r="BV55" s="106"/>
      <c r="BW55" s="106"/>
      <c r="BX55" s="106"/>
      <c r="BY55" s="106"/>
      <c r="BZ55" s="106"/>
      <c r="CA55" s="106"/>
      <c r="CB55" s="106"/>
      <c r="CC55" s="106"/>
      <c r="CD55" s="106"/>
      <c r="CE55" s="106"/>
      <c r="CF55" s="106"/>
      <c r="CG55" s="106"/>
      <c r="CH55" s="106"/>
      <c r="CI55" s="106"/>
      <c r="CJ55" s="106"/>
      <c r="CK55" s="106"/>
    </row>
    <row r="56" spans="2:89" ht="14.25" customHeight="1" thickBot="1">
      <c r="B56" s="1726" t="str">
        <f>'12-18л. МЕНЮ '!B209</f>
        <v>итого за полдник</v>
      </c>
      <c r="C56" s="1075"/>
      <c r="D56" s="1245">
        <f>'12-18л. МЕНЮ '!D209</f>
        <v>350</v>
      </c>
      <c r="F56" s="2530" t="str">
        <f>'12-18л. МЕНЮ '!J267</f>
        <v>Пром.пр.</v>
      </c>
      <c r="G56" s="166" t="str">
        <f>'12-18л. МЕНЮ '!C267</f>
        <v>Хлеб ржаной</v>
      </c>
      <c r="H56" s="1609">
        <f>'12-18л. МЕНЮ '!D267</f>
        <v>30</v>
      </c>
      <c r="I56" s="106"/>
      <c r="J56" s="125"/>
      <c r="K56" s="485"/>
      <c r="L56" s="96"/>
      <c r="M56" s="106"/>
      <c r="N56" s="115"/>
      <c r="O56" s="101"/>
      <c r="P56" s="96"/>
      <c r="Q56" s="106"/>
      <c r="R56" s="106"/>
      <c r="S56" s="114"/>
      <c r="T56" s="11"/>
      <c r="U56" s="106"/>
      <c r="V56" s="106"/>
      <c r="W56" s="106"/>
      <c r="X56" s="100"/>
      <c r="Y56" s="141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1"/>
      <c r="AK56" s="106"/>
      <c r="AL56" s="114"/>
      <c r="AM56" s="106"/>
      <c r="AN56" s="101"/>
      <c r="AO56" s="100"/>
      <c r="AP56" s="141"/>
      <c r="AQ56" s="101"/>
      <c r="AR56" s="100"/>
      <c r="AS56" s="141"/>
      <c r="AT56" s="100"/>
      <c r="AU56" s="100"/>
      <c r="AV56" s="130"/>
      <c r="AW56" s="106"/>
      <c r="AX56" s="106"/>
      <c r="AY56" s="106"/>
      <c r="AZ56" s="106"/>
      <c r="BA56" s="106"/>
      <c r="BB56" s="106"/>
      <c r="BC56" s="106"/>
      <c r="BD56" s="106"/>
      <c r="BE56" s="106"/>
      <c r="BF56" s="106"/>
      <c r="BG56" s="106"/>
      <c r="BH56" s="106"/>
      <c r="BI56" s="106"/>
      <c r="BJ56" s="106"/>
      <c r="BK56" s="106"/>
      <c r="BL56" s="106"/>
      <c r="BM56" s="106"/>
      <c r="BN56" s="106"/>
      <c r="BO56" s="106"/>
      <c r="BP56" s="106"/>
      <c r="BQ56" s="106"/>
      <c r="BR56" s="106"/>
      <c r="BS56" s="106"/>
      <c r="BT56" s="106"/>
      <c r="BU56" s="106"/>
      <c r="BV56" s="106"/>
      <c r="BW56" s="106"/>
      <c r="BX56" s="106"/>
      <c r="BY56" s="106"/>
      <c r="BZ56" s="106"/>
      <c r="CA56" s="106"/>
      <c r="CB56" s="106"/>
      <c r="CC56" s="106"/>
      <c r="CD56" s="106"/>
      <c r="CE56" s="106"/>
      <c r="CF56" s="106"/>
      <c r="CG56" s="106"/>
      <c r="CH56" s="106"/>
      <c r="CI56" s="106"/>
      <c r="CJ56" s="106"/>
      <c r="CK56" s="106"/>
    </row>
    <row r="57" spans="2:89" ht="13.5" customHeight="1" thickBot="1">
      <c r="F57" s="1234" t="s">
        <v>294</v>
      </c>
      <c r="G57" s="1235"/>
      <c r="H57" s="1698">
        <f>'12-18л. МЕНЮ '!D268</f>
        <v>350</v>
      </c>
      <c r="I57" s="106"/>
      <c r="J57" s="115"/>
      <c r="K57" s="101"/>
      <c r="L57" s="98"/>
      <c r="M57" s="106"/>
      <c r="N57" s="115"/>
      <c r="O57" s="101"/>
      <c r="P57" s="116"/>
      <c r="Q57" s="106"/>
      <c r="R57" s="106"/>
      <c r="S57" s="495"/>
      <c r="T57" s="11"/>
      <c r="U57" s="106"/>
      <c r="V57" s="106"/>
      <c r="W57" s="106"/>
      <c r="X57" s="100"/>
      <c r="Y57" s="141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1"/>
      <c r="AK57" s="106"/>
      <c r="AL57" s="114"/>
      <c r="AM57" s="106"/>
      <c r="AN57" s="106"/>
      <c r="AO57" s="106"/>
      <c r="AP57" s="106"/>
      <c r="AQ57" s="101"/>
      <c r="AR57" s="100"/>
      <c r="AS57" s="141"/>
      <c r="AT57" s="100"/>
      <c r="AU57" s="100"/>
      <c r="AV57" s="138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6"/>
      <c r="BZ57" s="106"/>
      <c r="CA57" s="106"/>
      <c r="CB57" s="106"/>
      <c r="CC57" s="106"/>
      <c r="CD57" s="106"/>
      <c r="CE57" s="106"/>
      <c r="CF57" s="106"/>
      <c r="CG57" s="106"/>
      <c r="CH57" s="106"/>
      <c r="CI57" s="106"/>
      <c r="CJ57" s="106"/>
      <c r="CK57" s="106"/>
    </row>
    <row r="58" spans="2:89" ht="17.25" customHeight="1">
      <c r="B58" s="3735" t="s">
        <v>206</v>
      </c>
      <c r="C58" s="3736"/>
      <c r="D58" s="65"/>
      <c r="E58" s="65"/>
      <c r="F58" s="65"/>
      <c r="G58" s="79"/>
      <c r="H58" s="79"/>
      <c r="I58" s="106"/>
      <c r="J58" s="589"/>
      <c r="K58" s="121"/>
      <c r="L58" s="106"/>
      <c r="M58" s="106"/>
      <c r="N58" s="158"/>
      <c r="O58" s="114"/>
      <c r="P58" s="106"/>
      <c r="Q58" s="126"/>
      <c r="R58" s="115"/>
      <c r="S58" s="106"/>
      <c r="T58" s="14"/>
      <c r="U58" s="104"/>
      <c r="V58" s="106"/>
      <c r="W58" s="106"/>
      <c r="X58" s="100"/>
      <c r="Y58" s="135"/>
      <c r="Z58" s="172"/>
      <c r="AA58" s="376"/>
      <c r="AB58" s="106"/>
      <c r="AC58" s="106"/>
      <c r="AD58" s="106"/>
      <c r="AE58" s="212"/>
      <c r="AF58" s="191"/>
      <c r="AG58" s="192"/>
      <c r="AH58" s="106"/>
      <c r="AI58" s="106"/>
      <c r="AJ58" s="106"/>
      <c r="AK58" s="106"/>
      <c r="AL58" s="106"/>
      <c r="AM58" s="106"/>
      <c r="AN58" s="106"/>
      <c r="AO58" s="106"/>
      <c r="AP58" s="106"/>
      <c r="AQ58" s="106"/>
      <c r="AR58" s="106"/>
      <c r="AS58" s="106"/>
      <c r="AT58" s="106"/>
      <c r="AU58" s="106"/>
      <c r="AV58" s="106"/>
      <c r="AW58" s="106"/>
      <c r="AX58" s="106"/>
      <c r="AY58" s="106"/>
      <c r="AZ58" s="106"/>
      <c r="BA58" s="106"/>
      <c r="BB58" s="106"/>
      <c r="BC58" s="106"/>
      <c r="BD58" s="106"/>
      <c r="BE58" s="106"/>
      <c r="BF58" s="106"/>
      <c r="BG58" s="106"/>
      <c r="BH58" s="106"/>
      <c r="BI58" s="106"/>
      <c r="BJ58" s="106"/>
      <c r="BK58" s="106"/>
      <c r="BL58" s="106"/>
      <c r="BM58" s="106"/>
      <c r="BN58" s="106"/>
      <c r="BO58" s="106"/>
      <c r="BP58" s="106"/>
      <c r="BQ58" s="106"/>
      <c r="BR58" s="106"/>
      <c r="BS58" s="106"/>
      <c r="BT58" s="106"/>
      <c r="BU58" s="106"/>
      <c r="BV58" s="106"/>
      <c r="BW58" s="106"/>
      <c r="BX58" s="106"/>
      <c r="BY58" s="106"/>
      <c r="BZ58" s="106"/>
      <c r="CA58" s="106"/>
      <c r="CB58" s="106"/>
      <c r="CC58" s="106"/>
      <c r="CD58" s="106"/>
      <c r="CE58" s="106"/>
      <c r="CF58" s="106"/>
      <c r="CG58" s="106"/>
      <c r="CH58" s="106"/>
      <c r="CI58" s="106"/>
      <c r="CJ58" s="106"/>
      <c r="CK58" s="106"/>
    </row>
    <row r="59" spans="2:89" ht="16.5" thickBot="1">
      <c r="C59" s="2663" t="s">
        <v>945</v>
      </c>
      <c r="D59" s="99" t="s">
        <v>972</v>
      </c>
      <c r="F59" s="80"/>
      <c r="H59" s="99" t="s">
        <v>533</v>
      </c>
      <c r="I59" s="106"/>
      <c r="J59" s="202"/>
      <c r="K59" s="121"/>
      <c r="L59" s="96"/>
      <c r="M59" s="106"/>
      <c r="N59" s="115"/>
      <c r="O59" s="101"/>
      <c r="P59" s="100"/>
      <c r="Q59" s="126"/>
      <c r="R59" s="106"/>
      <c r="S59" s="106"/>
      <c r="T59" s="11"/>
      <c r="U59" s="101"/>
      <c r="V59" s="106"/>
      <c r="W59" s="106"/>
      <c r="X59" s="100"/>
      <c r="Y59" s="135"/>
      <c r="Z59" s="172"/>
      <c r="AA59" s="376"/>
      <c r="AB59" s="106"/>
      <c r="AC59" s="106"/>
      <c r="AD59" s="106"/>
      <c r="AE59" s="101"/>
      <c r="AF59" s="100"/>
      <c r="AG59" s="135"/>
      <c r="AH59" s="106"/>
      <c r="AI59" s="106"/>
      <c r="AJ59" s="106"/>
      <c r="AK59" s="106"/>
      <c r="AL59" s="106"/>
      <c r="AM59" s="106"/>
      <c r="AN59" s="106"/>
      <c r="AO59" s="106"/>
      <c r="AP59" s="106"/>
      <c r="AQ59" s="106"/>
      <c r="AR59" s="106"/>
      <c r="AS59" s="106"/>
      <c r="AT59" s="106"/>
      <c r="AU59" s="106"/>
      <c r="AV59" s="106"/>
      <c r="AW59" s="106"/>
      <c r="AX59" s="106"/>
      <c r="AY59" s="106"/>
      <c r="AZ59" s="106"/>
      <c r="BA59" s="106"/>
      <c r="BB59" s="106"/>
      <c r="BC59" s="106"/>
      <c r="BD59" s="106"/>
      <c r="BE59" s="106"/>
      <c r="BF59" s="106"/>
      <c r="BG59" s="106"/>
      <c r="BH59" s="106"/>
      <c r="BI59" s="106"/>
      <c r="BJ59" s="106"/>
      <c r="BK59" s="106"/>
      <c r="BL59" s="106"/>
      <c r="BM59" s="106"/>
      <c r="BN59" s="106"/>
      <c r="BO59" s="106"/>
      <c r="BP59" s="106"/>
      <c r="BQ59" s="106"/>
      <c r="BR59" s="106"/>
      <c r="BS59" s="106"/>
      <c r="BT59" s="106"/>
      <c r="BU59" s="106"/>
      <c r="BV59" s="106"/>
      <c r="BW59" s="106"/>
      <c r="BX59" s="106"/>
      <c r="BY59" s="106"/>
      <c r="BZ59" s="106"/>
      <c r="CA59" s="106"/>
      <c r="CB59" s="106"/>
      <c r="CC59" s="106"/>
      <c r="CD59" s="106"/>
      <c r="CE59" s="106"/>
      <c r="CF59" s="106"/>
      <c r="CG59" s="106"/>
      <c r="CH59" s="106"/>
      <c r="CI59" s="106"/>
      <c r="CJ59" s="106"/>
      <c r="CK59" s="106"/>
    </row>
    <row r="60" spans="2:89" ht="16.5" thickBot="1">
      <c r="B60" s="41"/>
      <c r="C60" s="101"/>
      <c r="D60" s="14"/>
      <c r="F60" s="348" t="s">
        <v>2</v>
      </c>
      <c r="G60" s="2596" t="s">
        <v>957</v>
      </c>
      <c r="H60" s="610" t="s">
        <v>4</v>
      </c>
      <c r="I60" s="106"/>
      <c r="J60" s="106"/>
      <c r="K60" s="106"/>
      <c r="L60" s="106"/>
      <c r="M60" s="106"/>
      <c r="N60" s="115"/>
      <c r="O60" s="126"/>
      <c r="P60" s="100"/>
      <c r="Q60" s="126"/>
      <c r="R60" s="106"/>
      <c r="S60" s="106"/>
      <c r="T60" s="11"/>
      <c r="U60" s="101"/>
      <c r="V60" s="106"/>
      <c r="W60" s="106"/>
      <c r="X60" s="100"/>
      <c r="Y60" s="141"/>
      <c r="Z60" s="172"/>
      <c r="AA60" s="376"/>
      <c r="AB60" s="106"/>
      <c r="AC60" s="106"/>
      <c r="AD60" s="106"/>
      <c r="AE60" s="101"/>
      <c r="AF60" s="100"/>
      <c r="AG60" s="135"/>
      <c r="AH60" s="106"/>
      <c r="AI60" s="106"/>
      <c r="AJ60" s="106"/>
      <c r="AK60" s="106"/>
      <c r="AL60" s="106"/>
      <c r="AM60" s="106"/>
      <c r="AN60" s="106"/>
      <c r="AO60" s="106"/>
      <c r="AP60" s="106"/>
      <c r="AQ60" s="106"/>
      <c r="AR60" s="106"/>
      <c r="AS60" s="106"/>
      <c r="AT60" s="106"/>
      <c r="AU60" s="106"/>
      <c r="AV60" s="106"/>
      <c r="AW60" s="106"/>
      <c r="AX60" s="106"/>
      <c r="AY60" s="106"/>
      <c r="AZ60" s="106"/>
      <c r="BA60" s="106"/>
      <c r="BB60" s="106"/>
      <c r="BC60" s="106"/>
      <c r="BD60" s="106"/>
      <c r="BE60" s="106"/>
      <c r="BF60" s="106"/>
      <c r="BG60" s="106"/>
      <c r="BH60" s="106"/>
      <c r="BI60" s="106"/>
      <c r="BJ60" s="106"/>
      <c r="BK60" s="106"/>
      <c r="BL60" s="106"/>
      <c r="BM60" s="106"/>
      <c r="BN60" s="106"/>
      <c r="BO60" s="106"/>
      <c r="BP60" s="106"/>
      <c r="BQ60" s="106"/>
      <c r="BR60" s="106"/>
      <c r="BS60" s="106"/>
      <c r="BT60" s="106"/>
      <c r="BU60" s="106"/>
      <c r="BV60" s="106"/>
      <c r="BW60" s="106"/>
      <c r="BX60" s="106"/>
      <c r="BY60" s="106"/>
      <c r="BZ60" s="106"/>
      <c r="CA60" s="106"/>
      <c r="CB60" s="106"/>
      <c r="CC60" s="106"/>
      <c r="CD60" s="106"/>
      <c r="CE60" s="106"/>
      <c r="CF60" s="106"/>
      <c r="CG60" s="106"/>
      <c r="CH60" s="106"/>
      <c r="CI60" s="106"/>
      <c r="CJ60" s="106"/>
      <c r="CK60" s="106"/>
    </row>
    <row r="61" spans="2:89" ht="16.5" thickBot="1">
      <c r="B61" s="348" t="s">
        <v>2</v>
      </c>
      <c r="C61" s="2596" t="s">
        <v>958</v>
      </c>
      <c r="D61" s="610" t="s">
        <v>4</v>
      </c>
      <c r="E61" s="161"/>
      <c r="F61" s="1571" t="s">
        <v>5</v>
      </c>
      <c r="G61" s="2609" t="s">
        <v>3</v>
      </c>
      <c r="H61" s="2595" t="s">
        <v>60</v>
      </c>
      <c r="I61" s="200"/>
      <c r="J61" s="781"/>
      <c r="K61" s="106"/>
      <c r="L61" s="106"/>
      <c r="M61" s="106"/>
      <c r="N61" s="489"/>
      <c r="O61" s="106"/>
      <c r="P61" s="114"/>
      <c r="Q61" s="106"/>
      <c r="R61" s="106"/>
      <c r="S61" s="106"/>
      <c r="T61" s="11"/>
      <c r="U61" s="101"/>
      <c r="V61" s="106"/>
      <c r="W61" s="106"/>
      <c r="X61" s="100"/>
      <c r="Y61" s="135"/>
      <c r="Z61" s="172"/>
      <c r="AA61" s="376"/>
      <c r="AB61" s="106"/>
      <c r="AC61" s="106"/>
      <c r="AD61" s="106"/>
      <c r="AE61" s="101"/>
      <c r="AF61" s="100"/>
      <c r="AG61" s="135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106"/>
      <c r="BY61" s="106"/>
      <c r="BZ61" s="106"/>
      <c r="CA61" s="106"/>
      <c r="CB61" s="106"/>
      <c r="CC61" s="106"/>
      <c r="CD61" s="106"/>
      <c r="CE61" s="106"/>
      <c r="CF61" s="106"/>
      <c r="CG61" s="106"/>
      <c r="CH61" s="106"/>
      <c r="CI61" s="106"/>
      <c r="CJ61" s="106"/>
      <c r="CK61" s="106"/>
    </row>
    <row r="62" spans="2:89" ht="15.75" thickBot="1">
      <c r="B62" s="1571" t="s">
        <v>5</v>
      </c>
      <c r="C62" s="2610" t="s">
        <v>3</v>
      </c>
      <c r="D62" s="2595" t="s">
        <v>60</v>
      </c>
      <c r="E62" s="101"/>
      <c r="F62" s="234"/>
      <c r="G62" s="340" t="s">
        <v>132</v>
      </c>
      <c r="H62" s="226"/>
      <c r="I62" s="212"/>
      <c r="J62" s="106"/>
      <c r="K62" s="172"/>
      <c r="L62" s="106"/>
      <c r="M62" s="98"/>
      <c r="N62" s="106"/>
      <c r="O62" s="172"/>
      <c r="P62" s="106"/>
      <c r="Q62" s="111"/>
      <c r="R62" s="106"/>
      <c r="S62" s="106"/>
      <c r="T62" s="11"/>
      <c r="U62" s="101"/>
      <c r="V62" s="106"/>
      <c r="W62" s="106"/>
      <c r="X62" s="115"/>
      <c r="Y62" s="141"/>
      <c r="Z62" s="172"/>
      <c r="AA62" s="376"/>
      <c r="AB62" s="106"/>
      <c r="AC62" s="106"/>
      <c r="AD62" s="106"/>
      <c r="AE62" s="101"/>
      <c r="AF62" s="100"/>
      <c r="AG62" s="141"/>
      <c r="AH62" s="106"/>
      <c r="AI62" s="106"/>
      <c r="AJ62" s="106"/>
      <c r="AK62" s="106"/>
      <c r="AL62" s="106"/>
      <c r="AM62" s="106"/>
      <c r="AN62" s="106"/>
      <c r="AO62" s="106"/>
      <c r="AP62" s="106"/>
      <c r="AQ62" s="106"/>
      <c r="AR62" s="106"/>
      <c r="AS62" s="106"/>
      <c r="AT62" s="106"/>
      <c r="AU62" s="106"/>
      <c r="AV62" s="106"/>
      <c r="AW62" s="106"/>
      <c r="AX62" s="106"/>
      <c r="AY62" s="106"/>
      <c r="AZ62" s="106"/>
      <c r="BA62" s="106"/>
      <c r="BB62" s="106"/>
      <c r="BC62" s="106"/>
      <c r="BD62" s="106"/>
      <c r="BE62" s="106"/>
      <c r="BF62" s="106"/>
      <c r="BG62" s="106"/>
      <c r="BH62" s="106"/>
      <c r="BI62" s="106"/>
      <c r="BJ62" s="106"/>
      <c r="BK62" s="106"/>
      <c r="BL62" s="106"/>
      <c r="BM62" s="106"/>
      <c r="BN62" s="106"/>
      <c r="BO62" s="106"/>
      <c r="BP62" s="106"/>
      <c r="BQ62" s="106"/>
      <c r="BR62" s="106"/>
      <c r="BS62" s="106"/>
      <c r="BT62" s="106"/>
      <c r="BU62" s="106"/>
      <c r="BV62" s="106"/>
      <c r="BW62" s="106"/>
      <c r="BX62" s="106"/>
      <c r="BY62" s="106"/>
      <c r="BZ62" s="106"/>
      <c r="CA62" s="106"/>
      <c r="CB62" s="106"/>
      <c r="CC62" s="106"/>
      <c r="CD62" s="106"/>
      <c r="CE62" s="106"/>
      <c r="CF62" s="106"/>
      <c r="CG62" s="106"/>
      <c r="CH62" s="106"/>
      <c r="CI62" s="106"/>
      <c r="CJ62" s="106"/>
      <c r="CK62" s="106"/>
    </row>
    <row r="63" spans="2:89">
      <c r="B63" s="234"/>
      <c r="C63" s="340" t="s">
        <v>132</v>
      </c>
      <c r="D63" s="226"/>
      <c r="E63" s="101"/>
      <c r="F63" s="1414" t="str">
        <f>'12-18л. МЕНЮ '!J360</f>
        <v>162/17</v>
      </c>
      <c r="G63" s="1409" t="str">
        <f>'12-18л. МЕНЮ '!C360</f>
        <v>Запеканка капустная</v>
      </c>
      <c r="H63" s="1550">
        <f>'12-18л. МЕНЮ '!D360</f>
        <v>180</v>
      </c>
      <c r="I63" s="101"/>
      <c r="J63" s="115"/>
      <c r="K63" s="101"/>
      <c r="L63" s="96"/>
      <c r="M63" s="106"/>
      <c r="N63" s="115"/>
      <c r="O63" s="126"/>
      <c r="P63" s="334"/>
      <c r="Q63" s="192"/>
      <c r="R63" s="106"/>
      <c r="S63" s="106"/>
      <c r="T63" s="11"/>
      <c r="U63" s="101"/>
      <c r="V63" s="106"/>
      <c r="W63" s="106"/>
      <c r="X63" s="100"/>
      <c r="Y63" s="135"/>
      <c r="Z63" s="172"/>
      <c r="AA63" s="376"/>
      <c r="AB63" s="106"/>
      <c r="AC63" s="106"/>
      <c r="AD63" s="106"/>
      <c r="AE63" s="101"/>
      <c r="AF63" s="100"/>
      <c r="AG63" s="135"/>
      <c r="AH63" s="106"/>
      <c r="AI63" s="106"/>
      <c r="AJ63" s="106"/>
      <c r="AK63" s="106"/>
      <c r="AL63" s="106"/>
      <c r="AM63" s="106"/>
      <c r="AN63" s="106"/>
      <c r="AO63" s="106"/>
      <c r="AP63" s="106"/>
      <c r="AQ63" s="106"/>
      <c r="AR63" s="106"/>
      <c r="AS63" s="106"/>
      <c r="AT63" s="106"/>
      <c r="AU63" s="106"/>
      <c r="AV63" s="106"/>
      <c r="AW63" s="106"/>
      <c r="AX63" s="106"/>
      <c r="AY63" s="106"/>
      <c r="AZ63" s="106"/>
      <c r="BA63" s="106"/>
      <c r="BB63" s="106"/>
      <c r="BC63" s="106"/>
      <c r="BD63" s="106"/>
      <c r="BE63" s="106"/>
      <c r="BF63" s="106"/>
      <c r="BG63" s="106"/>
      <c r="BH63" s="106"/>
      <c r="BI63" s="106"/>
      <c r="BJ63" s="106"/>
      <c r="BK63" s="106"/>
      <c r="BL63" s="106"/>
      <c r="BM63" s="106"/>
      <c r="BN63" s="106"/>
      <c r="BO63" s="106"/>
      <c r="BP63" s="106"/>
      <c r="BQ63" s="106"/>
      <c r="BR63" s="106"/>
      <c r="BS63" s="106"/>
      <c r="BT63" s="106"/>
      <c r="BU63" s="106"/>
      <c r="BV63" s="106"/>
      <c r="BW63" s="106"/>
      <c r="BX63" s="106"/>
      <c r="BY63" s="106"/>
      <c r="BZ63" s="106"/>
      <c r="CA63" s="106"/>
      <c r="CB63" s="106"/>
      <c r="CC63" s="106"/>
      <c r="CD63" s="106"/>
      <c r="CE63" s="106"/>
      <c r="CF63" s="106"/>
      <c r="CG63" s="106"/>
      <c r="CH63" s="106"/>
      <c r="CI63" s="106"/>
      <c r="CJ63" s="106"/>
      <c r="CK63" s="106"/>
    </row>
    <row r="64" spans="2:89">
      <c r="B64" s="237" t="str">
        <f>'12-18л. МЕНЮ '!J301</f>
        <v>307/21</v>
      </c>
      <c r="C64" s="265" t="str">
        <f>'12-18л. МЕНЮ '!C301</f>
        <v>Котлета рыбная (минтай)</v>
      </c>
      <c r="D64" s="354">
        <f>'12-18л. МЕНЮ '!D301</f>
        <v>120</v>
      </c>
      <c r="F64" s="1414" t="str">
        <f>'12-18л. МЕНЮ '!J361</f>
        <v>373/21</v>
      </c>
      <c r="G64" s="1409" t="str">
        <f>'12-18л. МЕНЮ '!C361</f>
        <v>Котлеты нежные с соусом</v>
      </c>
      <c r="H64" s="1550" t="str">
        <f>'12-18л. МЕНЮ '!D361</f>
        <v>80 /20</v>
      </c>
      <c r="I64" s="104"/>
      <c r="J64" s="115"/>
      <c r="K64" s="101"/>
      <c r="L64" s="98"/>
      <c r="M64" s="106"/>
      <c r="N64" s="115"/>
      <c r="O64" s="126"/>
      <c r="P64" s="334"/>
      <c r="Q64" s="141"/>
      <c r="R64" s="106"/>
      <c r="S64" s="106"/>
      <c r="T64" s="11"/>
      <c r="U64" s="101"/>
      <c r="V64" s="106"/>
      <c r="W64" s="106"/>
      <c r="X64" s="100"/>
      <c r="Y64" s="141"/>
      <c r="Z64" s="172"/>
      <c r="AA64" s="376"/>
      <c r="AB64" s="106"/>
      <c r="AC64" s="106"/>
      <c r="AD64" s="106"/>
      <c r="AE64" s="101"/>
      <c r="AF64" s="115"/>
      <c r="AG64" s="141"/>
      <c r="AH64" s="106"/>
      <c r="AI64" s="106"/>
      <c r="AJ64" s="106"/>
      <c r="AK64" s="106"/>
      <c r="AL64" s="106"/>
      <c r="AM64" s="106"/>
      <c r="AN64" s="106"/>
      <c r="AO64" s="106"/>
      <c r="AP64" s="106"/>
      <c r="AQ64" s="106"/>
      <c r="AR64" s="106"/>
      <c r="AS64" s="106"/>
      <c r="AT64" s="106"/>
      <c r="AU64" s="106"/>
      <c r="AV64" s="106"/>
      <c r="AW64" s="106"/>
      <c r="AX64" s="106"/>
      <c r="AY64" s="106"/>
      <c r="AZ64" s="106"/>
      <c r="BA64" s="106"/>
      <c r="BB64" s="106"/>
      <c r="BC64" s="106"/>
      <c r="BD64" s="106"/>
      <c r="BE64" s="106"/>
      <c r="BF64" s="106"/>
      <c r="BG64" s="106"/>
      <c r="BH64" s="106"/>
      <c r="BI64" s="106"/>
      <c r="BJ64" s="106"/>
      <c r="BK64" s="106"/>
      <c r="BL64" s="106"/>
      <c r="BM64" s="106"/>
      <c r="BN64" s="106"/>
      <c r="BO64" s="106"/>
      <c r="BP64" s="106"/>
      <c r="BQ64" s="106"/>
      <c r="BR64" s="106"/>
      <c r="BS64" s="106"/>
      <c r="BT64" s="106"/>
      <c r="BU64" s="106"/>
      <c r="BV64" s="106"/>
      <c r="BW64" s="106"/>
      <c r="BX64" s="106"/>
      <c r="BY64" s="106"/>
      <c r="BZ64" s="106"/>
      <c r="CA64" s="106"/>
      <c r="CB64" s="106"/>
      <c r="CC64" s="106"/>
      <c r="CD64" s="106"/>
      <c r="CE64" s="106"/>
      <c r="CF64" s="106"/>
      <c r="CG64" s="106"/>
      <c r="CH64" s="106"/>
      <c r="CI64" s="106"/>
      <c r="CJ64" s="106"/>
      <c r="CK64" s="106"/>
    </row>
    <row r="65" spans="2:89">
      <c r="B65" s="237" t="str">
        <f>'12-18л. МЕНЮ '!J302</f>
        <v>334/22</v>
      </c>
      <c r="C65" s="265" t="str">
        <f>'12-18л. МЕНЮ '!C302</f>
        <v>Рагу из овощей</v>
      </c>
      <c r="D65" s="354">
        <f>'12-18л. МЕНЮ '!D302</f>
        <v>180</v>
      </c>
      <c r="F65" s="1240" t="str">
        <f>'12-18л. МЕНЮ '!J362</f>
        <v>420/21</v>
      </c>
      <c r="G65" s="1408" t="str">
        <f>'12-18л. МЕНЮ '!C362</f>
        <v xml:space="preserve"> томатным с овощами</v>
      </c>
      <c r="H65" s="2898">
        <f>'12-18л. МЕНЮ '!D362</f>
        <v>0</v>
      </c>
      <c r="I65" s="101"/>
      <c r="J65" s="115"/>
      <c r="K65" s="101"/>
      <c r="L65" s="98"/>
      <c r="M65" s="106"/>
      <c r="N65" s="125"/>
      <c r="O65" s="485"/>
      <c r="P65" s="334"/>
      <c r="Q65" s="130"/>
      <c r="R65" s="106"/>
      <c r="S65" s="106"/>
      <c r="T65" s="11"/>
      <c r="U65" s="101"/>
      <c r="V65" s="106"/>
      <c r="W65" s="106"/>
      <c r="X65" s="108"/>
      <c r="Y65" s="139"/>
      <c r="Z65" s="378"/>
      <c r="AA65" s="376"/>
      <c r="AB65" s="106"/>
      <c r="AC65" s="106"/>
      <c r="AD65" s="106"/>
      <c r="AE65" s="101"/>
      <c r="AF65" s="100"/>
      <c r="AG65" s="135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  <c r="BR65" s="106"/>
      <c r="BS65" s="106"/>
      <c r="BT65" s="106"/>
      <c r="BU65" s="106"/>
      <c r="BV65" s="106"/>
      <c r="BW65" s="106"/>
      <c r="BX65" s="106"/>
      <c r="BY65" s="106"/>
      <c r="BZ65" s="106"/>
      <c r="CA65" s="106"/>
      <c r="CB65" s="106"/>
      <c r="CC65" s="106"/>
      <c r="CD65" s="106"/>
      <c r="CE65" s="106"/>
      <c r="CF65" s="106"/>
      <c r="CG65" s="106"/>
      <c r="CH65" s="106"/>
      <c r="CI65" s="106"/>
      <c r="CJ65" s="106"/>
      <c r="CK65" s="106"/>
    </row>
    <row r="66" spans="2:89" ht="12.75" customHeight="1">
      <c r="B66" s="237" t="str">
        <f>'12-18л. МЕНЮ '!J303</f>
        <v>501 /21</v>
      </c>
      <c r="C66" s="265" t="str">
        <f>'12-18л. МЕНЮ '!C303</f>
        <v>Сок фруктовый (персиковый)</v>
      </c>
      <c r="D66" s="354">
        <f>'12-18л. МЕНЮ '!D303</f>
        <v>200</v>
      </c>
      <c r="F66" s="1240" t="str">
        <f>'12-18л. МЕНЮ '!J363</f>
        <v>784 /22</v>
      </c>
      <c r="G66" s="1408" t="str">
        <f>'12-18л. МЕНЮ '!C363</f>
        <v>Кисель   из кураги</v>
      </c>
      <c r="H66" s="1818">
        <f>'12-18л. МЕНЮ '!D363</f>
        <v>200</v>
      </c>
      <c r="I66" s="107"/>
      <c r="J66" s="1656"/>
      <c r="K66" s="101"/>
      <c r="L66" s="98"/>
      <c r="M66" s="106"/>
      <c r="N66" s="115"/>
      <c r="O66" s="101"/>
      <c r="P66" s="116"/>
      <c r="Q66" s="141"/>
      <c r="R66" s="106"/>
      <c r="S66" s="106"/>
      <c r="T66" s="11"/>
      <c r="U66" s="101"/>
      <c r="V66" s="106"/>
      <c r="W66" s="106"/>
      <c r="X66" s="100"/>
      <c r="Y66" s="141"/>
      <c r="Z66" s="172"/>
      <c r="AA66" s="376"/>
      <c r="AB66" s="106"/>
      <c r="AC66" s="106"/>
      <c r="AD66" s="106"/>
      <c r="AE66" s="101"/>
      <c r="AF66" s="100"/>
      <c r="AG66" s="141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</row>
    <row r="67" spans="2:89" ht="12.75" customHeight="1">
      <c r="B67" s="237" t="str">
        <f>'12-18л. МЕНЮ '!J304</f>
        <v>Пром.пр.</v>
      </c>
      <c r="C67" s="265" t="str">
        <f>'12-18л. МЕНЮ '!C304</f>
        <v>Хлеб пшеничный</v>
      </c>
      <c r="D67" s="354">
        <f>'12-18л. МЕНЮ '!D304</f>
        <v>50</v>
      </c>
      <c r="F67" s="664" t="str">
        <f>'12-18л. МЕНЮ '!J364</f>
        <v>Пром.пр.</v>
      </c>
      <c r="G67" s="1700" t="str">
        <f>'12-18л. МЕНЮ '!C364</f>
        <v>Хлеб пшеничный</v>
      </c>
      <c r="H67" s="1816">
        <f>'12-18л. МЕНЮ '!D364</f>
        <v>50</v>
      </c>
      <c r="I67" s="101"/>
      <c r="J67" s="1656"/>
      <c r="K67" s="101"/>
      <c r="L67" s="98"/>
      <c r="M67" s="106"/>
      <c r="N67" s="115"/>
      <c r="O67" s="101"/>
      <c r="P67" s="98"/>
      <c r="Q67" s="141"/>
      <c r="R67" s="106"/>
      <c r="S67" s="106"/>
      <c r="T67" s="11"/>
      <c r="U67" s="127"/>
      <c r="V67" s="106"/>
      <c r="W67" s="106"/>
      <c r="X67" s="181"/>
      <c r="Y67" s="377"/>
      <c r="Z67" s="172"/>
      <c r="AA67" s="376"/>
      <c r="AB67" s="106"/>
      <c r="AC67" s="106"/>
      <c r="AD67" s="106"/>
      <c r="AE67" s="107"/>
      <c r="AF67" s="108"/>
      <c r="AG67" s="139"/>
      <c r="AH67" s="106"/>
      <c r="AI67" s="106"/>
      <c r="AJ67" s="106"/>
      <c r="AK67" s="106"/>
      <c r="AL67" s="106"/>
      <c r="AM67" s="106"/>
      <c r="AN67" s="106"/>
      <c r="AO67" s="106"/>
      <c r="AP67" s="106"/>
      <c r="AQ67" s="106"/>
      <c r="AR67" s="106"/>
      <c r="AS67" s="106"/>
      <c r="AT67" s="106"/>
      <c r="AU67" s="106"/>
      <c r="AV67" s="106"/>
      <c r="AW67" s="106"/>
      <c r="AX67" s="106"/>
      <c r="AY67" s="106"/>
      <c r="AZ67" s="106"/>
      <c r="BA67" s="106"/>
      <c r="BB67" s="106"/>
      <c r="BC67" s="106"/>
      <c r="BD67" s="106"/>
      <c r="BE67" s="106"/>
      <c r="BF67" s="106"/>
      <c r="BG67" s="106"/>
      <c r="BH67" s="106"/>
      <c r="BI67" s="106"/>
      <c r="BJ67" s="106"/>
      <c r="BK67" s="106"/>
      <c r="BL67" s="106"/>
      <c r="BM67" s="106"/>
      <c r="BN67" s="106"/>
      <c r="BO67" s="106"/>
      <c r="BP67" s="106"/>
      <c r="BQ67" s="106"/>
      <c r="BR67" s="106"/>
      <c r="BS67" s="106"/>
      <c r="BT67" s="106"/>
      <c r="BU67" s="106"/>
      <c r="BV67" s="106"/>
      <c r="BW67" s="106"/>
      <c r="BX67" s="106"/>
      <c r="BY67" s="106"/>
      <c r="BZ67" s="106"/>
      <c r="CA67" s="106"/>
      <c r="CB67" s="106"/>
      <c r="CC67" s="106"/>
      <c r="CD67" s="106"/>
      <c r="CE67" s="106"/>
      <c r="CF67" s="106"/>
      <c r="CG67" s="106"/>
      <c r="CH67" s="106"/>
      <c r="CI67" s="106"/>
      <c r="CJ67" s="106"/>
      <c r="CK67" s="106"/>
    </row>
    <row r="68" spans="2:89" ht="13.5" customHeight="1">
      <c r="B68" s="237" t="str">
        <f>'12-18л. МЕНЮ '!J305</f>
        <v>Пром.пр.</v>
      </c>
      <c r="C68" s="265" t="str">
        <f>'12-18л. МЕНЮ '!C305</f>
        <v>Хлеб ржаной</v>
      </c>
      <c r="D68" s="354">
        <f>'12-18л. МЕНЮ '!D305</f>
        <v>30</v>
      </c>
      <c r="F68" s="1414" t="str">
        <f>'12-18л. МЕНЮ '!J365</f>
        <v>Пром.пр.</v>
      </c>
      <c r="G68" s="1409" t="str">
        <f>'12-18л. МЕНЮ '!C365</f>
        <v>Хлеб ржаной</v>
      </c>
      <c r="H68" s="1550">
        <f>'12-18л. МЕНЮ '!D365</f>
        <v>20</v>
      </c>
      <c r="I68" s="111"/>
      <c r="J68" s="592"/>
      <c r="K68" s="101"/>
      <c r="L68" s="98"/>
      <c r="M68" s="106"/>
      <c r="N68" s="115"/>
      <c r="O68" s="101"/>
      <c r="P68" s="98"/>
      <c r="Q68" s="106"/>
      <c r="R68" s="106"/>
      <c r="S68" s="106"/>
      <c r="T68" s="11"/>
      <c r="U68" s="106"/>
      <c r="V68" s="106"/>
      <c r="W68" s="106"/>
      <c r="X68" s="181"/>
      <c r="Y68" s="377"/>
      <c r="Z68" s="172"/>
      <c r="AA68" s="376"/>
      <c r="AB68" s="106"/>
      <c r="AC68" s="106"/>
      <c r="AD68" s="106"/>
      <c r="AE68" s="101"/>
      <c r="AF68" s="100"/>
      <c r="AG68" s="141"/>
      <c r="AH68" s="106"/>
      <c r="AI68" s="106"/>
      <c r="AJ68" s="106"/>
      <c r="AK68" s="106"/>
      <c r="AL68" s="106"/>
      <c r="AM68" s="106"/>
      <c r="AN68" s="106"/>
      <c r="AO68" s="106"/>
      <c r="AP68" s="106"/>
      <c r="AQ68" s="106"/>
      <c r="AR68" s="106"/>
      <c r="AS68" s="106"/>
      <c r="AT68" s="106"/>
      <c r="AU68" s="106"/>
      <c r="AV68" s="106"/>
      <c r="AW68" s="106"/>
      <c r="AX68" s="106"/>
      <c r="AY68" s="106"/>
      <c r="AZ68" s="106"/>
      <c r="BA68" s="106"/>
      <c r="BB68" s="106"/>
      <c r="BC68" s="106"/>
      <c r="BD68" s="106"/>
      <c r="BE68" s="106"/>
      <c r="BF68" s="106"/>
      <c r="BG68" s="106"/>
      <c r="BH68" s="106"/>
      <c r="BI68" s="106"/>
      <c r="BJ68" s="106"/>
      <c r="BK68" s="106"/>
      <c r="BL68" s="106"/>
      <c r="BM68" s="106"/>
      <c r="BN68" s="106"/>
      <c r="BO68" s="106"/>
      <c r="BP68" s="106"/>
      <c r="BQ68" s="106"/>
      <c r="BR68" s="106"/>
      <c r="BS68" s="106"/>
      <c r="BT68" s="106"/>
      <c r="BU68" s="106"/>
      <c r="BV68" s="106"/>
      <c r="BW68" s="106"/>
      <c r="BX68" s="106"/>
      <c r="BY68" s="106"/>
      <c r="BZ68" s="106"/>
      <c r="CA68" s="106"/>
      <c r="CB68" s="106"/>
      <c r="CC68" s="106"/>
      <c r="CD68" s="106"/>
      <c r="CE68" s="106"/>
      <c r="CF68" s="106"/>
      <c r="CG68" s="106"/>
      <c r="CH68" s="106"/>
      <c r="CI68" s="106"/>
      <c r="CJ68" s="106"/>
      <c r="CK68" s="106"/>
    </row>
    <row r="69" spans="2:89" ht="15.75">
      <c r="B69" s="660" t="str">
        <f>'12-18л. МЕНЮ '!J306</f>
        <v>82 / 21</v>
      </c>
      <c r="C69" s="265" t="str">
        <f>'12-18л. МЕНЮ '!C306</f>
        <v>Фрукты свежие (банан)</v>
      </c>
      <c r="D69" s="354">
        <f>'12-18л. МЕНЮ '!D306</f>
        <v>105</v>
      </c>
      <c r="F69" s="1581" t="str">
        <f>'12-18л. МЕНЮ '!J366</f>
        <v xml:space="preserve">338 / 17 </v>
      </c>
      <c r="G69" s="256" t="str">
        <f>'12-18л. МЕНЮ '!C366</f>
        <v>Фрукты свежие (яблоко)</v>
      </c>
      <c r="H69" s="1550">
        <f>'12-18л. МЕНЮ '!D366</f>
        <v>100</v>
      </c>
      <c r="I69" s="275"/>
      <c r="J69" s="1655"/>
      <c r="K69" s="114"/>
      <c r="L69" s="1657"/>
      <c r="M69" s="106"/>
      <c r="N69" s="2961"/>
      <c r="O69" s="2962"/>
      <c r="P69" s="334"/>
      <c r="Q69" s="192"/>
      <c r="R69" s="106"/>
      <c r="S69" s="106"/>
      <c r="T69" s="11"/>
      <c r="U69" s="101"/>
      <c r="V69" s="106"/>
      <c r="W69" s="106"/>
      <c r="X69" s="181"/>
      <c r="Y69" s="377"/>
      <c r="Z69" s="172"/>
      <c r="AA69" s="376"/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</row>
    <row r="70" spans="2:89" ht="16.5" thickBot="1">
      <c r="B70" s="1234" t="s">
        <v>292</v>
      </c>
      <c r="C70" s="1558"/>
      <c r="D70" s="1751">
        <f>'12-18л. МЕНЮ '!D307</f>
        <v>685</v>
      </c>
      <c r="F70" s="1234" t="s">
        <v>292</v>
      </c>
      <c r="G70" s="1235"/>
      <c r="H70" s="1698">
        <f>'12-18л. МЕНЮ '!D367</f>
        <v>650</v>
      </c>
      <c r="I70" s="212"/>
      <c r="J70" s="125"/>
      <c r="K70" s="172"/>
      <c r="L70" s="106"/>
      <c r="M70" s="106"/>
      <c r="N70" s="1655"/>
      <c r="O70" s="114"/>
      <c r="P70" s="214"/>
      <c r="Q70" s="130"/>
      <c r="R70" s="106"/>
      <c r="S70" s="106"/>
      <c r="T70" s="11"/>
      <c r="U70" s="101"/>
      <c r="V70" s="106"/>
      <c r="W70" s="106"/>
      <c r="X70" s="181"/>
      <c r="Y70" s="377"/>
      <c r="Z70" s="172"/>
      <c r="AA70" s="376"/>
      <c r="AB70" s="106"/>
      <c r="AC70" s="106"/>
      <c r="AD70" s="106"/>
      <c r="AE70" s="106"/>
      <c r="AF70" s="106"/>
      <c r="AG70" s="106"/>
      <c r="AH70" s="106"/>
      <c r="AI70" s="106"/>
      <c r="AJ70" s="106"/>
      <c r="AK70" s="106"/>
      <c r="AL70" s="106"/>
      <c r="AM70" s="106"/>
      <c r="AN70" s="106"/>
      <c r="AO70" s="106"/>
      <c r="AP70" s="106"/>
      <c r="AQ70" s="106"/>
      <c r="AR70" s="106"/>
      <c r="AS70" s="106"/>
      <c r="AT70" s="106"/>
      <c r="AU70" s="106"/>
      <c r="AV70" s="106"/>
      <c r="AW70" s="106"/>
      <c r="AX70" s="106"/>
      <c r="AY70" s="106"/>
      <c r="AZ70" s="106"/>
      <c r="BA70" s="106"/>
      <c r="BB70" s="106"/>
      <c r="BC70" s="106"/>
      <c r="BD70" s="106"/>
      <c r="BE70" s="106"/>
      <c r="BF70" s="106"/>
      <c r="BG70" s="106"/>
      <c r="BH70" s="106"/>
      <c r="BI70" s="106"/>
      <c r="BJ70" s="106"/>
      <c r="BK70" s="106"/>
      <c r="BL70" s="106"/>
      <c r="BM70" s="106"/>
      <c r="BN70" s="106"/>
      <c r="BO70" s="106"/>
      <c r="BP70" s="106"/>
      <c r="BQ70" s="106"/>
      <c r="BR70" s="106"/>
      <c r="BS70" s="106"/>
      <c r="BT70" s="106"/>
      <c r="BU70" s="106"/>
      <c r="BV70" s="106"/>
      <c r="BW70" s="106"/>
      <c r="BX70" s="106"/>
      <c r="BY70" s="106"/>
      <c r="BZ70" s="106"/>
      <c r="CA70" s="106"/>
      <c r="CB70" s="106"/>
      <c r="CC70" s="106"/>
      <c r="CD70" s="106"/>
      <c r="CE70" s="106"/>
      <c r="CF70" s="106"/>
      <c r="CG70" s="106"/>
      <c r="CH70" s="106"/>
      <c r="CI70" s="106"/>
      <c r="CJ70" s="106"/>
      <c r="CK70" s="106"/>
    </row>
    <row r="71" spans="2:89" ht="15.75">
      <c r="B71" s="616"/>
      <c r="C71" s="340" t="s">
        <v>110</v>
      </c>
      <c r="D71" s="226"/>
      <c r="F71" s="616"/>
      <c r="G71" s="340" t="s">
        <v>110</v>
      </c>
      <c r="H71" s="226"/>
      <c r="I71" s="117"/>
      <c r="J71" s="125"/>
      <c r="K71" s="113"/>
      <c r="L71" s="334"/>
      <c r="M71" s="106"/>
      <c r="N71" s="125"/>
      <c r="O71" s="172"/>
      <c r="P71" s="106"/>
      <c r="Q71" s="106"/>
      <c r="R71" s="106"/>
      <c r="S71" s="106"/>
      <c r="T71" s="11"/>
      <c r="U71" s="101"/>
      <c r="V71" s="100"/>
      <c r="W71" s="106"/>
      <c r="X71" s="181"/>
      <c r="Y71" s="377"/>
      <c r="Z71" s="172"/>
      <c r="AA71" s="376"/>
      <c r="AB71" s="106"/>
      <c r="AC71" s="106"/>
      <c r="AD71" s="106"/>
      <c r="AE71" s="106"/>
      <c r="AF71" s="115"/>
      <c r="AG71" s="101"/>
      <c r="AH71" s="100"/>
      <c r="AI71" s="106"/>
      <c r="AJ71" s="106"/>
      <c r="AK71" s="106"/>
      <c r="AL71" s="106"/>
      <c r="AM71" s="106"/>
      <c r="AN71" s="106"/>
      <c r="AO71" s="106"/>
      <c r="AP71" s="106"/>
      <c r="AQ71" s="106"/>
      <c r="AR71" s="106"/>
      <c r="AS71" s="106"/>
      <c r="AT71" s="106"/>
      <c r="AU71" s="106"/>
      <c r="AV71" s="106"/>
      <c r="AW71" s="106"/>
      <c r="AX71" s="106"/>
      <c r="AY71" s="106"/>
      <c r="AZ71" s="106"/>
      <c r="BA71" s="106"/>
      <c r="BB71" s="106"/>
      <c r="BC71" s="106"/>
      <c r="BD71" s="106"/>
      <c r="BE71" s="106"/>
      <c r="BF71" s="106"/>
      <c r="BG71" s="106"/>
      <c r="BH71" s="106"/>
      <c r="BI71" s="106"/>
      <c r="BJ71" s="106"/>
      <c r="BK71" s="106"/>
      <c r="BL71" s="106"/>
      <c r="BM71" s="106"/>
      <c r="BN71" s="106"/>
      <c r="BO71" s="106"/>
      <c r="BP71" s="106"/>
      <c r="BQ71" s="106"/>
      <c r="BR71" s="106"/>
      <c r="BS71" s="106"/>
      <c r="BT71" s="106"/>
      <c r="BU71" s="106"/>
      <c r="BV71" s="106"/>
      <c r="BW71" s="106"/>
      <c r="BX71" s="106"/>
      <c r="BY71" s="106"/>
      <c r="BZ71" s="106"/>
      <c r="CA71" s="106"/>
      <c r="CB71" s="106"/>
      <c r="CC71" s="106"/>
      <c r="CD71" s="106"/>
      <c r="CE71" s="106"/>
      <c r="CF71" s="106"/>
      <c r="CG71" s="106"/>
      <c r="CH71" s="106"/>
      <c r="CI71" s="106"/>
      <c r="CJ71" s="106"/>
      <c r="CK71" s="106"/>
    </row>
    <row r="72" spans="2:89" ht="15.75">
      <c r="B72" s="162" t="str">
        <f>'12-18л. МЕНЮ '!J311</f>
        <v>22 / 21</v>
      </c>
      <c r="C72" s="265" t="str">
        <f>'12-18л. МЕНЮ '!C311</f>
        <v xml:space="preserve">Морковь с яблоком </v>
      </c>
      <c r="D72" s="687">
        <f>'12-18л. МЕНЮ '!D311</f>
        <v>100</v>
      </c>
      <c r="F72" s="1414" t="str">
        <f>'12-18л. МЕНЮ '!J371</f>
        <v>54-2з/22</v>
      </c>
      <c r="G72" s="1409" t="str">
        <f>'12-18л. МЕНЮ '!C371</f>
        <v>Огурец в нарезке</v>
      </c>
      <c r="H72" s="687">
        <f>'12-18л. МЕНЮ '!D371</f>
        <v>100</v>
      </c>
      <c r="I72" s="117"/>
      <c r="J72" s="104"/>
      <c r="K72" s="113"/>
      <c r="L72" s="334"/>
      <c r="M72" s="106"/>
      <c r="N72" s="171"/>
      <c r="O72" s="113"/>
      <c r="P72" s="334"/>
      <c r="Q72" s="192"/>
      <c r="R72" s="106"/>
      <c r="S72" s="106"/>
      <c r="T72" s="11"/>
      <c r="U72" s="106"/>
      <c r="V72" s="106"/>
      <c r="W72" s="106"/>
      <c r="X72" s="181"/>
      <c r="Y72" s="377"/>
      <c r="Z72" s="172"/>
      <c r="AA72" s="376"/>
      <c r="AB72" s="106"/>
      <c r="AC72" s="106"/>
      <c r="AD72" s="106"/>
      <c r="AE72" s="106"/>
      <c r="AF72" s="115"/>
      <c r="AG72" s="101"/>
      <c r="AH72" s="100"/>
      <c r="AI72" s="106"/>
      <c r="AJ72" s="106"/>
      <c r="AK72" s="106"/>
      <c r="AL72" s="106"/>
      <c r="AM72" s="106"/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/>
      <c r="BH72" s="106"/>
      <c r="BI72" s="106"/>
      <c r="BJ72" s="106"/>
      <c r="BK72" s="106"/>
      <c r="BL72" s="106"/>
      <c r="BM72" s="106"/>
      <c r="BN72" s="106"/>
      <c r="BO72" s="106"/>
      <c r="BP72" s="106"/>
      <c r="BQ72" s="106"/>
      <c r="BR72" s="106"/>
      <c r="BS72" s="106"/>
      <c r="BT72" s="106"/>
      <c r="BU72" s="106"/>
      <c r="BV72" s="106"/>
      <c r="BW72" s="106"/>
      <c r="BX72" s="106"/>
      <c r="BY72" s="106"/>
      <c r="BZ72" s="106"/>
      <c r="CA72" s="106"/>
      <c r="CB72" s="106"/>
      <c r="CC72" s="106"/>
      <c r="CD72" s="106"/>
      <c r="CE72" s="106"/>
      <c r="CF72" s="106"/>
      <c r="CG72" s="106"/>
      <c r="CH72" s="106"/>
      <c r="CI72" s="106"/>
      <c r="CJ72" s="106"/>
      <c r="CK72" s="106"/>
    </row>
    <row r="73" spans="2:89" ht="17.25" customHeight="1">
      <c r="B73" s="1559" t="str">
        <f>'12-18л. МЕНЮ '!J312</f>
        <v>117/17</v>
      </c>
      <c r="C73" s="2773" t="str">
        <f>'12-18л. МЕНЮ '!C312</f>
        <v>Суп с крупой и мясными фрикадельками</v>
      </c>
      <c r="D73" s="1550">
        <f>'12-18л. МЕНЮ '!D312</f>
        <v>250</v>
      </c>
      <c r="F73" s="1414" t="str">
        <f>'12-18л. МЕНЮ '!J372</f>
        <v>242/22</v>
      </c>
      <c r="G73" s="1409" t="str">
        <f>'12-18л. МЕНЮ '!C372</f>
        <v>Суп  картофельный с макаронами</v>
      </c>
      <c r="H73" s="687">
        <f>'12-18л. МЕНЮ '!D372</f>
        <v>260</v>
      </c>
      <c r="I73" s="101"/>
      <c r="J73" s="115"/>
      <c r="K73" s="618"/>
      <c r="L73" s="367"/>
      <c r="M73" s="106"/>
      <c r="N73" s="115"/>
      <c r="O73" s="126"/>
      <c r="P73" s="334"/>
      <c r="Q73" s="141"/>
      <c r="R73" s="106"/>
      <c r="S73" s="106"/>
      <c r="T73" s="11"/>
      <c r="U73" s="106"/>
      <c r="V73" s="106"/>
      <c r="W73" s="106"/>
      <c r="X73" s="181"/>
      <c r="Y73" s="377"/>
      <c r="Z73" s="172"/>
      <c r="AA73" s="376"/>
      <c r="AB73" s="106"/>
      <c r="AC73" s="106"/>
      <c r="AD73" s="106"/>
      <c r="AE73" s="106"/>
      <c r="AF73" s="137"/>
      <c r="AG73" s="106"/>
      <c r="AH73" s="106"/>
      <c r="AI73" s="106"/>
      <c r="AJ73" s="106"/>
      <c r="AK73" s="106"/>
      <c r="AL73" s="106"/>
      <c r="AM73" s="106"/>
      <c r="AN73" s="106"/>
      <c r="AO73" s="106"/>
      <c r="AP73" s="106"/>
      <c r="AQ73" s="106"/>
      <c r="AR73" s="106"/>
      <c r="AS73" s="106"/>
      <c r="AT73" s="106"/>
      <c r="AU73" s="106"/>
      <c r="AV73" s="106"/>
      <c r="AW73" s="106"/>
      <c r="AX73" s="106"/>
      <c r="AY73" s="106"/>
      <c r="AZ73" s="106"/>
      <c r="BA73" s="106"/>
      <c r="BB73" s="106"/>
      <c r="BC73" s="106"/>
      <c r="BD73" s="106"/>
      <c r="BE73" s="106"/>
      <c r="BF73" s="106"/>
      <c r="BG73" s="106"/>
      <c r="BH73" s="106"/>
      <c r="BI73" s="106"/>
      <c r="BJ73" s="106"/>
      <c r="BK73" s="106"/>
      <c r="BL73" s="106"/>
      <c r="BM73" s="106"/>
      <c r="BN73" s="106"/>
      <c r="BO73" s="106"/>
      <c r="BP73" s="106"/>
      <c r="BQ73" s="106"/>
      <c r="BR73" s="106"/>
      <c r="BS73" s="106"/>
      <c r="BT73" s="106"/>
      <c r="BU73" s="106"/>
      <c r="BV73" s="106"/>
      <c r="BW73" s="106"/>
      <c r="BX73" s="106"/>
      <c r="BY73" s="106"/>
      <c r="BZ73" s="106"/>
      <c r="CA73" s="106"/>
      <c r="CB73" s="106"/>
      <c r="CC73" s="106"/>
      <c r="CD73" s="106"/>
      <c r="CE73" s="106"/>
      <c r="CF73" s="106"/>
      <c r="CG73" s="106"/>
      <c r="CH73" s="106"/>
      <c r="CI73" s="106"/>
      <c r="CJ73" s="106"/>
      <c r="CK73" s="106"/>
    </row>
    <row r="74" spans="2:89" ht="15.75">
      <c r="B74" s="2263" t="str">
        <f>'12-18л. МЕНЮ '!J313</f>
        <v>437/22</v>
      </c>
      <c r="C74" s="1405" t="str">
        <f>'12-18л. МЕНЮ '!C313</f>
        <v xml:space="preserve">Сырники из творога </v>
      </c>
      <c r="D74" s="165">
        <f>'12-18л. МЕНЮ '!D313</f>
        <v>230</v>
      </c>
      <c r="F74" s="1414" t="str">
        <f>'12-18л. МЕНЮ '!J373</f>
        <v>532/22</v>
      </c>
      <c r="G74" s="1409" t="str">
        <f>'12-18л. МЕНЮ '!C373</f>
        <v>Зразы с  яйцом</v>
      </c>
      <c r="H74" s="687">
        <f>'12-18л. МЕНЮ '!D373</f>
        <v>100</v>
      </c>
      <c r="I74" s="101"/>
      <c r="J74" s="115"/>
      <c r="K74" s="101"/>
      <c r="L74" s="96"/>
      <c r="M74" s="106"/>
      <c r="N74" s="106"/>
      <c r="O74" s="126"/>
      <c r="P74" s="106"/>
      <c r="Q74" s="141"/>
      <c r="R74" s="106"/>
      <c r="S74" s="106"/>
      <c r="T74" s="11"/>
      <c r="U74" s="106"/>
      <c r="V74" s="106"/>
      <c r="W74" s="106"/>
      <c r="X74" s="181"/>
      <c r="Y74" s="377"/>
      <c r="Z74" s="172"/>
      <c r="AA74" s="376"/>
      <c r="AB74" s="106"/>
      <c r="AC74" s="106"/>
      <c r="AD74" s="106"/>
      <c r="AE74" s="106"/>
      <c r="AF74" s="212"/>
      <c r="AG74" s="191"/>
      <c r="AH74" s="192"/>
      <c r="AI74" s="199"/>
      <c r="AJ74" s="106"/>
      <c r="AK74" s="106"/>
      <c r="AL74" s="106"/>
      <c r="AM74" s="106"/>
      <c r="AN74" s="106"/>
      <c r="AO74" s="106"/>
      <c r="AP74" s="106"/>
      <c r="AQ74" s="106"/>
      <c r="AR74" s="106"/>
      <c r="AS74" s="106"/>
      <c r="AT74" s="106"/>
      <c r="AU74" s="106"/>
      <c r="AV74" s="106"/>
      <c r="AW74" s="106"/>
      <c r="AX74" s="106"/>
      <c r="AY74" s="106"/>
      <c r="AZ74" s="106"/>
      <c r="BA74" s="106"/>
      <c r="BB74" s="106"/>
      <c r="BC74" s="106"/>
      <c r="BD74" s="106"/>
      <c r="BE74" s="106"/>
      <c r="BF74" s="106"/>
      <c r="BG74" s="106"/>
      <c r="BH74" s="106"/>
      <c r="BI74" s="106"/>
      <c r="BJ74" s="106"/>
      <c r="BK74" s="106"/>
      <c r="BL74" s="106"/>
      <c r="BM74" s="106"/>
      <c r="BN74" s="106"/>
      <c r="BO74" s="106"/>
      <c r="BP74" s="106"/>
      <c r="BQ74" s="106"/>
      <c r="BR74" s="106"/>
      <c r="BS74" s="106"/>
      <c r="BT74" s="106"/>
      <c r="BU74" s="106"/>
      <c r="BV74" s="106"/>
      <c r="BW74" s="106"/>
      <c r="BX74" s="106"/>
      <c r="BY74" s="106"/>
      <c r="BZ74" s="106"/>
      <c r="CA74" s="106"/>
      <c r="CB74" s="106"/>
      <c r="CC74" s="106"/>
      <c r="CD74" s="106"/>
      <c r="CE74" s="106"/>
      <c r="CF74" s="106"/>
      <c r="CG74" s="106"/>
      <c r="CH74" s="106"/>
      <c r="CI74" s="106"/>
      <c r="CJ74" s="106"/>
      <c r="CK74" s="106"/>
    </row>
    <row r="75" spans="2:89" ht="15.75">
      <c r="B75" s="1828" t="str">
        <f>'12-18л. МЕНЮ '!J314</f>
        <v>687/22</v>
      </c>
      <c r="C75" s="2107" t="str">
        <f>'12-18л. МЕНЮ '!C314</f>
        <v>и / соус  абрикосовый</v>
      </c>
      <c r="D75" s="1593">
        <f>'12-18л. МЕНЮ '!D314</f>
        <v>35</v>
      </c>
      <c r="F75" s="1414" t="str">
        <f>'12-18л. МЕНЮ '!J374</f>
        <v>315/22</v>
      </c>
      <c r="G75" s="1409" t="str">
        <f>'12-18л. МЕНЮ '!C374</f>
        <v>Овощи запечённые</v>
      </c>
      <c r="H75" s="687">
        <f>'12-18л. МЕНЮ '!D374</f>
        <v>180</v>
      </c>
      <c r="I75" s="101"/>
      <c r="J75" s="115"/>
      <c r="K75" s="101"/>
      <c r="L75" s="96"/>
      <c r="M75" s="106"/>
      <c r="N75" s="115"/>
      <c r="O75" s="126"/>
      <c r="P75" s="334"/>
      <c r="Q75" s="141"/>
      <c r="R75" s="106"/>
      <c r="S75" s="106"/>
      <c r="T75" s="11"/>
      <c r="U75" s="106"/>
      <c r="V75" s="106"/>
      <c r="W75" s="106"/>
      <c r="X75" s="181"/>
      <c r="Y75" s="377"/>
      <c r="Z75" s="172"/>
      <c r="AA75" s="376"/>
      <c r="AB75" s="106"/>
      <c r="AC75" s="106"/>
      <c r="AD75" s="106"/>
      <c r="AE75" s="106"/>
      <c r="AF75" s="101"/>
      <c r="AG75" s="100"/>
      <c r="AH75" s="135"/>
      <c r="AI75" s="212"/>
      <c r="AJ75" s="191"/>
      <c r="AK75" s="192"/>
      <c r="AL75" s="106"/>
      <c r="AM75" s="106"/>
      <c r="AN75" s="106"/>
      <c r="AO75" s="106"/>
      <c r="AP75" s="106"/>
      <c r="AQ75" s="106"/>
      <c r="AR75" s="106"/>
      <c r="AS75" s="106"/>
      <c r="AT75" s="106"/>
      <c r="AU75" s="106"/>
      <c r="AV75" s="106"/>
      <c r="AW75" s="106"/>
      <c r="AX75" s="106"/>
      <c r="AY75" s="106"/>
      <c r="AZ75" s="106"/>
      <c r="BA75" s="106"/>
      <c r="BB75" s="106"/>
      <c r="BC75" s="106"/>
      <c r="BD75" s="106"/>
      <c r="BE75" s="106"/>
      <c r="BF75" s="106"/>
      <c r="BG75" s="106"/>
      <c r="BH75" s="106"/>
      <c r="BI75" s="106"/>
      <c r="BJ75" s="106"/>
      <c r="BK75" s="106"/>
      <c r="BL75" s="106"/>
      <c r="BM75" s="106"/>
      <c r="BN75" s="106"/>
      <c r="BO75" s="106"/>
      <c r="BP75" s="106"/>
      <c r="BQ75" s="106"/>
      <c r="BR75" s="106"/>
      <c r="BS75" s="106"/>
      <c r="BT75" s="106"/>
      <c r="BU75" s="106"/>
      <c r="BV75" s="106"/>
      <c r="BW75" s="106"/>
      <c r="BX75" s="106"/>
      <c r="BY75" s="106"/>
      <c r="BZ75" s="106"/>
      <c r="CA75" s="106"/>
      <c r="CB75" s="106"/>
      <c r="CC75" s="106"/>
      <c r="CD75" s="106"/>
      <c r="CE75" s="106"/>
      <c r="CF75" s="106"/>
      <c r="CG75" s="106"/>
      <c r="CH75" s="106"/>
      <c r="CI75" s="106"/>
      <c r="CJ75" s="106"/>
      <c r="CK75" s="106"/>
    </row>
    <row r="76" spans="2:89">
      <c r="B76" s="1827" t="str">
        <f>'12-18л. МЕНЮ '!J315</f>
        <v>502 / 21</v>
      </c>
      <c r="C76" s="2547" t="str">
        <f>'12-18л. МЕНЮ '!C315</f>
        <v>Какао с молоком и витаминами</v>
      </c>
      <c r="D76" s="1592">
        <f>'12-18л. МЕНЮ '!D315</f>
        <v>200</v>
      </c>
      <c r="F76" s="1414" t="str">
        <f>'12-18л. МЕНЮ '!J375</f>
        <v>465/21</v>
      </c>
      <c r="G76" s="1409" t="str">
        <f>'12-18л. МЕНЮ '!C375</f>
        <v>Кофейный напиток с молоком</v>
      </c>
      <c r="H76" s="687">
        <f>'12-18л. МЕНЮ '!D375</f>
        <v>180</v>
      </c>
      <c r="I76" s="107"/>
      <c r="J76" s="125"/>
      <c r="K76" s="126"/>
      <c r="L76" s="334"/>
      <c r="M76" s="106"/>
      <c r="N76" s="115"/>
      <c r="O76" s="618"/>
      <c r="P76" s="367"/>
      <c r="Q76" s="141"/>
      <c r="R76" s="106"/>
      <c r="S76" s="106"/>
      <c r="T76" s="11"/>
      <c r="U76" s="106"/>
      <c r="V76" s="106"/>
      <c r="W76" s="106"/>
      <c r="X76" s="106"/>
      <c r="Y76" s="106"/>
      <c r="Z76" s="106"/>
      <c r="AA76" s="106"/>
      <c r="AB76" s="106"/>
      <c r="AC76" s="106"/>
      <c r="AD76" s="115"/>
      <c r="AE76" s="111"/>
      <c r="AF76" s="101"/>
      <c r="AG76" s="100"/>
      <c r="AH76" s="135"/>
      <c r="AI76" s="101"/>
      <c r="AJ76" s="100"/>
      <c r="AK76" s="135"/>
      <c r="AL76" s="106"/>
      <c r="AM76" s="106"/>
      <c r="AN76" s="106"/>
      <c r="AO76" s="106"/>
      <c r="AP76" s="106"/>
      <c r="AQ76" s="106"/>
      <c r="AR76" s="106"/>
      <c r="AS76" s="106"/>
      <c r="AT76" s="106"/>
      <c r="AU76" s="106"/>
      <c r="AV76" s="106"/>
      <c r="AW76" s="106"/>
      <c r="AX76" s="106"/>
      <c r="AY76" s="106"/>
      <c r="AZ76" s="106"/>
      <c r="BA76" s="106"/>
      <c r="BB76" s="106"/>
      <c r="BC76" s="106"/>
      <c r="BD76" s="106"/>
      <c r="BE76" s="106"/>
      <c r="BF76" s="106"/>
      <c r="BG76" s="106"/>
      <c r="BH76" s="106"/>
      <c r="BI76" s="106"/>
      <c r="BJ76" s="106"/>
      <c r="BK76" s="106"/>
      <c r="BL76" s="106"/>
      <c r="BM76" s="106"/>
      <c r="BN76" s="106"/>
      <c r="BO76" s="106"/>
      <c r="BP76" s="106"/>
      <c r="BQ76" s="106"/>
      <c r="BR76" s="106"/>
      <c r="BS76" s="106"/>
      <c r="BT76" s="106"/>
      <c r="BU76" s="106"/>
      <c r="BV76" s="106"/>
      <c r="BW76" s="106"/>
      <c r="BX76" s="106"/>
      <c r="BY76" s="106"/>
      <c r="BZ76" s="106"/>
      <c r="CA76" s="106"/>
      <c r="CB76" s="106"/>
      <c r="CC76" s="106"/>
      <c r="CD76" s="106"/>
      <c r="CE76" s="106"/>
      <c r="CF76" s="106"/>
      <c r="CG76" s="106"/>
      <c r="CH76" s="106"/>
      <c r="CI76" s="106"/>
      <c r="CJ76" s="106"/>
      <c r="CK76" s="106"/>
    </row>
    <row r="77" spans="2:89">
      <c r="B77" s="237" t="str">
        <f>'12-18л. МЕНЮ '!J316</f>
        <v>Пром.пр.</v>
      </c>
      <c r="C77" s="1405" t="str">
        <f>'12-18л. МЕНЮ '!C316</f>
        <v>Хлеб пшеничный</v>
      </c>
      <c r="D77" s="165">
        <f>'12-18л. МЕНЮ '!D316</f>
        <v>30</v>
      </c>
      <c r="F77" s="1414" t="str">
        <f>'12-18л. МЕНЮ '!J376</f>
        <v>401/17</v>
      </c>
      <c r="G77" s="1409" t="str">
        <f>'12-18л. МЕНЮ '!C376</f>
        <v xml:space="preserve">Оладьи  и / </v>
      </c>
      <c r="H77" s="687">
        <f>'12-18л. МЕНЮ '!D376</f>
        <v>80</v>
      </c>
      <c r="I77" s="107"/>
      <c r="J77" s="106"/>
      <c r="K77" s="126"/>
      <c r="L77" s="111"/>
      <c r="M77" s="106"/>
      <c r="N77" s="115"/>
      <c r="O77" s="126"/>
      <c r="P77" s="367"/>
      <c r="Q77" s="106"/>
      <c r="R77" s="106"/>
      <c r="S77" s="106"/>
      <c r="T77" s="11"/>
      <c r="U77" s="106"/>
      <c r="V77" s="106"/>
      <c r="W77" s="106"/>
      <c r="X77" s="106"/>
      <c r="Y77" s="106"/>
      <c r="Z77" s="106"/>
      <c r="AA77" s="208"/>
      <c r="AB77" s="106"/>
      <c r="AC77" s="106"/>
      <c r="AD77" s="115"/>
      <c r="AE77" s="101"/>
      <c r="AF77" s="101"/>
      <c r="AG77" s="100"/>
      <c r="AH77" s="135"/>
      <c r="AI77" s="101"/>
      <c r="AJ77" s="100"/>
      <c r="AK77" s="135"/>
      <c r="AL77" s="106"/>
      <c r="AM77" s="106"/>
      <c r="AN77" s="106"/>
      <c r="AO77" s="106"/>
      <c r="AP77" s="106"/>
      <c r="AQ77" s="106"/>
      <c r="AR77" s="106"/>
      <c r="AS77" s="106"/>
      <c r="AT77" s="106"/>
      <c r="AU77" s="106"/>
      <c r="AV77" s="106"/>
      <c r="AW77" s="106"/>
      <c r="AX77" s="106"/>
      <c r="AY77" s="106"/>
      <c r="AZ77" s="106"/>
      <c r="BA77" s="106"/>
      <c r="BB77" s="106"/>
      <c r="BC77" s="106"/>
      <c r="BD77" s="106"/>
      <c r="BE77" s="106"/>
      <c r="BF77" s="106"/>
      <c r="BG77" s="106"/>
      <c r="BH77" s="106"/>
      <c r="BI77" s="106"/>
      <c r="BJ77" s="106"/>
      <c r="BK77" s="106"/>
      <c r="BL77" s="106"/>
      <c r="BM77" s="106"/>
      <c r="BN77" s="106"/>
      <c r="BO77" s="106"/>
      <c r="BP77" s="106"/>
      <c r="BQ77" s="106"/>
      <c r="BR77" s="106"/>
      <c r="BS77" s="106"/>
      <c r="BT77" s="106"/>
      <c r="BU77" s="106"/>
      <c r="BV77" s="106"/>
      <c r="BW77" s="106"/>
      <c r="BX77" s="106"/>
      <c r="BY77" s="106"/>
      <c r="BZ77" s="106"/>
      <c r="CA77" s="106"/>
      <c r="CB77" s="106"/>
      <c r="CC77" s="106"/>
      <c r="CD77" s="106"/>
      <c r="CE77" s="106"/>
      <c r="CF77" s="106"/>
      <c r="CG77" s="106"/>
      <c r="CH77" s="106"/>
      <c r="CI77" s="106"/>
      <c r="CJ77" s="106"/>
      <c r="CK77" s="106"/>
    </row>
    <row r="78" spans="2:89">
      <c r="B78" s="660" t="str">
        <f>'12-18л. МЕНЮ '!J317</f>
        <v>Пром.пр.</v>
      </c>
      <c r="C78" s="1405" t="str">
        <f>'12-18л. МЕНЮ '!C317</f>
        <v>Хлеб ржаной</v>
      </c>
      <c r="D78" s="165">
        <f>'12-18л. МЕНЮ '!D317</f>
        <v>20</v>
      </c>
      <c r="F78" s="1240" t="str">
        <f>'12-18л. МЕНЮ '!J377</f>
        <v>327 / 17</v>
      </c>
      <c r="G78" s="1408" t="str">
        <f>'12-18л. МЕНЮ '!C377</f>
        <v xml:space="preserve">соус шоколадный </v>
      </c>
      <c r="H78" s="1609">
        <f>'12-18л. МЕНЮ '!D377</f>
        <v>25</v>
      </c>
      <c r="I78" s="101"/>
      <c r="J78" s="1656"/>
      <c r="K78" s="126"/>
      <c r="L78" s="367"/>
      <c r="M78" s="106"/>
      <c r="N78" s="106"/>
      <c r="O78" s="126"/>
      <c r="P78" s="111"/>
      <c r="Q78" s="106"/>
      <c r="R78" s="106"/>
      <c r="S78" s="106"/>
      <c r="T78" s="11"/>
      <c r="U78" s="106"/>
      <c r="V78" s="106"/>
      <c r="W78" s="106"/>
      <c r="X78" s="130"/>
      <c r="Y78" s="106"/>
      <c r="Z78" s="106"/>
      <c r="AA78" s="106"/>
      <c r="AB78" s="106"/>
      <c r="AC78" s="106"/>
      <c r="AD78" s="106"/>
      <c r="AE78" s="106"/>
      <c r="AF78" s="101"/>
      <c r="AG78" s="280"/>
      <c r="AH78" s="281"/>
      <c r="AI78" s="101"/>
      <c r="AJ78" s="100"/>
      <c r="AK78" s="135"/>
      <c r="AL78" s="106"/>
      <c r="AM78" s="106"/>
      <c r="AN78" s="106"/>
      <c r="AO78" s="106"/>
      <c r="AP78" s="106"/>
      <c r="AQ78" s="106"/>
      <c r="AR78" s="106"/>
      <c r="AS78" s="106"/>
      <c r="AT78" s="106"/>
      <c r="AU78" s="106"/>
      <c r="AV78" s="106"/>
      <c r="AW78" s="106"/>
      <c r="AX78" s="106"/>
      <c r="AY78" s="106"/>
      <c r="AZ78" s="106"/>
      <c r="BA78" s="106"/>
      <c r="BB78" s="106"/>
      <c r="BC78" s="106"/>
      <c r="BD78" s="106"/>
      <c r="BE78" s="106"/>
      <c r="BF78" s="106"/>
      <c r="BG78" s="106"/>
      <c r="BH78" s="106"/>
      <c r="BI78" s="106"/>
      <c r="BJ78" s="106"/>
      <c r="BK78" s="106"/>
      <c r="BL78" s="106"/>
      <c r="BM78" s="106"/>
      <c r="BN78" s="106"/>
      <c r="BO78" s="106"/>
      <c r="BP78" s="106"/>
      <c r="BQ78" s="106"/>
      <c r="BR78" s="106"/>
      <c r="BS78" s="106"/>
      <c r="BT78" s="106"/>
      <c r="BU78" s="106"/>
      <c r="BV78" s="106"/>
      <c r="BW78" s="106"/>
      <c r="BX78" s="106"/>
      <c r="BY78" s="106"/>
      <c r="BZ78" s="106"/>
      <c r="CA78" s="106"/>
      <c r="CB78" s="106"/>
      <c r="CC78" s="106"/>
      <c r="CD78" s="106"/>
      <c r="CE78" s="106"/>
      <c r="CF78" s="106"/>
      <c r="CG78" s="106"/>
      <c r="CH78" s="106"/>
      <c r="CI78" s="106"/>
      <c r="CJ78" s="106"/>
      <c r="CK78" s="106"/>
    </row>
    <row r="79" spans="2:89" ht="13.5" customHeight="1" thickBot="1">
      <c r="B79" s="1234" t="s">
        <v>293</v>
      </c>
      <c r="C79" s="1558"/>
      <c r="D79" s="1752">
        <f>'12-18л. МЕНЮ '!D318</f>
        <v>865</v>
      </c>
      <c r="F79" s="1240" t="str">
        <f>'12-18л. МЕНЮ '!J378</f>
        <v>Пром.пр.</v>
      </c>
      <c r="G79" s="1408" t="str">
        <f>'12-18л. МЕНЮ '!C378</f>
        <v>Хлеб пшеничный</v>
      </c>
      <c r="H79" s="1696">
        <f>'12-18л. МЕНЮ '!D378</f>
        <v>60</v>
      </c>
      <c r="I79" s="101"/>
      <c r="J79" s="1656"/>
      <c r="K79" s="126"/>
      <c r="L79" s="367"/>
      <c r="M79" s="106"/>
      <c r="N79" s="125"/>
      <c r="O79" s="126"/>
      <c r="P79" s="367"/>
      <c r="Q79" s="106"/>
      <c r="R79" s="106"/>
      <c r="S79" s="106"/>
      <c r="T79" s="11"/>
      <c r="U79" s="106"/>
      <c r="V79" s="106"/>
      <c r="W79" s="106"/>
      <c r="X79" s="130"/>
      <c r="Y79" s="106"/>
      <c r="Z79" s="106"/>
      <c r="AA79" s="106"/>
      <c r="AB79" s="106"/>
      <c r="AC79" s="106"/>
      <c r="AD79" s="106"/>
      <c r="AE79" s="106"/>
      <c r="AF79" s="101"/>
      <c r="AG79" s="280"/>
      <c r="AH79" s="281"/>
      <c r="AI79" s="101"/>
      <c r="AJ79" s="100"/>
      <c r="AK79" s="141"/>
      <c r="AL79" s="106"/>
      <c r="AM79" s="106"/>
      <c r="AN79" s="106"/>
      <c r="AO79" s="106"/>
      <c r="AP79" s="106"/>
      <c r="AQ79" s="106"/>
      <c r="AR79" s="106"/>
      <c r="AS79" s="106"/>
      <c r="AT79" s="106"/>
      <c r="AU79" s="106"/>
      <c r="AV79" s="106"/>
      <c r="AW79" s="106"/>
      <c r="AX79" s="106"/>
      <c r="AY79" s="106"/>
      <c r="AZ79" s="106"/>
      <c r="BA79" s="106"/>
      <c r="BB79" s="106"/>
      <c r="BC79" s="106"/>
      <c r="BD79" s="106"/>
      <c r="BE79" s="106"/>
      <c r="BF79" s="106"/>
      <c r="BG79" s="106"/>
      <c r="BH79" s="106"/>
      <c r="BI79" s="106"/>
      <c r="BJ79" s="106"/>
      <c r="BK79" s="106"/>
      <c r="BL79" s="106"/>
      <c r="BM79" s="106"/>
      <c r="BN79" s="106"/>
      <c r="BO79" s="106"/>
      <c r="BP79" s="106"/>
      <c r="BQ79" s="106"/>
      <c r="BR79" s="106"/>
      <c r="BS79" s="106"/>
      <c r="BT79" s="106"/>
      <c r="BU79" s="106"/>
      <c r="BV79" s="106"/>
      <c r="BW79" s="106"/>
      <c r="BX79" s="106"/>
      <c r="BY79" s="106"/>
      <c r="BZ79" s="106"/>
      <c r="CA79" s="106"/>
      <c r="CB79" s="106"/>
      <c r="CC79" s="106"/>
      <c r="CD79" s="106"/>
      <c r="CE79" s="106"/>
      <c r="CF79" s="106"/>
      <c r="CG79" s="106"/>
      <c r="CH79" s="106"/>
      <c r="CI79" s="106"/>
      <c r="CJ79" s="106"/>
      <c r="CK79" s="106"/>
    </row>
    <row r="80" spans="2:89" ht="12.75" customHeight="1">
      <c r="B80" s="616"/>
      <c r="C80" s="340" t="s">
        <v>200</v>
      </c>
      <c r="D80" s="688"/>
      <c r="F80" s="1581" t="str">
        <f>'12-18л. МЕНЮ '!J379</f>
        <v>Пром.пр.</v>
      </c>
      <c r="G80" s="256" t="str">
        <f>'12-18л. МЕНЮ '!C379</f>
        <v>Хлеб ржаной</v>
      </c>
      <c r="H80" s="687">
        <f>'12-18л. МЕНЮ '!D379</f>
        <v>40</v>
      </c>
      <c r="I80" s="106"/>
      <c r="J80" s="1655"/>
      <c r="K80" s="114"/>
      <c r="L80" s="214"/>
      <c r="M80" s="106"/>
      <c r="N80" s="125"/>
      <c r="O80" s="126"/>
      <c r="P80" s="157"/>
      <c r="Q80" s="106"/>
      <c r="R80" s="106"/>
      <c r="S80" s="106"/>
      <c r="T80" s="11"/>
      <c r="U80" s="106"/>
      <c r="V80" s="106"/>
      <c r="W80" s="106"/>
      <c r="X80" s="130"/>
      <c r="Y80" s="106"/>
      <c r="Z80" s="106"/>
      <c r="AA80" s="106"/>
      <c r="AB80" s="106"/>
      <c r="AC80" s="106"/>
      <c r="AD80" s="106"/>
      <c r="AE80" s="106"/>
      <c r="AF80" s="101"/>
      <c r="AG80" s="259"/>
      <c r="AH80" s="135"/>
      <c r="AI80" s="101"/>
      <c r="AJ80" s="100"/>
      <c r="AK80" s="135"/>
      <c r="AL80" s="106"/>
      <c r="AM80" s="106"/>
      <c r="AN80" s="106"/>
      <c r="AO80" s="106"/>
      <c r="AP80" s="106"/>
      <c r="AQ80" s="106"/>
      <c r="AR80" s="106"/>
      <c r="AS80" s="106"/>
      <c r="AT80" s="106"/>
      <c r="AU80" s="106"/>
      <c r="AV80" s="106"/>
      <c r="AW80" s="106"/>
      <c r="AX80" s="106"/>
      <c r="AY80" s="106"/>
      <c r="AZ80" s="106"/>
      <c r="BA80" s="106"/>
      <c r="BB80" s="106"/>
      <c r="BC80" s="106"/>
      <c r="BD80" s="106"/>
      <c r="BE80" s="106"/>
      <c r="BF80" s="106"/>
      <c r="BG80" s="106"/>
      <c r="BH80" s="106"/>
      <c r="BI80" s="106"/>
      <c r="BJ80" s="106"/>
      <c r="BK80" s="106"/>
      <c r="BL80" s="106"/>
      <c r="BM80" s="106"/>
      <c r="BN80" s="106"/>
      <c r="BO80" s="106"/>
      <c r="BP80" s="106"/>
      <c r="BQ80" s="106"/>
      <c r="BR80" s="106"/>
      <c r="BS80" s="106"/>
      <c r="BT80" s="106"/>
      <c r="BU80" s="106"/>
      <c r="BV80" s="106"/>
      <c r="BW80" s="106"/>
      <c r="BX80" s="106"/>
      <c r="BY80" s="106"/>
      <c r="BZ80" s="106"/>
      <c r="CA80" s="106"/>
      <c r="CB80" s="106"/>
      <c r="CC80" s="106"/>
      <c r="CD80" s="106"/>
      <c r="CE80" s="106"/>
      <c r="CF80" s="106"/>
      <c r="CG80" s="106"/>
      <c r="CH80" s="106"/>
      <c r="CI80" s="106"/>
      <c r="CJ80" s="106"/>
      <c r="CK80" s="106"/>
    </row>
    <row r="81" spans="2:89" ht="15.75" thickBot="1">
      <c r="B81" s="162" t="str">
        <f>'12-18л. МЕНЮ '!J322</f>
        <v>459 / 21</v>
      </c>
      <c r="C81" s="265" t="str">
        <f>'12-18л. МЕНЮ '!C322</f>
        <v>Чай с  лимоном</v>
      </c>
      <c r="D81" s="687">
        <f>'12-18л. МЕНЮ '!D322</f>
        <v>200</v>
      </c>
      <c r="F81" s="2110" t="s">
        <v>162</v>
      </c>
      <c r="G81" s="711"/>
      <c r="H81" s="1679">
        <f>'12-18л. МЕНЮ '!D380</f>
        <v>1025</v>
      </c>
      <c r="I81" s="106"/>
      <c r="J81" s="125"/>
      <c r="K81" s="172"/>
      <c r="L81" s="157"/>
      <c r="M81" s="106"/>
      <c r="N81" s="115"/>
      <c r="O81" s="618"/>
      <c r="P81" s="334"/>
      <c r="Q81" s="106"/>
      <c r="R81" s="106"/>
      <c r="S81" s="106"/>
      <c r="T81" s="11"/>
      <c r="U81" s="106"/>
      <c r="V81" s="106"/>
      <c r="W81" s="106"/>
      <c r="X81" s="130"/>
      <c r="Y81" s="106"/>
      <c r="Z81" s="106"/>
      <c r="AA81" s="106"/>
      <c r="AB81" s="106"/>
      <c r="AC81" s="106"/>
      <c r="AD81" s="106"/>
      <c r="AE81" s="106"/>
      <c r="AF81" s="101"/>
      <c r="AG81" s="100"/>
      <c r="AH81" s="135"/>
      <c r="AI81" s="101"/>
      <c r="AJ81" s="115"/>
      <c r="AK81" s="141"/>
      <c r="AL81" s="106"/>
      <c r="AM81" s="106"/>
      <c r="AN81" s="106"/>
      <c r="AO81" s="106"/>
      <c r="AP81" s="106"/>
      <c r="AQ81" s="106"/>
      <c r="AR81" s="106"/>
      <c r="AS81" s="106"/>
      <c r="AT81" s="106"/>
      <c r="AU81" s="106"/>
      <c r="AV81" s="106"/>
      <c r="AW81" s="106"/>
      <c r="AX81" s="106"/>
      <c r="AY81" s="106"/>
      <c r="AZ81" s="106"/>
      <c r="BA81" s="106"/>
      <c r="BB81" s="106"/>
      <c r="BC81" s="106"/>
      <c r="BD81" s="106"/>
      <c r="BE81" s="106"/>
      <c r="BF81" s="106"/>
      <c r="BG81" s="106"/>
      <c r="BH81" s="106"/>
      <c r="BI81" s="106"/>
      <c r="BJ81" s="106"/>
      <c r="BK81" s="106"/>
      <c r="BL81" s="106"/>
      <c r="BM81" s="106"/>
      <c r="BN81" s="106"/>
      <c r="BO81" s="106"/>
      <c r="BP81" s="106"/>
      <c r="BQ81" s="106"/>
      <c r="BR81" s="106"/>
      <c r="BS81" s="106"/>
      <c r="BT81" s="106"/>
      <c r="BU81" s="106"/>
      <c r="BV81" s="106"/>
      <c r="BW81" s="106"/>
      <c r="BX81" s="106"/>
      <c r="BY81" s="106"/>
      <c r="BZ81" s="106"/>
      <c r="CA81" s="106"/>
      <c r="CB81" s="106"/>
      <c r="CC81" s="106"/>
      <c r="CD81" s="106"/>
      <c r="CE81" s="106"/>
      <c r="CF81" s="106"/>
      <c r="CG81" s="106"/>
      <c r="CH81" s="106"/>
      <c r="CI81" s="106"/>
      <c r="CJ81" s="106"/>
      <c r="CK81" s="106"/>
    </row>
    <row r="82" spans="2:89">
      <c r="B82" s="162" t="str">
        <f>'12-18л. МЕНЮ '!J323</f>
        <v>301 / 21</v>
      </c>
      <c r="C82" s="265" t="str">
        <f>'12-18л. МЕНЮ '!C323</f>
        <v>Рыба, запечённая с яйцом</v>
      </c>
      <c r="D82" s="687">
        <f>'12-18л. МЕНЮ '!D323</f>
        <v>140</v>
      </c>
      <c r="F82" s="616"/>
      <c r="G82" s="340" t="s">
        <v>200</v>
      </c>
      <c r="H82" s="688"/>
      <c r="I82" s="106"/>
      <c r="J82" s="116"/>
      <c r="K82" s="126"/>
      <c r="L82" s="96"/>
      <c r="M82" s="106"/>
      <c r="N82" s="115"/>
      <c r="O82" s="618"/>
      <c r="P82" s="367"/>
      <c r="Q82" s="135"/>
      <c r="R82" s="106"/>
      <c r="S82" s="114"/>
      <c r="T82" s="11"/>
      <c r="U82" s="106"/>
      <c r="V82" s="106"/>
      <c r="W82" s="106"/>
      <c r="X82" s="191"/>
      <c r="Y82" s="276"/>
      <c r="Z82" s="191"/>
      <c r="AA82" s="276"/>
      <c r="AB82" s="106"/>
      <c r="AC82" s="104"/>
      <c r="AD82" s="187"/>
      <c r="AE82" s="106"/>
      <c r="AF82" s="104"/>
      <c r="AG82" s="100"/>
      <c r="AH82" s="130"/>
      <c r="AI82" s="101"/>
      <c r="AJ82" s="100"/>
      <c r="AK82" s="135"/>
      <c r="AL82" s="106"/>
      <c r="AM82" s="106"/>
      <c r="AN82" s="106"/>
      <c r="AO82" s="106"/>
      <c r="AP82" s="106"/>
      <c r="AQ82" s="106"/>
      <c r="AR82" s="106"/>
      <c r="AS82" s="106"/>
      <c r="AT82" s="106"/>
      <c r="AU82" s="106"/>
      <c r="AV82" s="106"/>
      <c r="AW82" s="106"/>
      <c r="AX82" s="106"/>
      <c r="AY82" s="106"/>
      <c r="AZ82" s="106"/>
      <c r="BA82" s="106"/>
      <c r="BB82" s="106"/>
      <c r="BC82" s="106"/>
      <c r="BD82" s="106"/>
      <c r="BE82" s="106"/>
      <c r="BF82" s="106"/>
      <c r="BG82" s="106"/>
      <c r="BH82" s="106"/>
      <c r="BI82" s="106"/>
      <c r="BJ82" s="106"/>
      <c r="BK82" s="106"/>
      <c r="BL82" s="106"/>
      <c r="BM82" s="106"/>
      <c r="BN82" s="106"/>
      <c r="BO82" s="106"/>
      <c r="BP82" s="106"/>
      <c r="BQ82" s="106"/>
      <c r="BR82" s="106"/>
      <c r="BS82" s="106"/>
      <c r="BT82" s="106"/>
      <c r="BU82" s="106"/>
      <c r="BV82" s="106"/>
      <c r="BW82" s="106"/>
      <c r="BX82" s="106"/>
      <c r="BY82" s="106"/>
      <c r="BZ82" s="106"/>
      <c r="CA82" s="106"/>
      <c r="CB82" s="106"/>
      <c r="CC82" s="106"/>
      <c r="CD82" s="106"/>
      <c r="CE82" s="106"/>
      <c r="CF82" s="106"/>
      <c r="CG82" s="106"/>
      <c r="CH82" s="106"/>
      <c r="CI82" s="106"/>
      <c r="CJ82" s="106"/>
      <c r="CK82" s="106"/>
    </row>
    <row r="83" spans="2:89" ht="12.75" customHeight="1">
      <c r="B83" s="162" t="str">
        <f>'12-18л. МЕНЮ '!J324</f>
        <v>Пром.пр.</v>
      </c>
      <c r="C83" s="265" t="str">
        <f>'12-18л. МЕНЮ '!C324</f>
        <v>Хлеб пшеничный</v>
      </c>
      <c r="D83" s="687">
        <f>'12-18л. МЕНЮ '!D324</f>
        <v>35</v>
      </c>
      <c r="F83" s="162" t="str">
        <f>'12-18л. МЕНЮ '!J384</f>
        <v>470 / 21</v>
      </c>
      <c r="G83" s="265" t="str">
        <f>'12-18л. МЕНЮ '!C384</f>
        <v>Кисломолочный напиток (Кефир  м.д.ж. 2,5%)</v>
      </c>
      <c r="H83" s="687">
        <f>'12-18л. МЕНЮ '!D384</f>
        <v>200</v>
      </c>
      <c r="I83" s="106"/>
      <c r="J83" s="125"/>
      <c r="K83" s="113"/>
      <c r="L83" s="96"/>
      <c r="M83" s="106"/>
      <c r="N83" s="1655"/>
      <c r="O83" s="114"/>
      <c r="P83" s="214"/>
      <c r="Q83" s="141"/>
      <c r="R83" s="158"/>
      <c r="S83" s="114"/>
      <c r="T83" s="11"/>
      <c r="U83" s="106"/>
      <c r="V83" s="106"/>
      <c r="W83" s="286"/>
      <c r="X83" s="100"/>
      <c r="Y83" s="141"/>
      <c r="Z83" s="375"/>
      <c r="AA83" s="376"/>
      <c r="AB83" s="106"/>
      <c r="AC83" s="106"/>
      <c r="AD83" s="106"/>
      <c r="AE83" s="106"/>
      <c r="AF83" s="101"/>
      <c r="AG83" s="100"/>
      <c r="AH83" s="141"/>
      <c r="AI83" s="101"/>
      <c r="AJ83" s="100"/>
      <c r="AK83" s="141"/>
      <c r="AL83" s="106"/>
      <c r="AM83" s="106"/>
      <c r="AN83" s="106"/>
      <c r="AO83" s="106"/>
      <c r="AP83" s="106"/>
      <c r="AQ83" s="106"/>
      <c r="AR83" s="106"/>
      <c r="AS83" s="106"/>
      <c r="AT83" s="106"/>
      <c r="AU83" s="106"/>
      <c r="AV83" s="106"/>
      <c r="AW83" s="106"/>
      <c r="AX83" s="106"/>
      <c r="AY83" s="106"/>
      <c r="AZ83" s="106"/>
      <c r="BA83" s="106"/>
      <c r="BB83" s="106"/>
      <c r="BC83" s="106"/>
      <c r="BD83" s="106"/>
      <c r="BE83" s="106"/>
      <c r="BF83" s="106"/>
      <c r="BG83" s="106"/>
      <c r="BH83" s="106"/>
      <c r="BI83" s="106"/>
      <c r="BJ83" s="106"/>
      <c r="BK83" s="106"/>
      <c r="BL83" s="106"/>
      <c r="BM83" s="106"/>
      <c r="BN83" s="106"/>
      <c r="BO83" s="106"/>
      <c r="BP83" s="106"/>
      <c r="BQ83" s="106"/>
      <c r="BR83" s="106"/>
      <c r="BS83" s="106"/>
      <c r="BT83" s="106"/>
      <c r="BU83" s="106"/>
      <c r="BV83" s="106"/>
      <c r="BW83" s="106"/>
      <c r="BX83" s="106"/>
      <c r="BY83" s="106"/>
      <c r="BZ83" s="106"/>
      <c r="CA83" s="106"/>
      <c r="CB83" s="106"/>
      <c r="CC83" s="106"/>
      <c r="CD83" s="106"/>
      <c r="CE83" s="106"/>
      <c r="CF83" s="106"/>
      <c r="CG83" s="106"/>
      <c r="CH83" s="106"/>
      <c r="CI83" s="106"/>
      <c r="CJ83" s="106"/>
      <c r="CK83" s="106"/>
    </row>
    <row r="84" spans="2:89" ht="13.5" customHeight="1" thickBot="1">
      <c r="B84" s="1699" t="s">
        <v>294</v>
      </c>
      <c r="C84" s="1755"/>
      <c r="D84" s="1698">
        <f>'12-18л. МЕНЮ '!D325</f>
        <v>375</v>
      </c>
      <c r="F84" s="162" t="str">
        <f>'12-18л. МЕНЮ '!J385</f>
        <v>527/21</v>
      </c>
      <c r="G84" s="265" t="str">
        <f>'12-18л. МЕНЮ '!C385</f>
        <v>Шарлотка с яблоками</v>
      </c>
      <c r="H84" s="687">
        <f>'12-18л. МЕНЮ '!D385</f>
        <v>170</v>
      </c>
      <c r="I84" s="106"/>
      <c r="J84" s="115"/>
      <c r="K84" s="126"/>
      <c r="L84" s="98"/>
      <c r="M84" s="106"/>
      <c r="N84" s="125"/>
      <c r="O84" s="172"/>
      <c r="P84" s="157"/>
      <c r="Q84" s="106"/>
      <c r="R84" s="115"/>
      <c r="S84" s="101"/>
      <c r="T84" s="14"/>
      <c r="U84" s="106"/>
      <c r="V84" s="106"/>
      <c r="W84" s="286"/>
      <c r="X84" s="100"/>
      <c r="Y84" s="141"/>
      <c r="Z84" s="172"/>
      <c r="AA84" s="376"/>
      <c r="AB84" s="106"/>
      <c r="AC84" s="106"/>
      <c r="AD84" s="106"/>
      <c r="AE84" s="106"/>
      <c r="AF84" s="101"/>
      <c r="AG84" s="100"/>
      <c r="AH84" s="141"/>
      <c r="AI84" s="106"/>
      <c r="AJ84" s="106"/>
      <c r="AK84" s="106"/>
      <c r="AL84" s="106"/>
      <c r="AM84" s="106"/>
      <c r="AN84" s="106"/>
      <c r="AO84" s="106"/>
      <c r="AP84" s="106"/>
      <c r="AQ84" s="106"/>
      <c r="AR84" s="106"/>
      <c r="AS84" s="106"/>
      <c r="AT84" s="106"/>
      <c r="AU84" s="106"/>
      <c r="AV84" s="106"/>
      <c r="AW84" s="106"/>
      <c r="AX84" s="106"/>
      <c r="AY84" s="106"/>
      <c r="AZ84" s="106"/>
      <c r="BA84" s="106"/>
      <c r="BB84" s="106"/>
      <c r="BC84" s="106"/>
      <c r="BD84" s="106"/>
      <c r="BE84" s="106"/>
      <c r="BF84" s="106"/>
      <c r="BG84" s="106"/>
      <c r="BH84" s="106"/>
      <c r="BI84" s="106"/>
      <c r="BJ84" s="106"/>
      <c r="BK84" s="106"/>
      <c r="BL84" s="106"/>
      <c r="BM84" s="106"/>
      <c r="BN84" s="106"/>
      <c r="BO84" s="106"/>
      <c r="BP84" s="106"/>
      <c r="BQ84" s="106"/>
      <c r="BR84" s="106"/>
      <c r="BS84" s="106"/>
      <c r="BT84" s="106"/>
      <c r="BU84" s="106"/>
      <c r="BV84" s="106"/>
      <c r="BW84" s="106"/>
      <c r="BX84" s="106"/>
      <c r="BY84" s="106"/>
      <c r="BZ84" s="106"/>
      <c r="CA84" s="106"/>
      <c r="CB84" s="106"/>
      <c r="CC84" s="106"/>
      <c r="CD84" s="106"/>
      <c r="CE84" s="106"/>
      <c r="CF84" s="106"/>
      <c r="CG84" s="106"/>
      <c r="CH84" s="106"/>
      <c r="CI84" s="106"/>
      <c r="CJ84" s="106"/>
      <c r="CK84" s="106"/>
    </row>
    <row r="85" spans="2:89" ht="14.25" customHeight="1">
      <c r="F85" s="1560" t="str">
        <f>'12-18л. МЕНЮ '!J386</f>
        <v>687/22</v>
      </c>
      <c r="G85" s="166" t="str">
        <f>'12-18л. МЕНЮ '!C386</f>
        <v xml:space="preserve"> и /соус абрикосовый</v>
      </c>
      <c r="H85" s="1609">
        <f>'12-18л. МЕНЮ '!D386</f>
        <v>30</v>
      </c>
      <c r="I85" s="106"/>
      <c r="J85" s="1655"/>
      <c r="K85" s="114"/>
      <c r="L85" s="1451"/>
      <c r="M85" s="106"/>
      <c r="N85" s="115"/>
      <c r="O85" s="101"/>
      <c r="P85" s="96"/>
      <c r="Q85" s="106"/>
      <c r="R85" s="115"/>
      <c r="S85" s="106"/>
      <c r="T85" s="14"/>
      <c r="U85" s="98"/>
      <c r="V85" s="106"/>
      <c r="W85" s="101"/>
      <c r="X85" s="100"/>
      <c r="Y85" s="141"/>
      <c r="Z85" s="172"/>
      <c r="AA85" s="376"/>
      <c r="AB85" s="106"/>
      <c r="AC85" s="106"/>
      <c r="AD85" s="106"/>
      <c r="AE85" s="106"/>
      <c r="AF85" s="101"/>
      <c r="AG85" s="100"/>
      <c r="AH85" s="141"/>
      <c r="AI85" s="106"/>
      <c r="AJ85" s="106"/>
      <c r="AK85" s="106"/>
      <c r="AL85" s="106"/>
      <c r="AM85" s="106"/>
      <c r="AN85" s="106"/>
      <c r="AO85" s="106"/>
      <c r="AP85" s="106"/>
      <c r="AQ85" s="106"/>
      <c r="AR85" s="106"/>
      <c r="AS85" s="106"/>
      <c r="AT85" s="106"/>
      <c r="AU85" s="106"/>
      <c r="AV85" s="106"/>
      <c r="AW85" s="106"/>
      <c r="AX85" s="106"/>
      <c r="AY85" s="106"/>
      <c r="AZ85" s="106"/>
      <c r="BA85" s="106"/>
      <c r="BB85" s="106"/>
      <c r="BC85" s="106"/>
      <c r="BD85" s="106"/>
      <c r="BE85" s="106"/>
      <c r="BF85" s="106"/>
      <c r="BG85" s="106"/>
      <c r="BH85" s="106"/>
      <c r="BI85" s="106"/>
      <c r="BJ85" s="106"/>
      <c r="BK85" s="106"/>
      <c r="BL85" s="106"/>
      <c r="BM85" s="106"/>
      <c r="BN85" s="106"/>
      <c r="BO85" s="106"/>
      <c r="BP85" s="106"/>
      <c r="BQ85" s="106"/>
      <c r="BR85" s="106"/>
      <c r="BS85" s="106"/>
      <c r="BT85" s="106"/>
      <c r="BU85" s="106"/>
      <c r="BV85" s="106"/>
      <c r="BW85" s="106"/>
      <c r="BX85" s="106"/>
      <c r="BY85" s="106"/>
      <c r="BZ85" s="106"/>
      <c r="CA85" s="106"/>
      <c r="CB85" s="106"/>
      <c r="CC85" s="106"/>
      <c r="CD85" s="106"/>
      <c r="CE85" s="106"/>
      <c r="CF85" s="106"/>
      <c r="CG85" s="106"/>
      <c r="CH85" s="106"/>
      <c r="CI85" s="106"/>
      <c r="CJ85" s="106"/>
      <c r="CK85" s="106"/>
    </row>
    <row r="86" spans="2:89" ht="14.25" customHeight="1" thickBot="1">
      <c r="F86" s="2116" t="s">
        <v>207</v>
      </c>
      <c r="G86" s="2090"/>
      <c r="H86" s="2115">
        <f>'12-18л. МЕНЮ '!D387</f>
        <v>400</v>
      </c>
      <c r="I86" s="106"/>
      <c r="J86" s="106"/>
      <c r="K86" s="106"/>
      <c r="L86" s="106"/>
      <c r="M86" s="106"/>
      <c r="N86" s="106"/>
      <c r="O86" s="101"/>
      <c r="P86" s="106"/>
      <c r="Q86" s="106"/>
      <c r="R86" s="106"/>
      <c r="S86" s="106"/>
      <c r="T86" s="11"/>
      <c r="U86" s="104"/>
      <c r="V86" s="106"/>
      <c r="W86" s="101"/>
      <c r="X86" s="100"/>
      <c r="Y86" s="141"/>
      <c r="Z86" s="172"/>
      <c r="AA86" s="376"/>
      <c r="AB86" s="106"/>
      <c r="AC86" s="106"/>
      <c r="AD86" s="106"/>
      <c r="AE86" s="106"/>
      <c r="AF86" s="101"/>
      <c r="AG86" s="105"/>
      <c r="AH86" s="130"/>
      <c r="AI86" s="106"/>
      <c r="AJ86" s="106"/>
      <c r="AK86" s="106"/>
      <c r="AL86" s="106"/>
      <c r="AM86" s="106"/>
      <c r="AN86" s="106"/>
      <c r="AO86" s="106"/>
      <c r="AP86" s="106"/>
      <c r="AQ86" s="106"/>
      <c r="AR86" s="106"/>
      <c r="AS86" s="106"/>
      <c r="AT86" s="106"/>
      <c r="AU86" s="106"/>
      <c r="AV86" s="106"/>
      <c r="AW86" s="106"/>
      <c r="AX86" s="106"/>
      <c r="AY86" s="106"/>
      <c r="AZ86" s="106"/>
      <c r="BA86" s="106"/>
      <c r="BB86" s="106"/>
      <c r="BC86" s="106"/>
      <c r="BD86" s="106"/>
      <c r="BE86" s="106"/>
      <c r="BF86" s="106"/>
      <c r="BG86" s="106"/>
      <c r="BH86" s="106"/>
      <c r="BI86" s="106"/>
      <c r="BJ86" s="106"/>
      <c r="BK86" s="106"/>
      <c r="BL86" s="106"/>
      <c r="BM86" s="106"/>
      <c r="BN86" s="106"/>
      <c r="BO86" s="106"/>
      <c r="BP86" s="106"/>
      <c r="BQ86" s="106"/>
      <c r="BR86" s="106"/>
      <c r="BS86" s="106"/>
      <c r="BT86" s="106"/>
      <c r="BU86" s="106"/>
      <c r="BV86" s="106"/>
      <c r="BW86" s="106"/>
      <c r="BX86" s="106"/>
      <c r="BY86" s="106"/>
      <c r="BZ86" s="106"/>
      <c r="CA86" s="106"/>
      <c r="CB86" s="106"/>
      <c r="CC86" s="106"/>
      <c r="CD86" s="106"/>
      <c r="CE86" s="106"/>
      <c r="CF86" s="106"/>
      <c r="CG86" s="106"/>
      <c r="CH86" s="106"/>
      <c r="CI86" s="106"/>
      <c r="CJ86" s="106"/>
      <c r="CK86" s="106"/>
    </row>
    <row r="87" spans="2:89" ht="13.5" customHeight="1">
      <c r="C87" s="99" t="s">
        <v>547</v>
      </c>
      <c r="I87" s="106"/>
      <c r="J87" s="106"/>
      <c r="K87" s="106"/>
      <c r="L87" s="106"/>
      <c r="M87" s="106"/>
      <c r="N87" s="125"/>
      <c r="O87" s="101"/>
      <c r="P87" s="334"/>
      <c r="Q87" s="106"/>
      <c r="R87" s="106"/>
      <c r="S87" s="106"/>
      <c r="T87" s="11"/>
      <c r="U87" s="104"/>
      <c r="V87" s="106"/>
      <c r="W87" s="107"/>
      <c r="X87" s="108"/>
      <c r="Y87" s="139"/>
      <c r="Z87" s="383"/>
      <c r="AA87" s="376"/>
      <c r="AB87" s="106"/>
      <c r="AC87" s="106"/>
      <c r="AD87" s="106"/>
      <c r="AE87" s="106"/>
      <c r="AF87" s="106"/>
      <c r="AG87" s="106"/>
      <c r="AH87" s="106"/>
      <c r="AI87" s="106"/>
      <c r="AJ87" s="106"/>
      <c r="AK87" s="106"/>
      <c r="AL87" s="106"/>
      <c r="AM87" s="106"/>
      <c r="AN87" s="106"/>
      <c r="AO87" s="106"/>
      <c r="AP87" s="106"/>
      <c r="AQ87" s="106"/>
      <c r="AR87" s="106"/>
      <c r="AS87" s="106"/>
      <c r="AT87" s="106"/>
      <c r="AU87" s="106"/>
      <c r="AV87" s="106"/>
      <c r="AW87" s="106"/>
      <c r="AX87" s="106"/>
      <c r="AY87" s="106"/>
      <c r="AZ87" s="106"/>
      <c r="BA87" s="106"/>
      <c r="BB87" s="106"/>
      <c r="BC87" s="106"/>
      <c r="BD87" s="106"/>
      <c r="BE87" s="106"/>
      <c r="BF87" s="106"/>
      <c r="BG87" s="106"/>
      <c r="BH87" s="106"/>
      <c r="BI87" s="106"/>
      <c r="BJ87" s="106"/>
      <c r="BK87" s="106"/>
      <c r="BL87" s="106"/>
      <c r="BM87" s="106"/>
      <c r="BN87" s="106"/>
      <c r="BO87" s="106"/>
      <c r="BP87" s="106"/>
      <c r="BQ87" s="106"/>
      <c r="BR87" s="106"/>
      <c r="BS87" s="106"/>
      <c r="BT87" s="106"/>
      <c r="BU87" s="106"/>
      <c r="BV87" s="106"/>
      <c r="BW87" s="106"/>
      <c r="BX87" s="106"/>
      <c r="BY87" s="106"/>
      <c r="BZ87" s="106"/>
      <c r="CA87" s="106"/>
      <c r="CB87" s="106"/>
      <c r="CC87" s="106"/>
      <c r="CD87" s="106"/>
      <c r="CE87" s="106"/>
      <c r="CF87" s="106"/>
      <c r="CG87" s="106"/>
      <c r="CH87" s="106"/>
      <c r="CI87" s="106"/>
      <c r="CJ87" s="106"/>
      <c r="CK87" s="106"/>
    </row>
    <row r="88" spans="2:89" ht="16.5" customHeight="1" thickBot="1">
      <c r="B88" s="597"/>
      <c r="D88" s="2664"/>
      <c r="E88" s="390" t="s">
        <v>125</v>
      </c>
      <c r="I88" s="199"/>
      <c r="J88" s="106"/>
      <c r="K88" s="106"/>
      <c r="L88" s="106"/>
      <c r="M88" s="106"/>
      <c r="N88" s="106"/>
      <c r="O88" s="114"/>
      <c r="P88" s="106"/>
      <c r="Q88" s="106"/>
      <c r="R88" s="106"/>
      <c r="S88" s="106"/>
      <c r="T88" s="11"/>
      <c r="U88" s="101"/>
      <c r="V88" s="106"/>
      <c r="W88" s="107"/>
      <c r="X88" s="259"/>
      <c r="Y88" s="135"/>
      <c r="Z88" s="172"/>
      <c r="AA88" s="376"/>
      <c r="AB88" s="106"/>
      <c r="AC88" s="106"/>
      <c r="AD88" s="106"/>
      <c r="AE88" s="106"/>
      <c r="AF88" s="106"/>
      <c r="AG88" s="106"/>
      <c r="AH88" s="106"/>
      <c r="AI88" s="106"/>
      <c r="AJ88" s="106"/>
      <c r="AK88" s="106"/>
      <c r="AL88" s="106"/>
      <c r="AM88" s="106"/>
      <c r="AN88" s="106"/>
      <c r="AO88" s="106"/>
      <c r="AP88" s="106"/>
      <c r="AQ88" s="106"/>
      <c r="AR88" s="106"/>
      <c r="AS88" s="106"/>
      <c r="AT88" s="106"/>
      <c r="AU88" s="106"/>
      <c r="AV88" s="106"/>
      <c r="AW88" s="106"/>
      <c r="AX88" s="106"/>
      <c r="AY88" s="106"/>
      <c r="AZ88" s="106"/>
      <c r="BA88" s="106"/>
      <c r="BB88" s="106"/>
      <c r="BC88" s="106"/>
      <c r="BD88" s="106"/>
      <c r="BE88" s="106"/>
      <c r="BF88" s="106"/>
      <c r="BG88" s="106"/>
      <c r="BH88" s="106"/>
      <c r="BI88" s="106"/>
      <c r="BJ88" s="106"/>
      <c r="BK88" s="106"/>
      <c r="BL88" s="106"/>
      <c r="BM88" s="106"/>
      <c r="BN88" s="106"/>
      <c r="BO88" s="106"/>
      <c r="BP88" s="106"/>
      <c r="BQ88" s="106"/>
      <c r="BR88" s="106"/>
      <c r="BS88" s="106"/>
      <c r="BT88" s="106"/>
      <c r="BU88" s="106"/>
      <c r="BV88" s="106"/>
      <c r="BW88" s="106"/>
      <c r="BX88" s="106"/>
      <c r="BY88" s="106"/>
      <c r="BZ88" s="106"/>
      <c r="CA88" s="106"/>
      <c r="CB88" s="106"/>
      <c r="CC88" s="106"/>
      <c r="CD88" s="106"/>
      <c r="CE88" s="106"/>
      <c r="CF88" s="106"/>
      <c r="CG88" s="106"/>
      <c r="CH88" s="106"/>
      <c r="CI88" s="106"/>
      <c r="CJ88" s="106"/>
      <c r="CK88" s="106"/>
    </row>
    <row r="89" spans="2:89" ht="15" customHeight="1" thickBot="1">
      <c r="B89" s="348" t="s">
        <v>2</v>
      </c>
      <c r="C89" s="2596" t="s">
        <v>956</v>
      </c>
      <c r="D89" s="610" t="s">
        <v>4</v>
      </c>
      <c r="I89" s="212"/>
      <c r="J89" s="781"/>
      <c r="K89" s="106"/>
      <c r="L89" s="114"/>
      <c r="M89" s="106"/>
      <c r="N89" s="781"/>
      <c r="O89" s="106"/>
      <c r="P89" s="114"/>
      <c r="Q89" s="106"/>
      <c r="R89" s="106"/>
      <c r="S89" s="106"/>
      <c r="T89" s="11"/>
      <c r="U89" s="101"/>
      <c r="V89" s="106"/>
      <c r="W89" s="107"/>
      <c r="X89" s="100"/>
      <c r="Y89" s="135"/>
      <c r="Z89" s="172"/>
      <c r="AA89" s="376"/>
      <c r="AB89" s="106"/>
      <c r="AC89" s="106"/>
      <c r="AD89" s="106"/>
      <c r="AE89" s="106"/>
      <c r="AF89" s="106"/>
      <c r="AG89" s="106"/>
      <c r="AH89" s="106"/>
      <c r="AI89" s="106"/>
      <c r="AJ89" s="106"/>
      <c r="AK89" s="106"/>
      <c r="AL89" s="106"/>
      <c r="AM89" s="106"/>
      <c r="AN89" s="106"/>
      <c r="AO89" s="106"/>
      <c r="AP89" s="106"/>
      <c r="AQ89" s="106"/>
      <c r="AR89" s="106"/>
      <c r="AS89" s="106"/>
      <c r="AT89" s="106"/>
      <c r="AU89" s="106"/>
      <c r="AV89" s="106"/>
      <c r="AW89" s="106"/>
      <c r="AX89" s="106"/>
      <c r="AY89" s="106"/>
      <c r="AZ89" s="106"/>
      <c r="BA89" s="106"/>
      <c r="BB89" s="106"/>
      <c r="BC89" s="106"/>
      <c r="BD89" s="106"/>
      <c r="BE89" s="106"/>
      <c r="BF89" s="106"/>
      <c r="BG89" s="106"/>
      <c r="BH89" s="106"/>
      <c r="BI89" s="106"/>
      <c r="BJ89" s="106"/>
      <c r="BK89" s="106"/>
      <c r="BL89" s="106"/>
      <c r="BM89" s="106"/>
      <c r="BN89" s="106"/>
      <c r="BO89" s="106"/>
      <c r="BP89" s="106"/>
      <c r="BQ89" s="106"/>
      <c r="BR89" s="106"/>
      <c r="BS89" s="106"/>
      <c r="BT89" s="106"/>
      <c r="BU89" s="106"/>
      <c r="BV89" s="106"/>
      <c r="BW89" s="106"/>
      <c r="BX89" s="106"/>
      <c r="BY89" s="106"/>
      <c r="BZ89" s="106"/>
      <c r="CA89" s="106"/>
      <c r="CB89" s="106"/>
      <c r="CC89" s="106"/>
      <c r="CD89" s="106"/>
      <c r="CE89" s="106"/>
      <c r="CF89" s="106"/>
      <c r="CG89" s="106"/>
      <c r="CH89" s="106"/>
      <c r="CI89" s="106"/>
      <c r="CJ89" s="106"/>
      <c r="CK89" s="106"/>
    </row>
    <row r="90" spans="2:89" ht="15.75" customHeight="1" thickBot="1">
      <c r="B90" s="1571" t="s">
        <v>5</v>
      </c>
      <c r="C90" s="2610" t="s">
        <v>3</v>
      </c>
      <c r="D90" s="2595" t="s">
        <v>60</v>
      </c>
      <c r="F90" s="348" t="s">
        <v>2</v>
      </c>
      <c r="G90" s="2596" t="s">
        <v>955</v>
      </c>
      <c r="H90" s="610" t="s">
        <v>4</v>
      </c>
      <c r="I90" s="101"/>
      <c r="J90" s="106"/>
      <c r="K90" s="172"/>
      <c r="L90" s="106"/>
      <c r="M90" s="106"/>
      <c r="N90" s="106"/>
      <c r="O90" s="172"/>
      <c r="P90" s="106"/>
      <c r="Q90" s="106"/>
      <c r="R90" s="106"/>
      <c r="S90" s="106"/>
      <c r="T90" s="11"/>
      <c r="U90" s="101"/>
      <c r="V90" s="106"/>
      <c r="W90" s="104"/>
      <c r="X90" s="100"/>
      <c r="Y90" s="130"/>
      <c r="Z90" s="378"/>
      <c r="AA90" s="376"/>
      <c r="AB90" s="106"/>
      <c r="AC90" s="106"/>
      <c r="AD90" s="106"/>
      <c r="AE90" s="106"/>
      <c r="AF90" s="106"/>
      <c r="AG90" s="106"/>
      <c r="AH90" s="106"/>
      <c r="AI90" s="106"/>
      <c r="AJ90" s="106"/>
      <c r="AK90" s="106"/>
      <c r="AL90" s="106"/>
      <c r="AM90" s="106"/>
      <c r="AN90" s="106"/>
      <c r="AO90" s="106"/>
      <c r="AP90" s="106"/>
      <c r="AQ90" s="106"/>
      <c r="AR90" s="106"/>
      <c r="AS90" s="106"/>
      <c r="AT90" s="106"/>
      <c r="AU90" s="106"/>
      <c r="AV90" s="106"/>
      <c r="AW90" s="106"/>
      <c r="AX90" s="106"/>
      <c r="AY90" s="106"/>
      <c r="AZ90" s="106"/>
      <c r="BA90" s="106"/>
      <c r="BB90" s="106"/>
      <c r="BC90" s="106"/>
      <c r="BD90" s="106"/>
      <c r="BE90" s="106"/>
      <c r="BF90" s="106"/>
      <c r="BG90" s="106"/>
      <c r="BH90" s="106"/>
      <c r="BI90" s="106"/>
      <c r="BJ90" s="106"/>
      <c r="BK90" s="106"/>
      <c r="BL90" s="106"/>
      <c r="BM90" s="106"/>
      <c r="BN90" s="106"/>
      <c r="BO90" s="106"/>
      <c r="BP90" s="106"/>
      <c r="BQ90" s="106"/>
      <c r="BR90" s="106"/>
      <c r="BS90" s="106"/>
      <c r="BT90" s="106"/>
      <c r="BU90" s="106"/>
      <c r="BV90" s="106"/>
      <c r="BW90" s="106"/>
      <c r="BX90" s="106"/>
      <c r="BY90" s="106"/>
      <c r="BZ90" s="106"/>
      <c r="CA90" s="106"/>
      <c r="CB90" s="106"/>
      <c r="CC90" s="106"/>
      <c r="CD90" s="106"/>
      <c r="CE90" s="106"/>
      <c r="CF90" s="106"/>
      <c r="CG90" s="106"/>
      <c r="CH90" s="106"/>
      <c r="CI90" s="106"/>
      <c r="CJ90" s="106"/>
      <c r="CK90" s="106"/>
    </row>
    <row r="91" spans="2:89" ht="15" customHeight="1" thickBot="1">
      <c r="B91" s="1554"/>
      <c r="C91" s="1579" t="s">
        <v>132</v>
      </c>
      <c r="D91" s="1555"/>
      <c r="F91" s="1571" t="s">
        <v>5</v>
      </c>
      <c r="G91" s="2610" t="s">
        <v>3</v>
      </c>
      <c r="H91" s="2595" t="s">
        <v>60</v>
      </c>
      <c r="I91" s="104"/>
      <c r="J91" s="125"/>
      <c r="K91" s="126"/>
      <c r="L91" s="367"/>
      <c r="M91" s="272"/>
      <c r="N91" s="125"/>
      <c r="O91" s="113"/>
      <c r="P91" s="96"/>
      <c r="Q91" s="106"/>
      <c r="R91" s="106"/>
      <c r="S91" s="106"/>
      <c r="T91" s="11"/>
      <c r="U91" s="101"/>
      <c r="V91" s="106"/>
      <c r="W91" s="101"/>
      <c r="X91" s="100"/>
      <c r="Y91" s="141"/>
      <c r="Z91" s="172"/>
      <c r="AA91" s="376"/>
      <c r="AB91" s="106"/>
      <c r="AC91" s="106"/>
      <c r="AD91" s="106"/>
      <c r="AE91" s="106"/>
      <c r="AF91" s="106"/>
      <c r="AG91" s="106"/>
      <c r="AH91" s="101"/>
      <c r="AI91" s="101"/>
      <c r="AJ91" s="101"/>
      <c r="AK91" s="106"/>
      <c r="AL91" s="106"/>
      <c r="AM91" s="106"/>
      <c r="AN91" s="106"/>
      <c r="AO91" s="106"/>
      <c r="AP91" s="106"/>
      <c r="AQ91" s="106"/>
      <c r="AR91" s="106"/>
      <c r="AS91" s="106"/>
      <c r="AT91" s="106"/>
      <c r="AU91" s="106"/>
      <c r="AV91" s="106"/>
      <c r="AW91" s="106"/>
      <c r="AX91" s="106"/>
      <c r="AY91" s="106"/>
      <c r="AZ91" s="106"/>
      <c r="BA91" s="106"/>
      <c r="BB91" s="106"/>
      <c r="BC91" s="106"/>
      <c r="BD91" s="106"/>
      <c r="BE91" s="106"/>
      <c r="BF91" s="106"/>
      <c r="BG91" s="106"/>
      <c r="BH91" s="106"/>
      <c r="BI91" s="106"/>
      <c r="BJ91" s="106"/>
      <c r="BK91" s="106"/>
      <c r="BL91" s="106"/>
      <c r="BM91" s="106"/>
      <c r="BN91" s="106"/>
      <c r="BO91" s="106"/>
      <c r="BP91" s="106"/>
      <c r="BQ91" s="106"/>
      <c r="BR91" s="106"/>
      <c r="BS91" s="106"/>
      <c r="BT91" s="106"/>
      <c r="BU91" s="106"/>
      <c r="BV91" s="106"/>
      <c r="BW91" s="106"/>
      <c r="BX91" s="106"/>
      <c r="BY91" s="106"/>
      <c r="BZ91" s="106"/>
      <c r="CA91" s="106"/>
      <c r="CB91" s="106"/>
      <c r="CC91" s="106"/>
      <c r="CD91" s="106"/>
      <c r="CE91" s="106"/>
      <c r="CF91" s="106"/>
      <c r="CG91" s="106"/>
      <c r="CH91" s="106"/>
      <c r="CI91" s="106"/>
      <c r="CJ91" s="106"/>
      <c r="CK91" s="106"/>
    </row>
    <row r="92" spans="2:89" ht="12.75" customHeight="1">
      <c r="B92" s="1414" t="str">
        <f>'12-18л. МЕНЮ '!J420</f>
        <v>268 / 21</v>
      </c>
      <c r="C92" s="1409" t="str">
        <f>'12-18л. МЕНЮ '!C420</f>
        <v>Омлет натуральный и /овощи</v>
      </c>
      <c r="D92" s="1550">
        <f>'12-18л. МЕНЮ '!D420</f>
        <v>150</v>
      </c>
      <c r="F92" s="103"/>
      <c r="G92" s="172" t="s">
        <v>132</v>
      </c>
      <c r="H92" s="102"/>
      <c r="I92" s="101"/>
      <c r="J92" s="125"/>
      <c r="K92" s="113"/>
      <c r="L92" s="334"/>
      <c r="M92" s="214"/>
      <c r="N92" s="124"/>
      <c r="O92" s="126"/>
      <c r="P92" s="367"/>
      <c r="Q92" s="192"/>
      <c r="R92" s="106"/>
      <c r="S92" s="106"/>
      <c r="T92" s="11"/>
      <c r="U92" s="101"/>
      <c r="V92" s="106"/>
      <c r="W92" s="101"/>
      <c r="X92" s="100"/>
      <c r="Y92" s="141"/>
      <c r="Z92" s="172"/>
      <c r="AA92" s="376"/>
      <c r="AB92" s="106"/>
      <c r="AC92" s="106"/>
      <c r="AD92" s="106"/>
      <c r="AE92" s="106"/>
      <c r="AF92" s="106"/>
      <c r="AG92" s="106"/>
      <c r="AH92" s="106"/>
      <c r="AI92" s="106"/>
      <c r="AJ92" s="126"/>
      <c r="AK92" s="104"/>
      <c r="AL92" s="106"/>
      <c r="AM92" s="106"/>
      <c r="AN92" s="106"/>
      <c r="AO92" s="106"/>
      <c r="AP92" s="106"/>
      <c r="AQ92" s="106"/>
      <c r="AR92" s="106"/>
      <c r="AS92" s="106"/>
      <c r="AT92" s="106"/>
      <c r="AU92" s="106"/>
      <c r="AV92" s="106"/>
      <c r="AW92" s="106"/>
      <c r="AX92" s="106"/>
      <c r="AY92" s="106"/>
      <c r="AZ92" s="106"/>
      <c r="BA92" s="106"/>
      <c r="BB92" s="106"/>
      <c r="BC92" s="106"/>
      <c r="BD92" s="106"/>
      <c r="BE92" s="106"/>
      <c r="BF92" s="106"/>
      <c r="BG92" s="106"/>
      <c r="BH92" s="106"/>
      <c r="BI92" s="106"/>
      <c r="BJ92" s="106"/>
      <c r="BK92" s="106"/>
      <c r="BL92" s="106"/>
      <c r="BM92" s="106"/>
      <c r="BN92" s="106"/>
      <c r="BO92" s="106"/>
      <c r="BP92" s="106"/>
      <c r="BQ92" s="106"/>
      <c r="BR92" s="106"/>
      <c r="BS92" s="106"/>
      <c r="BT92" s="106"/>
      <c r="BU92" s="106"/>
      <c r="BV92" s="106"/>
      <c r="BW92" s="106"/>
      <c r="BX92" s="106"/>
      <c r="BY92" s="106"/>
      <c r="BZ92" s="106"/>
      <c r="CA92" s="106"/>
      <c r="CB92" s="106"/>
      <c r="CC92" s="106"/>
      <c r="CD92" s="106"/>
      <c r="CE92" s="106"/>
      <c r="CF92" s="106"/>
      <c r="CG92" s="106"/>
      <c r="CH92" s="106"/>
      <c r="CI92" s="106"/>
      <c r="CJ92" s="106"/>
      <c r="CK92" s="106"/>
    </row>
    <row r="93" spans="2:89" ht="14.25" customHeight="1">
      <c r="B93" s="1414" t="str">
        <f>'12-18л. МЕНЮ '!J421</f>
        <v>157 / 21</v>
      </c>
      <c r="C93" s="1409" t="str">
        <f>'12-18л. МЕНЮ '!C421</f>
        <v>консервированные отварные (сложный гарнир)</v>
      </c>
      <c r="D93" s="1550">
        <f>'12-18л. МЕНЮ '!D421</f>
        <v>70</v>
      </c>
      <c r="F93" s="566" t="str">
        <f>'12-18л. МЕНЮ '!J479</f>
        <v>52/22</v>
      </c>
      <c r="G93" s="265" t="str">
        <f>'12-18л. МЕНЮ '!C479</f>
        <v>Огурец с капустой</v>
      </c>
      <c r="H93" s="354">
        <f>'12-18л. МЕНЮ '!D479</f>
        <v>100</v>
      </c>
      <c r="I93" s="101"/>
      <c r="J93" s="106"/>
      <c r="K93" s="113"/>
      <c r="L93" s="106"/>
      <c r="M93" s="212"/>
      <c r="N93" s="106"/>
      <c r="O93" s="126"/>
      <c r="P93" s="111"/>
      <c r="Q93" s="141"/>
      <c r="R93" s="106"/>
      <c r="S93" s="106"/>
      <c r="T93" s="11"/>
      <c r="U93" s="101"/>
      <c r="V93" s="106"/>
      <c r="W93" s="101"/>
      <c r="X93" s="100"/>
      <c r="Y93" s="141"/>
      <c r="Z93" s="172"/>
      <c r="AA93" s="376"/>
      <c r="AB93" s="106"/>
      <c r="AC93" s="106"/>
      <c r="AD93" s="106"/>
      <c r="AE93" s="106"/>
      <c r="AF93" s="106"/>
      <c r="AG93" s="106"/>
      <c r="AH93" s="106"/>
      <c r="AI93" s="106"/>
      <c r="AJ93" s="126"/>
      <c r="AK93" s="104"/>
      <c r="AL93" s="106"/>
      <c r="AM93" s="106"/>
      <c r="AN93" s="106"/>
      <c r="AO93" s="106"/>
      <c r="AP93" s="106"/>
      <c r="AQ93" s="106"/>
      <c r="AR93" s="106"/>
      <c r="AS93" s="106"/>
      <c r="AT93" s="106"/>
      <c r="AU93" s="106"/>
      <c r="AV93" s="106"/>
      <c r="AW93" s="106"/>
      <c r="AX93" s="106"/>
      <c r="AY93" s="106"/>
      <c r="AZ93" s="106"/>
      <c r="BA93" s="106"/>
      <c r="BB93" s="106"/>
      <c r="BC93" s="106"/>
      <c r="BD93" s="106"/>
      <c r="BE93" s="106"/>
      <c r="BF93" s="106"/>
      <c r="BG93" s="106"/>
      <c r="BH93" s="106"/>
      <c r="BI93" s="106"/>
      <c r="BJ93" s="106"/>
      <c r="BK93" s="106"/>
      <c r="BL93" s="106"/>
      <c r="BM93" s="106"/>
      <c r="BN93" s="106"/>
      <c r="BO93" s="106"/>
      <c r="BP93" s="106"/>
      <c r="BQ93" s="106"/>
      <c r="BR93" s="106"/>
      <c r="BS93" s="106"/>
      <c r="BT93" s="106"/>
      <c r="BU93" s="106"/>
      <c r="BV93" s="106"/>
      <c r="BW93" s="106"/>
      <c r="BX93" s="106"/>
      <c r="BY93" s="106"/>
      <c r="BZ93" s="106"/>
      <c r="CA93" s="106"/>
      <c r="CB93" s="106"/>
      <c r="CC93" s="106"/>
      <c r="CD93" s="106"/>
      <c r="CE93" s="106"/>
      <c r="CF93" s="106"/>
      <c r="CG93" s="106"/>
      <c r="CH93" s="106"/>
      <c r="CI93" s="106"/>
      <c r="CJ93" s="106"/>
      <c r="CK93" s="106"/>
    </row>
    <row r="94" spans="2:89">
      <c r="B94" s="1414" t="str">
        <f>'12-18л. МЕНЮ '!J422</f>
        <v>54-23гн/22</v>
      </c>
      <c r="C94" s="1409" t="str">
        <f>'12-18л. МЕНЮ '!C422</f>
        <v>Кофейный напиток с молоком</v>
      </c>
      <c r="D94" s="1550">
        <f>'12-18л. МЕНЮ '!D422</f>
        <v>180</v>
      </c>
      <c r="F94" s="566" t="str">
        <f>'12-18л. МЕНЮ '!J480</f>
        <v>299/21</v>
      </c>
      <c r="G94" s="265" t="str">
        <f>'12-18л. МЕНЮ '!C480</f>
        <v>Рыба тушёная в томате с овощами</v>
      </c>
      <c r="H94" s="354">
        <f>'12-18л. МЕНЮ '!D480</f>
        <v>120</v>
      </c>
      <c r="I94" s="101"/>
      <c r="J94" s="1661"/>
      <c r="K94" s="126"/>
      <c r="L94" s="367"/>
      <c r="M94" s="104"/>
      <c r="N94" s="115"/>
      <c r="O94" s="126"/>
      <c r="P94" s="334"/>
      <c r="Q94" s="135"/>
      <c r="R94" s="106"/>
      <c r="S94" s="106"/>
      <c r="T94" s="11"/>
      <c r="U94" s="101"/>
      <c r="V94" s="106"/>
      <c r="W94" s="107"/>
      <c r="X94" s="215"/>
      <c r="Y94" s="282"/>
      <c r="Z94" s="172"/>
      <c r="AA94" s="376"/>
      <c r="AB94" s="106"/>
      <c r="AC94" s="106"/>
      <c r="AD94" s="106"/>
      <c r="AE94" s="106"/>
      <c r="AF94" s="106"/>
      <c r="AG94" s="106"/>
      <c r="AH94" s="106"/>
      <c r="AI94" s="106"/>
      <c r="AJ94" s="126"/>
      <c r="AK94" s="106"/>
      <c r="AL94" s="106"/>
      <c r="AM94" s="106"/>
      <c r="AN94" s="106"/>
      <c r="AO94" s="106"/>
      <c r="AP94" s="106"/>
      <c r="AQ94" s="106"/>
      <c r="AR94" s="106"/>
      <c r="AS94" s="106"/>
      <c r="AT94" s="106"/>
      <c r="AU94" s="106"/>
      <c r="AV94" s="106"/>
      <c r="AW94" s="106"/>
      <c r="AX94" s="106"/>
      <c r="AY94" s="106"/>
      <c r="AZ94" s="106"/>
      <c r="BA94" s="106"/>
      <c r="BB94" s="106"/>
      <c r="BC94" s="106"/>
      <c r="BD94" s="106"/>
      <c r="BE94" s="106"/>
      <c r="BF94" s="106"/>
      <c r="BG94" s="106"/>
      <c r="BH94" s="106"/>
      <c r="BI94" s="106"/>
      <c r="BJ94" s="106"/>
      <c r="BK94" s="106"/>
      <c r="BL94" s="106"/>
      <c r="BM94" s="106"/>
      <c r="BN94" s="106"/>
      <c r="BO94" s="106"/>
      <c r="BP94" s="106"/>
      <c r="BQ94" s="106"/>
      <c r="BR94" s="106"/>
      <c r="BS94" s="106"/>
      <c r="BT94" s="106"/>
      <c r="BU94" s="106"/>
      <c r="BV94" s="106"/>
      <c r="BW94" s="106"/>
      <c r="BX94" s="106"/>
      <c r="BY94" s="106"/>
      <c r="BZ94" s="106"/>
      <c r="CA94" s="106"/>
      <c r="CB94" s="106"/>
      <c r="CC94" s="106"/>
      <c r="CD94" s="106"/>
      <c r="CE94" s="106"/>
      <c r="CF94" s="106"/>
      <c r="CG94" s="106"/>
      <c r="CH94" s="106"/>
      <c r="CI94" s="106"/>
      <c r="CJ94" s="106"/>
      <c r="CK94" s="106"/>
    </row>
    <row r="95" spans="2:89" ht="12" customHeight="1">
      <c r="B95" s="1414" t="str">
        <f>'12-18л. МЕНЮ '!J423</f>
        <v>Пром.пр.</v>
      </c>
      <c r="C95" s="1409" t="str">
        <f>'12-18л. МЕНЮ '!C423</f>
        <v>Хлеб пшеничный</v>
      </c>
      <c r="D95" s="1550">
        <f>'12-18л. МЕНЮ '!D423</f>
        <v>60</v>
      </c>
      <c r="F95" s="566" t="str">
        <f>'12-18л. МЕНЮ '!J481</f>
        <v>312 /17</v>
      </c>
      <c r="G95" s="265" t="str">
        <f>'12-18л. МЕНЮ '!C481</f>
        <v>Пюре картофельное</v>
      </c>
      <c r="H95" s="354">
        <f>'12-18л. МЕНЮ '!D481</f>
        <v>180</v>
      </c>
      <c r="I95" s="101"/>
      <c r="J95" s="106"/>
      <c r="K95" s="126"/>
      <c r="L95" s="111"/>
      <c r="M95" s="104"/>
      <c r="N95" s="115"/>
      <c r="O95" s="101"/>
      <c r="P95" s="367"/>
      <c r="Q95" s="141"/>
      <c r="R95" s="106"/>
      <c r="S95" s="106"/>
      <c r="T95" s="11"/>
      <c r="U95" s="101"/>
      <c r="V95" s="208"/>
      <c r="W95" s="111"/>
      <c r="X95" s="105"/>
      <c r="Y95" s="130"/>
      <c r="Z95" s="172"/>
      <c r="AA95" s="376"/>
      <c r="AB95" s="106"/>
      <c r="AC95" s="106"/>
      <c r="AD95" s="106"/>
      <c r="AE95" s="106"/>
      <c r="AF95" s="106"/>
      <c r="AG95" s="106"/>
      <c r="AH95" s="106"/>
      <c r="AI95" s="106"/>
      <c r="AJ95" s="132"/>
      <c r="AK95" s="106"/>
      <c r="AL95" s="106"/>
      <c r="AM95" s="106"/>
      <c r="AN95" s="106"/>
      <c r="AO95" s="106"/>
      <c r="AP95" s="106"/>
      <c r="AQ95" s="106"/>
      <c r="AR95" s="106"/>
      <c r="AS95" s="106"/>
      <c r="AT95" s="106"/>
      <c r="AU95" s="106"/>
      <c r="AV95" s="106"/>
      <c r="AW95" s="106"/>
      <c r="AX95" s="106"/>
      <c r="AY95" s="106"/>
      <c r="AZ95" s="106"/>
      <c r="BA95" s="106"/>
      <c r="BB95" s="106"/>
      <c r="BC95" s="106"/>
      <c r="BD95" s="106"/>
      <c r="BE95" s="106"/>
      <c r="BF95" s="106"/>
      <c r="BG95" s="106"/>
      <c r="BH95" s="106"/>
      <c r="BI95" s="106"/>
      <c r="BJ95" s="106"/>
      <c r="BK95" s="106"/>
      <c r="BL95" s="106"/>
      <c r="BM95" s="106"/>
      <c r="BN95" s="106"/>
      <c r="BO95" s="106"/>
      <c r="BP95" s="106"/>
      <c r="BQ95" s="106"/>
      <c r="BR95" s="106"/>
      <c r="BS95" s="106"/>
      <c r="BT95" s="106"/>
      <c r="BU95" s="106"/>
      <c r="BV95" s="106"/>
      <c r="BW95" s="106"/>
      <c r="BX95" s="106"/>
      <c r="BY95" s="106"/>
      <c r="BZ95" s="106"/>
      <c r="CA95" s="106"/>
      <c r="CB95" s="106"/>
      <c r="CC95" s="106"/>
      <c r="CD95" s="106"/>
      <c r="CE95" s="106"/>
      <c r="CF95" s="106"/>
      <c r="CG95" s="106"/>
      <c r="CH95" s="106"/>
      <c r="CI95" s="106"/>
      <c r="CJ95" s="106"/>
      <c r="CK95" s="106"/>
    </row>
    <row r="96" spans="2:89" ht="11.25" customHeight="1">
      <c r="B96" s="1414" t="str">
        <f>'12-18л. МЕНЮ '!J424</f>
        <v>Пром.пр.</v>
      </c>
      <c r="C96" s="1409" t="str">
        <f>'12-18л. МЕНЮ '!C424</f>
        <v>Хлеб ржаной</v>
      </c>
      <c r="D96" s="1550">
        <f>'12-18л. МЕНЮ '!D424</f>
        <v>40</v>
      </c>
      <c r="F96" s="566" t="str">
        <f>'12-18л. МЕНЮ '!J482</f>
        <v>501 /21</v>
      </c>
      <c r="G96" s="265" t="str">
        <f>'12-18л. МЕНЮ '!C482</f>
        <v>Сок фруктовый (абрикосовый)</v>
      </c>
      <c r="H96" s="354">
        <f>'12-18л. МЕНЮ '!D482</f>
        <v>200</v>
      </c>
      <c r="I96" s="199"/>
      <c r="J96" s="1656"/>
      <c r="K96" s="126"/>
      <c r="L96" s="367"/>
      <c r="M96" s="101"/>
      <c r="N96" s="1656"/>
      <c r="O96" s="126"/>
      <c r="P96" s="367"/>
      <c r="Q96" s="141"/>
      <c r="R96" s="106"/>
      <c r="S96" s="106"/>
      <c r="T96" s="11"/>
      <c r="U96" s="127"/>
      <c r="V96" s="106"/>
      <c r="W96" s="101"/>
      <c r="X96" s="100"/>
      <c r="Y96" s="135"/>
      <c r="Z96" s="172"/>
      <c r="AA96" s="376"/>
      <c r="AB96" s="106"/>
      <c r="AC96" s="106"/>
      <c r="AD96" s="106"/>
      <c r="AE96" s="106"/>
      <c r="AF96" s="106"/>
      <c r="AG96" s="106"/>
      <c r="AH96" s="106"/>
      <c r="AI96" s="106"/>
      <c r="AJ96" s="106"/>
      <c r="AK96" s="106"/>
      <c r="AL96" s="106"/>
      <c r="AM96" s="106"/>
      <c r="AN96" s="106"/>
      <c r="AO96" s="106"/>
      <c r="AP96" s="106"/>
      <c r="AQ96" s="106"/>
      <c r="AR96" s="106"/>
      <c r="AS96" s="106"/>
      <c r="AT96" s="106"/>
      <c r="AU96" s="106"/>
      <c r="AV96" s="106"/>
      <c r="AW96" s="106"/>
      <c r="AX96" s="106"/>
      <c r="AY96" s="106"/>
      <c r="AZ96" s="106"/>
      <c r="BA96" s="106"/>
      <c r="BB96" s="106"/>
      <c r="BC96" s="106"/>
      <c r="BD96" s="106"/>
      <c r="BE96" s="106"/>
      <c r="BF96" s="106"/>
      <c r="BG96" s="106"/>
      <c r="BH96" s="106"/>
      <c r="BI96" s="106"/>
      <c r="BJ96" s="106"/>
      <c r="BK96" s="106"/>
      <c r="BL96" s="106"/>
      <c r="BM96" s="106"/>
      <c r="BN96" s="106"/>
      <c r="BO96" s="106"/>
      <c r="BP96" s="106"/>
      <c r="BQ96" s="106"/>
      <c r="BR96" s="106"/>
      <c r="BS96" s="106"/>
      <c r="BT96" s="106"/>
      <c r="BU96" s="106"/>
      <c r="BV96" s="106"/>
      <c r="BW96" s="106"/>
      <c r="BX96" s="106"/>
      <c r="BY96" s="106"/>
      <c r="BZ96" s="106"/>
      <c r="CA96" s="106"/>
      <c r="CB96" s="106"/>
      <c r="CC96" s="106"/>
      <c r="CD96" s="106"/>
      <c r="CE96" s="106"/>
      <c r="CF96" s="106"/>
      <c r="CG96" s="106"/>
      <c r="CH96" s="106"/>
      <c r="CI96" s="106"/>
      <c r="CJ96" s="106"/>
      <c r="CK96" s="106"/>
    </row>
    <row r="97" spans="2:89" ht="12" customHeight="1">
      <c r="B97" s="1581" t="str">
        <f>'12-18л. МЕНЮ '!J425</f>
        <v xml:space="preserve">338 / 17 </v>
      </c>
      <c r="C97" s="256" t="str">
        <f>'12-18л. МЕНЮ '!C425</f>
        <v>Фрукты свежие (яблоко)</v>
      </c>
      <c r="D97" s="1550">
        <f>'12-18л. МЕНЮ '!D425</f>
        <v>105</v>
      </c>
      <c r="F97" s="1850" t="str">
        <f>'12-18л. МЕНЮ '!J483</f>
        <v>Пром.пр.</v>
      </c>
      <c r="G97" s="265" t="str">
        <f>'12-18л. МЕНЮ '!C483</f>
        <v>Хлеб пшеничный</v>
      </c>
      <c r="H97" s="354">
        <f>'12-18л. МЕНЮ '!D483</f>
        <v>60</v>
      </c>
      <c r="I97" s="212"/>
      <c r="J97" s="1656"/>
      <c r="K97" s="126"/>
      <c r="L97" s="367"/>
      <c r="M97" s="104"/>
      <c r="N97" s="1656"/>
      <c r="O97" s="126"/>
      <c r="P97" s="367"/>
      <c r="Q97" s="106"/>
      <c r="R97" s="106"/>
      <c r="S97" s="106"/>
      <c r="T97" s="11"/>
      <c r="U97" s="106"/>
      <c r="V97" s="106"/>
      <c r="W97" s="101"/>
      <c r="X97" s="100"/>
      <c r="Y97" s="135"/>
      <c r="Z97" s="172"/>
      <c r="AA97" s="376"/>
      <c r="AB97" s="106"/>
      <c r="AC97" s="106"/>
      <c r="AD97" s="106"/>
      <c r="AE97" s="101"/>
      <c r="AF97" s="106"/>
      <c r="AG97" s="106"/>
      <c r="AH97" s="106"/>
      <c r="AI97" s="106"/>
      <c r="AJ97" s="384"/>
      <c r="AK97" s="106"/>
      <c r="AL97" s="106"/>
      <c r="AM97" s="106"/>
      <c r="AN97" s="106"/>
      <c r="AO97" s="106"/>
      <c r="AP97" s="106"/>
      <c r="AQ97" s="106"/>
      <c r="AR97" s="106"/>
      <c r="AS97" s="106"/>
      <c r="AT97" s="106"/>
      <c r="AU97" s="106"/>
      <c r="AV97" s="106"/>
      <c r="AW97" s="106"/>
      <c r="AX97" s="106"/>
      <c r="AY97" s="106"/>
      <c r="AZ97" s="106"/>
      <c r="BA97" s="106"/>
      <c r="BB97" s="106"/>
      <c r="BC97" s="106"/>
      <c r="BD97" s="106"/>
      <c r="BE97" s="106"/>
      <c r="BF97" s="106"/>
      <c r="BG97" s="106"/>
      <c r="BH97" s="106"/>
      <c r="BI97" s="106"/>
      <c r="BJ97" s="106"/>
      <c r="BK97" s="106"/>
      <c r="BL97" s="106"/>
      <c r="BM97" s="106"/>
      <c r="BN97" s="106"/>
      <c r="BO97" s="106"/>
      <c r="BP97" s="106"/>
      <c r="BQ97" s="106"/>
      <c r="BR97" s="106"/>
      <c r="BS97" s="106"/>
      <c r="BT97" s="106"/>
      <c r="BU97" s="106"/>
      <c r="BV97" s="106"/>
      <c r="BW97" s="106"/>
      <c r="BX97" s="106"/>
      <c r="BY97" s="106"/>
      <c r="BZ97" s="106"/>
      <c r="CA97" s="106"/>
      <c r="CB97" s="106"/>
      <c r="CC97" s="106"/>
      <c r="CD97" s="106"/>
      <c r="CE97" s="106"/>
      <c r="CF97" s="106"/>
      <c r="CG97" s="106"/>
      <c r="CH97" s="106"/>
      <c r="CI97" s="106"/>
      <c r="CJ97" s="106"/>
      <c r="CK97" s="106"/>
    </row>
    <row r="98" spans="2:89" ht="10.5" customHeight="1" thickBot="1">
      <c r="B98" s="1234" t="s">
        <v>292</v>
      </c>
      <c r="C98" s="1235"/>
      <c r="D98" s="1698">
        <f>'12-18л. МЕНЮ '!D426</f>
        <v>605</v>
      </c>
      <c r="F98" s="1850" t="str">
        <f>'12-18л. МЕНЮ '!J484</f>
        <v>Пром.пр.</v>
      </c>
      <c r="G98" s="265" t="str">
        <f>'12-18л. МЕНЮ '!C484</f>
        <v>Хлеб ржаной</v>
      </c>
      <c r="H98" s="354">
        <f>'12-18л. МЕНЮ '!D484</f>
        <v>40</v>
      </c>
      <c r="I98" s="101"/>
      <c r="J98" s="2961"/>
      <c r="K98" s="2962"/>
      <c r="L98" s="334"/>
      <c r="M98" s="101"/>
      <c r="N98" s="106"/>
      <c r="O98" s="114"/>
      <c r="P98" s="106"/>
      <c r="Q98" s="106"/>
      <c r="R98" s="106"/>
      <c r="S98" s="106"/>
      <c r="T98" s="11"/>
      <c r="U98" s="106"/>
      <c r="V98" s="106"/>
      <c r="W98" s="101"/>
      <c r="X98" s="100"/>
      <c r="Y98" s="135"/>
      <c r="Z98" s="172"/>
      <c r="AA98" s="376"/>
      <c r="AB98" s="106"/>
      <c r="AC98" s="106"/>
      <c r="AD98" s="106"/>
      <c r="AE98" s="104"/>
      <c r="AF98" s="106"/>
      <c r="AG98" s="106"/>
      <c r="AH98" s="106"/>
      <c r="AI98" s="106"/>
      <c r="AJ98" s="105"/>
      <c r="AK98" s="106"/>
      <c r="AL98" s="106"/>
      <c r="AM98" s="106"/>
      <c r="AN98" s="106"/>
      <c r="AO98" s="106"/>
      <c r="AP98" s="106"/>
      <c r="AQ98" s="106"/>
      <c r="AR98" s="106"/>
      <c r="AS98" s="106"/>
      <c r="AT98" s="106"/>
      <c r="AU98" s="106"/>
      <c r="AV98" s="106"/>
      <c r="AW98" s="106"/>
      <c r="AX98" s="106"/>
      <c r="AY98" s="106"/>
      <c r="AZ98" s="106"/>
      <c r="BA98" s="106"/>
      <c r="BB98" s="106"/>
      <c r="BC98" s="106"/>
      <c r="BD98" s="106"/>
      <c r="BE98" s="106"/>
      <c r="BF98" s="106"/>
      <c r="BG98" s="106"/>
      <c r="BH98" s="106"/>
      <c r="BI98" s="106"/>
      <c r="BJ98" s="106"/>
      <c r="BK98" s="106"/>
      <c r="BL98" s="106"/>
      <c r="BM98" s="106"/>
      <c r="BN98" s="106"/>
      <c r="BO98" s="106"/>
      <c r="BP98" s="106"/>
      <c r="BQ98" s="106"/>
      <c r="BR98" s="106"/>
      <c r="BS98" s="106"/>
      <c r="BT98" s="106"/>
      <c r="BU98" s="106"/>
      <c r="BV98" s="106"/>
      <c r="BW98" s="106"/>
      <c r="BX98" s="106"/>
      <c r="BY98" s="106"/>
      <c r="BZ98" s="106"/>
      <c r="CA98" s="106"/>
      <c r="CB98" s="106"/>
      <c r="CC98" s="106"/>
      <c r="CD98" s="106"/>
      <c r="CE98" s="106"/>
      <c r="CF98" s="106"/>
      <c r="CG98" s="106"/>
      <c r="CH98" s="106"/>
      <c r="CI98" s="106"/>
      <c r="CJ98" s="106"/>
      <c r="CK98" s="106"/>
    </row>
    <row r="99" spans="2:89" ht="12.75" customHeight="1" thickBot="1">
      <c r="B99" s="616"/>
      <c r="C99" s="340" t="s">
        <v>110</v>
      </c>
      <c r="D99" s="226"/>
      <c r="F99" s="1234" t="s">
        <v>292</v>
      </c>
      <c r="G99" s="1558"/>
      <c r="H99" s="1768">
        <f>'12-18л. МЕНЮ '!D485</f>
        <v>700</v>
      </c>
      <c r="I99" s="104"/>
      <c r="J99" s="1655"/>
      <c r="K99" s="114"/>
      <c r="L99" s="1451"/>
      <c r="M99" s="100"/>
      <c r="N99" s="125"/>
      <c r="O99" s="172"/>
      <c r="P99" s="106"/>
      <c r="Q99" s="106"/>
      <c r="R99" s="106"/>
      <c r="S99" s="106"/>
      <c r="T99" s="11"/>
      <c r="U99" s="106"/>
      <c r="V99" s="106"/>
      <c r="W99" s="101"/>
      <c r="X99" s="100"/>
      <c r="Y99" s="135"/>
      <c r="Z99" s="172"/>
      <c r="AA99" s="376"/>
      <c r="AB99" s="106"/>
      <c r="AC99" s="106"/>
      <c r="AD99" s="106"/>
      <c r="AE99" s="100"/>
      <c r="AF99" s="106"/>
      <c r="AG99" s="106"/>
      <c r="AH99" s="106"/>
      <c r="AI99" s="106"/>
      <c r="AJ99" s="100"/>
      <c r="AK99" s="106"/>
      <c r="AL99" s="106"/>
      <c r="AM99" s="106"/>
      <c r="AN99" s="106"/>
      <c r="AO99" s="106"/>
      <c r="AP99" s="106"/>
      <c r="AQ99" s="106"/>
      <c r="AR99" s="106"/>
      <c r="AS99" s="106"/>
      <c r="AT99" s="106"/>
      <c r="AU99" s="106"/>
      <c r="AV99" s="106"/>
      <c r="AW99" s="106"/>
      <c r="AX99" s="106"/>
      <c r="AY99" s="106"/>
      <c r="AZ99" s="106"/>
      <c r="BA99" s="106"/>
      <c r="BB99" s="106"/>
      <c r="BC99" s="106"/>
      <c r="BD99" s="106"/>
      <c r="BE99" s="106"/>
      <c r="BF99" s="106"/>
      <c r="BG99" s="106"/>
      <c r="BH99" s="106"/>
      <c r="BI99" s="106"/>
      <c r="BJ99" s="106"/>
      <c r="BK99" s="106"/>
      <c r="BL99" s="106"/>
      <c r="BM99" s="106"/>
      <c r="BN99" s="106"/>
      <c r="BO99" s="106"/>
      <c r="BP99" s="106"/>
      <c r="BQ99" s="106"/>
      <c r="BR99" s="106"/>
      <c r="BS99" s="106"/>
      <c r="BT99" s="106"/>
      <c r="BU99" s="106"/>
      <c r="BV99" s="106"/>
      <c r="BW99" s="106"/>
      <c r="BX99" s="106"/>
      <c r="BY99" s="106"/>
      <c r="BZ99" s="106"/>
      <c r="CA99" s="106"/>
      <c r="CB99" s="106"/>
      <c r="CC99" s="106"/>
      <c r="CD99" s="106"/>
      <c r="CE99" s="106"/>
      <c r="CF99" s="106"/>
      <c r="CG99" s="106"/>
      <c r="CH99" s="106"/>
      <c r="CI99" s="106"/>
      <c r="CJ99" s="106"/>
      <c r="CK99" s="106"/>
    </row>
    <row r="100" spans="2:89" ht="14.25" customHeight="1">
      <c r="B100" s="1576" t="str">
        <f>'12-18л. МЕНЮ '!J430</f>
        <v>149 / 21</v>
      </c>
      <c r="C100" s="265" t="str">
        <f>'12-18л. МЕНЮ '!C430</f>
        <v>Овощи консервированные</v>
      </c>
      <c r="D100" s="687">
        <f>'12-18л. МЕНЮ '!D430</f>
        <v>100</v>
      </c>
      <c r="F100" s="616"/>
      <c r="G100" s="340" t="s">
        <v>110</v>
      </c>
      <c r="H100" s="226"/>
      <c r="I100" s="101"/>
      <c r="J100" s="125"/>
      <c r="K100" s="172"/>
      <c r="L100" s="106"/>
      <c r="M100" s="104"/>
      <c r="N100" s="125"/>
      <c r="O100" s="113"/>
      <c r="P100" s="96"/>
      <c r="Q100" s="111"/>
      <c r="R100" s="106"/>
      <c r="S100" s="106"/>
      <c r="T100" s="11"/>
      <c r="U100" s="101"/>
      <c r="V100" s="100"/>
      <c r="W100" s="104"/>
      <c r="X100" s="181"/>
      <c r="Y100" s="377"/>
      <c r="Z100" s="172"/>
      <c r="AA100" s="376"/>
      <c r="AB100" s="106"/>
      <c r="AC100" s="106"/>
      <c r="AD100" s="106"/>
      <c r="AE100" s="100"/>
      <c r="AF100" s="106"/>
      <c r="AG100" s="106"/>
      <c r="AH100" s="106"/>
      <c r="AI100" s="106"/>
      <c r="AJ100" s="105"/>
      <c r="AK100" s="106"/>
      <c r="AL100" s="106"/>
      <c r="AM100" s="106"/>
      <c r="AN100" s="106"/>
      <c r="AO100" s="106"/>
      <c r="AP100" s="106"/>
      <c r="AQ100" s="106"/>
      <c r="AR100" s="106"/>
      <c r="AS100" s="106"/>
      <c r="AT100" s="106"/>
      <c r="AU100" s="106"/>
      <c r="AV100" s="106"/>
      <c r="AW100" s="106"/>
      <c r="AX100" s="106"/>
      <c r="AY100" s="106"/>
      <c r="AZ100" s="106"/>
      <c r="BA100" s="106"/>
      <c r="BB100" s="106"/>
      <c r="BC100" s="106"/>
      <c r="BD100" s="106"/>
      <c r="BE100" s="106"/>
      <c r="BF100" s="106"/>
      <c r="BG100" s="106"/>
      <c r="BH100" s="106"/>
      <c r="BI100" s="106"/>
      <c r="BJ100" s="106"/>
      <c r="BK100" s="106"/>
      <c r="BL100" s="106"/>
      <c r="BM100" s="106"/>
      <c r="BN100" s="106"/>
      <c r="BO100" s="106"/>
      <c r="BP100" s="106"/>
      <c r="BQ100" s="106"/>
      <c r="BR100" s="106"/>
      <c r="BS100" s="106"/>
      <c r="BT100" s="106"/>
      <c r="BU100" s="106"/>
      <c r="BV100" s="106"/>
      <c r="BW100" s="106"/>
      <c r="BX100" s="106"/>
      <c r="BY100" s="106"/>
      <c r="BZ100" s="106"/>
      <c r="CA100" s="106"/>
      <c r="CB100" s="106"/>
      <c r="CC100" s="106"/>
      <c r="CD100" s="106"/>
      <c r="CE100" s="106"/>
      <c r="CF100" s="106"/>
      <c r="CG100" s="106"/>
      <c r="CH100" s="106"/>
      <c r="CI100" s="106"/>
      <c r="CJ100" s="106"/>
      <c r="CK100" s="106"/>
    </row>
    <row r="101" spans="2:89" ht="15" customHeight="1">
      <c r="B101" s="103"/>
      <c r="C101" s="1432" t="str">
        <f>'12-18л. МЕНЮ '!C431</f>
        <v xml:space="preserve">(порциями (капуста квашеная)) </v>
      </c>
      <c r="D101" s="1778"/>
      <c r="F101" s="1414" t="str">
        <f>'12-18л. МЕНЮ '!J489</f>
        <v>54-3з/22</v>
      </c>
      <c r="G101" s="1409" t="str">
        <f>'12-18л. МЕНЮ '!C489</f>
        <v>Помидор в нарезке</v>
      </c>
      <c r="H101" s="1550">
        <f>'12-18л. МЕНЮ '!D489</f>
        <v>100</v>
      </c>
      <c r="I101" s="101"/>
      <c r="J101" s="115"/>
      <c r="K101" s="101"/>
      <c r="L101" s="334"/>
      <c r="M101" s="101"/>
      <c r="N101" s="1656"/>
      <c r="O101" s="101"/>
      <c r="P101" s="96"/>
      <c r="Q101" s="111"/>
      <c r="R101" s="106"/>
      <c r="S101" s="106"/>
      <c r="T101" s="11"/>
      <c r="U101" s="106"/>
      <c r="V101" s="106"/>
      <c r="W101" s="106"/>
      <c r="X101" s="106"/>
      <c r="Y101" s="106"/>
      <c r="Z101" s="106"/>
      <c r="AA101" s="106"/>
      <c r="AB101" s="106"/>
      <c r="AC101" s="106"/>
      <c r="AD101" s="106"/>
      <c r="AE101" s="100"/>
      <c r="AF101" s="106"/>
      <c r="AG101" s="106"/>
      <c r="AH101" s="106"/>
      <c r="AI101" s="106"/>
      <c r="AJ101" s="105"/>
      <c r="AK101" s="106"/>
      <c r="AL101" s="106"/>
      <c r="AM101" s="106"/>
      <c r="AN101" s="106"/>
      <c r="AO101" s="106"/>
      <c r="AP101" s="106"/>
      <c r="AQ101" s="106"/>
      <c r="AR101" s="106"/>
      <c r="AS101" s="106"/>
      <c r="AT101" s="106"/>
      <c r="AU101" s="106"/>
      <c r="AV101" s="106"/>
      <c r="AW101" s="106"/>
      <c r="AX101" s="106"/>
      <c r="AY101" s="106"/>
      <c r="AZ101" s="106"/>
      <c r="BA101" s="106"/>
      <c r="BB101" s="106"/>
      <c r="BC101" s="106"/>
      <c r="BD101" s="106"/>
      <c r="BE101" s="106"/>
      <c r="BF101" s="106"/>
      <c r="BG101" s="106"/>
      <c r="BH101" s="106"/>
      <c r="BI101" s="106"/>
      <c r="BJ101" s="106"/>
      <c r="BK101" s="106"/>
      <c r="BL101" s="106"/>
      <c r="BM101" s="106"/>
      <c r="BN101" s="106"/>
      <c r="BO101" s="106"/>
      <c r="BP101" s="106"/>
      <c r="BQ101" s="106"/>
      <c r="BR101" s="106"/>
      <c r="BS101" s="106"/>
      <c r="BT101" s="106"/>
      <c r="BU101" s="106"/>
      <c r="BV101" s="106"/>
      <c r="BW101" s="106"/>
      <c r="BX101" s="106"/>
      <c r="BY101" s="106"/>
      <c r="BZ101" s="106"/>
      <c r="CA101" s="106"/>
      <c r="CB101" s="106"/>
      <c r="CC101" s="106"/>
      <c r="CD101" s="106"/>
      <c r="CE101" s="106"/>
      <c r="CF101" s="106"/>
      <c r="CG101" s="106"/>
      <c r="CH101" s="106"/>
      <c r="CI101" s="106"/>
      <c r="CJ101" s="106"/>
      <c r="CK101" s="106"/>
    </row>
    <row r="102" spans="2:89" ht="10.5" customHeight="1">
      <c r="B102" s="395" t="str">
        <f>'12-18л. МЕНЮ '!J432</f>
        <v>108-109/17</v>
      </c>
      <c r="C102" s="233" t="str">
        <f>'12-18л. МЕНЮ '!C432</f>
        <v>Суп с клёцками</v>
      </c>
      <c r="D102" s="252">
        <f>'12-18л. МЕНЮ '!D432</f>
        <v>250</v>
      </c>
      <c r="F102" s="1414" t="str">
        <f>'12-18л. МЕНЮ '!J490</f>
        <v>103 / 21</v>
      </c>
      <c r="G102" s="1409" t="str">
        <f>'12-18л. МЕНЮ '!C490</f>
        <v>Щи из свежей капусты со сметаной</v>
      </c>
      <c r="H102" s="1550">
        <f>'12-18л. МЕНЮ '!D490</f>
        <v>250</v>
      </c>
      <c r="I102" s="107"/>
      <c r="J102" s="106"/>
      <c r="K102" s="113"/>
      <c r="L102" s="106"/>
      <c r="M102" s="200"/>
      <c r="N102" s="106"/>
      <c r="O102" s="105"/>
      <c r="P102" s="96"/>
      <c r="Q102" s="192"/>
      <c r="R102" s="106"/>
      <c r="S102" s="106"/>
      <c r="T102" s="11"/>
      <c r="U102" s="101"/>
      <c r="V102" s="101"/>
      <c r="W102" s="115"/>
      <c r="X102" s="101"/>
      <c r="Y102" s="106"/>
      <c r="Z102" s="106"/>
      <c r="AA102" s="106"/>
      <c r="AB102" s="106"/>
      <c r="AC102" s="106"/>
      <c r="AD102" s="106"/>
      <c r="AE102" s="100"/>
      <c r="AF102" s="106"/>
      <c r="AG102" s="106"/>
      <c r="AH102" s="106"/>
      <c r="AI102" s="106"/>
      <c r="AJ102" s="105"/>
      <c r="AK102" s="106"/>
      <c r="AL102" s="106"/>
      <c r="AM102" s="106"/>
      <c r="AN102" s="106"/>
      <c r="AO102" s="106"/>
      <c r="AP102" s="106"/>
      <c r="AQ102" s="106"/>
      <c r="AR102" s="106"/>
      <c r="AS102" s="106"/>
      <c r="AT102" s="106"/>
      <c r="AU102" s="106"/>
      <c r="AV102" s="106"/>
      <c r="AW102" s="106"/>
      <c r="AX102" s="106"/>
      <c r="AY102" s="106"/>
      <c r="AZ102" s="106"/>
      <c r="BA102" s="106"/>
      <c r="BB102" s="106"/>
      <c r="BC102" s="106"/>
      <c r="BD102" s="106"/>
      <c r="BE102" s="106"/>
      <c r="BF102" s="106"/>
      <c r="BG102" s="106"/>
      <c r="BH102" s="106"/>
      <c r="BI102" s="106"/>
      <c r="BJ102" s="106"/>
      <c r="BK102" s="106"/>
      <c r="BL102" s="106"/>
      <c r="BM102" s="106"/>
      <c r="BN102" s="106"/>
      <c r="BO102" s="106"/>
      <c r="BP102" s="106"/>
      <c r="BQ102" s="106"/>
      <c r="BR102" s="106"/>
      <c r="BS102" s="106"/>
      <c r="BT102" s="106"/>
      <c r="BU102" s="106"/>
      <c r="BV102" s="106"/>
      <c r="BW102" s="106"/>
      <c r="BX102" s="106"/>
      <c r="BY102" s="106"/>
      <c r="BZ102" s="106"/>
      <c r="CA102" s="106"/>
      <c r="CB102" s="106"/>
      <c r="CC102" s="106"/>
      <c r="CD102" s="106"/>
      <c r="CE102" s="106"/>
      <c r="CF102" s="106"/>
      <c r="CG102" s="106"/>
      <c r="CH102" s="106"/>
      <c r="CI102" s="106"/>
      <c r="CJ102" s="106"/>
      <c r="CK102" s="106"/>
    </row>
    <row r="103" spans="2:89" ht="12" customHeight="1">
      <c r="B103" s="395" t="str">
        <f>'12-18л. МЕНЮ '!J433</f>
        <v>595/22</v>
      </c>
      <c r="C103" s="233" t="str">
        <f>'12-18л. МЕНЮ '!C433</f>
        <v>Наггетсы</v>
      </c>
      <c r="D103" s="252">
        <f>'12-18л. МЕНЮ '!D433</f>
        <v>100</v>
      </c>
      <c r="F103" s="1581" t="str">
        <f>'12-18л. МЕНЮ '!J491</f>
        <v>205/17</v>
      </c>
      <c r="G103" s="256" t="str">
        <f>'12-18л. МЕНЮ '!C491</f>
        <v>Макароны с овощами</v>
      </c>
      <c r="H103" s="2754">
        <f>'12-18л. МЕНЮ '!D491</f>
        <v>180</v>
      </c>
      <c r="I103" s="2239"/>
      <c r="J103" s="171"/>
      <c r="K103" s="618"/>
      <c r="L103" s="367"/>
      <c r="M103" s="161"/>
      <c r="N103" s="125"/>
      <c r="O103" s="101"/>
      <c r="P103" s="98"/>
      <c r="Q103" s="135"/>
      <c r="R103" s="106"/>
      <c r="S103" s="106"/>
      <c r="T103" s="11"/>
      <c r="U103" s="106"/>
      <c r="V103" s="106"/>
      <c r="W103" s="127"/>
      <c r="X103" s="106"/>
      <c r="Y103" s="106"/>
      <c r="Z103" s="106"/>
      <c r="AA103" s="106"/>
      <c r="AB103" s="106"/>
      <c r="AC103" s="106"/>
      <c r="AD103" s="106"/>
      <c r="AE103" s="100"/>
      <c r="AF103" s="106"/>
      <c r="AG103" s="106"/>
      <c r="AH103" s="106"/>
      <c r="AI103" s="106"/>
      <c r="AJ103" s="101"/>
      <c r="AK103" s="106"/>
      <c r="AL103" s="106"/>
      <c r="AM103" s="106"/>
      <c r="AN103" s="106"/>
      <c r="AO103" s="106"/>
      <c r="AP103" s="106"/>
      <c r="AQ103" s="106"/>
      <c r="AR103" s="106"/>
      <c r="AS103" s="106"/>
      <c r="AT103" s="106"/>
      <c r="AU103" s="106"/>
      <c r="AV103" s="106"/>
      <c r="AW103" s="106"/>
      <c r="AX103" s="106"/>
      <c r="AY103" s="106"/>
      <c r="AZ103" s="106"/>
      <c r="BA103" s="106"/>
      <c r="BB103" s="106"/>
      <c r="BC103" s="106"/>
      <c r="BD103" s="106"/>
      <c r="BE103" s="106"/>
      <c r="BF103" s="106"/>
      <c r="BG103" s="106"/>
      <c r="BH103" s="106"/>
      <c r="BI103" s="106"/>
      <c r="BJ103" s="106"/>
      <c r="BK103" s="106"/>
      <c r="BL103" s="106"/>
      <c r="BM103" s="106"/>
      <c r="BN103" s="106"/>
      <c r="BO103" s="106"/>
      <c r="BP103" s="106"/>
      <c r="BQ103" s="106"/>
      <c r="BR103" s="106"/>
      <c r="BS103" s="106"/>
      <c r="BT103" s="106"/>
      <c r="BU103" s="106"/>
      <c r="BV103" s="106"/>
      <c r="BW103" s="106"/>
      <c r="BX103" s="106"/>
      <c r="BY103" s="106"/>
      <c r="BZ103" s="106"/>
      <c r="CA103" s="106"/>
      <c r="CB103" s="106"/>
      <c r="CC103" s="106"/>
      <c r="CD103" s="106"/>
      <c r="CE103" s="106"/>
      <c r="CF103" s="106"/>
      <c r="CG103" s="106"/>
      <c r="CH103" s="106"/>
      <c r="CI103" s="106"/>
      <c r="CJ103" s="106"/>
      <c r="CK103" s="106"/>
    </row>
    <row r="104" spans="2:89" ht="12" customHeight="1">
      <c r="B104" s="395" t="str">
        <f>'12-18л. МЕНЮ '!J434</f>
        <v>381/22</v>
      </c>
      <c r="C104" s="233" t="str">
        <f>'12-18л. МЕНЮ '!C434</f>
        <v>Ризотто</v>
      </c>
      <c r="D104" s="252">
        <f>'12-18л. МЕНЮ '!D434</f>
        <v>180</v>
      </c>
      <c r="F104" s="664" t="str">
        <f>'12-18л. МЕНЮ '!J492</f>
        <v>485/22</v>
      </c>
      <c r="G104" s="1700" t="str">
        <f>'12-18л. МЕНЮ '!C492</f>
        <v>Оладьи из печени</v>
      </c>
      <c r="H104" s="1816">
        <f>'12-18л. МЕНЮ '!D492</f>
        <v>120</v>
      </c>
      <c r="I104" s="101"/>
      <c r="J104" s="171"/>
      <c r="K104" s="618"/>
      <c r="L104" s="367"/>
      <c r="M104" s="101"/>
      <c r="N104" s="125"/>
      <c r="O104" s="113"/>
      <c r="P104" s="334"/>
      <c r="Q104" s="135"/>
      <c r="R104" s="106"/>
      <c r="S104" s="106"/>
      <c r="T104" s="11"/>
      <c r="U104" s="106"/>
      <c r="V104" s="106"/>
      <c r="W104" s="132"/>
      <c r="X104" s="132"/>
      <c r="Y104" s="132"/>
      <c r="Z104" s="132"/>
      <c r="AA104" s="132"/>
      <c r="AB104" s="132"/>
      <c r="AC104" s="132"/>
      <c r="AD104" s="106"/>
      <c r="AE104" s="132"/>
      <c r="AF104" s="106"/>
      <c r="AG104" s="105"/>
      <c r="AH104" s="106"/>
      <c r="AI104" s="106"/>
      <c r="AJ104" s="101"/>
      <c r="AK104" s="106"/>
      <c r="AL104" s="106"/>
      <c r="AM104" s="106"/>
      <c r="AN104" s="106"/>
      <c r="AO104" s="106"/>
      <c r="AP104" s="106"/>
      <c r="AQ104" s="106"/>
      <c r="AR104" s="106"/>
      <c r="AS104" s="106"/>
      <c r="AT104" s="106"/>
      <c r="AU104" s="106"/>
      <c r="AV104" s="106"/>
      <c r="AW104" s="106"/>
      <c r="AX104" s="106"/>
      <c r="AY104" s="106"/>
      <c r="AZ104" s="106"/>
      <c r="BA104" s="106"/>
      <c r="BB104" s="106"/>
      <c r="BC104" s="106"/>
      <c r="BD104" s="106"/>
      <c r="BE104" s="106"/>
      <c r="BF104" s="106"/>
      <c r="BG104" s="106"/>
      <c r="BH104" s="106"/>
      <c r="BI104" s="106"/>
      <c r="BJ104" s="106"/>
      <c r="BK104" s="106"/>
      <c r="BL104" s="106"/>
      <c r="BM104" s="106"/>
      <c r="BN104" s="106"/>
      <c r="BO104" s="106"/>
      <c r="BP104" s="106"/>
      <c r="BQ104" s="106"/>
      <c r="BR104" s="106"/>
      <c r="BS104" s="106"/>
      <c r="BT104" s="106"/>
      <c r="BU104" s="106"/>
      <c r="BV104" s="106"/>
      <c r="BW104" s="106"/>
      <c r="BX104" s="106"/>
      <c r="BY104" s="106"/>
      <c r="BZ104" s="106"/>
      <c r="CA104" s="106"/>
      <c r="CB104" s="106"/>
      <c r="CC104" s="106"/>
      <c r="CD104" s="106"/>
      <c r="CE104" s="106"/>
      <c r="CF104" s="106"/>
      <c r="CG104" s="106"/>
      <c r="CH104" s="106"/>
      <c r="CI104" s="106"/>
      <c r="CJ104" s="106"/>
      <c r="CK104" s="106"/>
    </row>
    <row r="105" spans="2:89" ht="12" customHeight="1">
      <c r="B105" s="395" t="str">
        <f>'12-18л. МЕНЮ '!J435</f>
        <v>501 /21</v>
      </c>
      <c r="C105" s="233" t="str">
        <f>'12-18л. МЕНЮ '!C435</f>
        <v>Сок фруктовый (персиковый)</v>
      </c>
      <c r="D105" s="252">
        <f>'12-18л. МЕНЮ '!D435</f>
        <v>200</v>
      </c>
      <c r="F105" s="1414" t="str">
        <f>'12-18л. МЕНЮ '!J493</f>
        <v>465 / 21</v>
      </c>
      <c r="G105" s="1409" t="str">
        <f>'12-18л. МЕНЮ '!C493</f>
        <v>Кофейный напиток с молоком</v>
      </c>
      <c r="H105" s="1550">
        <f>'12-18л. МЕНЮ '!D493</f>
        <v>200</v>
      </c>
      <c r="I105" s="101"/>
      <c r="J105" s="171"/>
      <c r="K105" s="618"/>
      <c r="L105" s="334"/>
      <c r="M105" s="101"/>
      <c r="N105" s="494"/>
      <c r="O105" s="101"/>
      <c r="P105" s="98"/>
      <c r="Q105" s="135"/>
      <c r="R105" s="106"/>
      <c r="S105" s="114"/>
      <c r="T105" s="11"/>
      <c r="U105" s="106"/>
      <c r="V105" s="106"/>
      <c r="W105" s="106"/>
      <c r="X105" s="106"/>
      <c r="Y105" s="106"/>
      <c r="Z105" s="106"/>
      <c r="AA105" s="106"/>
      <c r="AB105" s="106"/>
      <c r="AC105" s="106"/>
      <c r="AD105" s="106"/>
      <c r="AE105" s="374"/>
      <c r="AF105" s="106"/>
      <c r="AG105" s="100"/>
      <c r="AH105" s="106"/>
      <c r="AI105" s="106"/>
      <c r="AJ105" s="101"/>
      <c r="AK105" s="106"/>
      <c r="AL105" s="106"/>
      <c r="AM105" s="106"/>
      <c r="AN105" s="106"/>
      <c r="AO105" s="106"/>
      <c r="AP105" s="106"/>
      <c r="AQ105" s="106"/>
      <c r="AR105" s="106"/>
      <c r="AS105" s="106"/>
      <c r="AT105" s="106"/>
      <c r="AU105" s="106"/>
      <c r="AV105" s="106"/>
      <c r="AW105" s="106"/>
      <c r="AX105" s="106"/>
      <c r="AY105" s="106"/>
      <c r="AZ105" s="106"/>
      <c r="BA105" s="106"/>
      <c r="BB105" s="106"/>
      <c r="BC105" s="106"/>
      <c r="BD105" s="106"/>
      <c r="BE105" s="106"/>
      <c r="BF105" s="106"/>
      <c r="BG105" s="106"/>
      <c r="BH105" s="106"/>
      <c r="BI105" s="106"/>
      <c r="BJ105" s="106"/>
      <c r="BK105" s="106"/>
      <c r="BL105" s="106"/>
      <c r="BM105" s="106"/>
      <c r="BN105" s="106"/>
      <c r="BO105" s="106"/>
      <c r="BP105" s="106"/>
      <c r="BQ105" s="106"/>
      <c r="BR105" s="106"/>
      <c r="BS105" s="106"/>
      <c r="BT105" s="106"/>
      <c r="BU105" s="106"/>
      <c r="BV105" s="106"/>
      <c r="BW105" s="106"/>
      <c r="BX105" s="106"/>
      <c r="BY105" s="106"/>
      <c r="BZ105" s="106"/>
      <c r="CA105" s="106"/>
      <c r="CB105" s="106"/>
      <c r="CC105" s="106"/>
      <c r="CD105" s="106"/>
      <c r="CE105" s="106"/>
      <c r="CF105" s="106"/>
      <c r="CG105" s="106"/>
      <c r="CH105" s="106"/>
      <c r="CI105" s="106"/>
      <c r="CJ105" s="106"/>
      <c r="CK105" s="106"/>
    </row>
    <row r="106" spans="2:89" ht="12.75" customHeight="1">
      <c r="B106" s="395" t="str">
        <f>'12-18л. МЕНЮ '!J436</f>
        <v>Пром.пр.</v>
      </c>
      <c r="C106" s="233" t="str">
        <f>'12-18л. МЕНЮ '!C436</f>
        <v>Хлеб пшеничный</v>
      </c>
      <c r="D106" s="252">
        <f>'12-18л. МЕНЮ '!D436</f>
        <v>60</v>
      </c>
      <c r="F106" s="1414" t="str">
        <f>'12-18л. МЕНЮ '!J494</f>
        <v>Пром.пр.</v>
      </c>
      <c r="G106" s="1409" t="str">
        <f>'12-18л. МЕНЮ '!C494</f>
        <v>Хлеб пшеничный</v>
      </c>
      <c r="H106" s="1550">
        <f>'12-18л. МЕНЮ '!D494</f>
        <v>50</v>
      </c>
      <c r="I106" s="107"/>
      <c r="J106" s="115"/>
      <c r="K106" s="101"/>
      <c r="L106" s="367"/>
      <c r="M106" s="101"/>
      <c r="N106" s="106"/>
      <c r="O106" s="101"/>
      <c r="P106" s="106"/>
      <c r="Q106" s="141"/>
      <c r="R106" s="106"/>
      <c r="S106" s="114"/>
      <c r="T106" s="11"/>
      <c r="U106" s="106"/>
      <c r="V106" s="106"/>
      <c r="W106" s="106"/>
      <c r="X106" s="106"/>
      <c r="Y106" s="106"/>
      <c r="Z106" s="106"/>
      <c r="AA106" s="106"/>
      <c r="AB106" s="106"/>
      <c r="AC106" s="106"/>
      <c r="AD106" s="106"/>
      <c r="AE106" s="374"/>
      <c r="AF106" s="106"/>
      <c r="AG106" s="100"/>
      <c r="AH106" s="106"/>
      <c r="AI106" s="106"/>
      <c r="AJ106" s="101"/>
      <c r="AK106" s="106"/>
      <c r="AL106" s="106"/>
      <c r="AM106" s="106"/>
      <c r="AN106" s="106"/>
      <c r="AO106" s="106"/>
      <c r="AP106" s="106"/>
      <c r="AQ106" s="106"/>
      <c r="AR106" s="106"/>
      <c r="AS106" s="106"/>
      <c r="AT106" s="106"/>
      <c r="AU106" s="106"/>
      <c r="AV106" s="106"/>
      <c r="AW106" s="106"/>
      <c r="AX106" s="106"/>
      <c r="AY106" s="106"/>
      <c r="AZ106" s="106"/>
      <c r="BA106" s="106"/>
      <c r="BB106" s="106"/>
      <c r="BC106" s="106"/>
      <c r="BD106" s="106"/>
      <c r="BE106" s="106"/>
      <c r="BF106" s="106"/>
      <c r="BG106" s="106"/>
      <c r="BH106" s="106"/>
      <c r="BI106" s="106"/>
      <c r="BJ106" s="106"/>
      <c r="BK106" s="106"/>
      <c r="BL106" s="106"/>
      <c r="BM106" s="106"/>
      <c r="BN106" s="106"/>
      <c r="BO106" s="106"/>
      <c r="BP106" s="106"/>
      <c r="BQ106" s="106"/>
      <c r="BR106" s="106"/>
      <c r="BS106" s="106"/>
      <c r="BT106" s="106"/>
      <c r="BU106" s="106"/>
      <c r="BV106" s="106"/>
      <c r="BW106" s="106"/>
      <c r="BX106" s="106"/>
      <c r="BY106" s="106"/>
      <c r="BZ106" s="106"/>
      <c r="CA106" s="106"/>
      <c r="CB106" s="106"/>
      <c r="CC106" s="106"/>
      <c r="CD106" s="106"/>
      <c r="CE106" s="106"/>
      <c r="CF106" s="106"/>
      <c r="CG106" s="106"/>
      <c r="CH106" s="106"/>
      <c r="CI106" s="106"/>
      <c r="CJ106" s="106"/>
      <c r="CK106" s="106"/>
    </row>
    <row r="107" spans="2:89" ht="11.25" customHeight="1">
      <c r="B107" s="392" t="str">
        <f>'12-18л. МЕНЮ '!J437</f>
        <v>Пром.пр.</v>
      </c>
      <c r="C107" s="233" t="str">
        <f>'12-18л. МЕНЮ '!C437</f>
        <v>Хлеб ржаной</v>
      </c>
      <c r="D107" s="252">
        <f>'12-18л. МЕНЮ '!D437</f>
        <v>50</v>
      </c>
      <c r="F107" s="1581" t="str">
        <f>'12-18л. МЕНЮ '!J495</f>
        <v>Пром.пр.</v>
      </c>
      <c r="G107" s="256" t="str">
        <f>'12-18л. МЕНЮ '!C495</f>
        <v>Хлеб ржаной</v>
      </c>
      <c r="H107" s="1550">
        <f>'12-18л. МЕНЮ '!D495</f>
        <v>40</v>
      </c>
      <c r="I107" s="107"/>
      <c r="J107" s="1656"/>
      <c r="K107" s="126"/>
      <c r="L107" s="367"/>
      <c r="M107" s="101"/>
      <c r="N107" s="1656"/>
      <c r="O107" s="101"/>
      <c r="P107" s="98"/>
      <c r="Q107" s="282"/>
      <c r="R107" s="106"/>
      <c r="S107" s="114"/>
      <c r="T107" s="11"/>
      <c r="U107" s="106"/>
      <c r="V107" s="106"/>
      <c r="W107" s="106"/>
      <c r="X107" s="106"/>
      <c r="Y107" s="106"/>
      <c r="Z107" s="106"/>
      <c r="AA107" s="106"/>
      <c r="AB107" s="106"/>
      <c r="AC107" s="157"/>
      <c r="AD107" s="190"/>
      <c r="AE107" s="374"/>
      <c r="AF107" s="106"/>
      <c r="AG107" s="106"/>
      <c r="AH107" s="106"/>
      <c r="AI107" s="106"/>
      <c r="AJ107" s="101"/>
      <c r="AK107" s="106"/>
      <c r="AL107" s="106"/>
      <c r="AM107" s="106"/>
      <c r="AN107" s="106"/>
      <c r="AO107" s="106"/>
      <c r="AP107" s="106"/>
      <c r="AQ107" s="106"/>
      <c r="AR107" s="106"/>
      <c r="AS107" s="106"/>
      <c r="AT107" s="106"/>
      <c r="AU107" s="106"/>
      <c r="AV107" s="106"/>
      <c r="AW107" s="106"/>
      <c r="AX107" s="106"/>
      <c r="AY107" s="106"/>
      <c r="AZ107" s="106"/>
      <c r="BA107" s="106"/>
      <c r="BB107" s="106"/>
      <c r="BC107" s="106"/>
      <c r="BD107" s="106"/>
      <c r="BE107" s="106"/>
      <c r="BF107" s="106"/>
      <c r="BG107" s="106"/>
      <c r="BH107" s="106"/>
      <c r="BI107" s="106"/>
      <c r="BJ107" s="106"/>
      <c r="BK107" s="106"/>
      <c r="BL107" s="106"/>
      <c r="BM107" s="106"/>
      <c r="BN107" s="106"/>
      <c r="BO107" s="106"/>
      <c r="BP107" s="106"/>
      <c r="BQ107" s="106"/>
      <c r="BR107" s="106"/>
      <c r="BS107" s="106"/>
      <c r="BT107" s="106"/>
      <c r="BU107" s="106"/>
      <c r="BV107" s="106"/>
      <c r="BW107" s="106"/>
      <c r="BX107" s="106"/>
      <c r="BY107" s="106"/>
      <c r="BZ107" s="106"/>
      <c r="CA107" s="106"/>
      <c r="CB107" s="106"/>
      <c r="CC107" s="106"/>
      <c r="CD107" s="106"/>
      <c r="CE107" s="106"/>
      <c r="CF107" s="106"/>
      <c r="CG107" s="106"/>
      <c r="CH107" s="106"/>
      <c r="CI107" s="106"/>
      <c r="CJ107" s="106"/>
      <c r="CK107" s="106"/>
    </row>
    <row r="108" spans="2:89" ht="11.25" customHeight="1" thickBot="1">
      <c r="B108" s="1234" t="s">
        <v>293</v>
      </c>
      <c r="C108" s="1075"/>
      <c r="D108" s="1685">
        <f>'12-18л. МЕНЮ '!D438</f>
        <v>940</v>
      </c>
      <c r="F108" s="1581" t="str">
        <f>'12-18л. МЕНЮ '!J496</f>
        <v xml:space="preserve">338 / 17 </v>
      </c>
      <c r="G108" s="256" t="str">
        <f>'12-18л. МЕНЮ '!C496</f>
        <v>Фрукты свежие (яблоко)</v>
      </c>
      <c r="H108" s="1550">
        <f>'12-18л. МЕНЮ '!D496</f>
        <v>105</v>
      </c>
      <c r="I108" s="101"/>
      <c r="J108" s="1656"/>
      <c r="K108" s="126"/>
      <c r="L108" s="367"/>
      <c r="M108" s="101"/>
      <c r="N108" s="1656"/>
      <c r="O108" s="101"/>
      <c r="P108" s="98"/>
      <c r="Q108" s="491"/>
      <c r="R108" s="106"/>
      <c r="S108" s="114"/>
      <c r="T108" s="11"/>
      <c r="U108" s="106"/>
      <c r="V108" s="106"/>
      <c r="W108" s="106"/>
      <c r="X108" s="106"/>
      <c r="Y108" s="106"/>
      <c r="Z108" s="106"/>
      <c r="AA108" s="157"/>
      <c r="AB108" s="157"/>
      <c r="AC108" s="157"/>
      <c r="AD108" s="106"/>
      <c r="AE108" s="374"/>
      <c r="AF108" s="106"/>
      <c r="AG108" s="106"/>
      <c r="AH108" s="106"/>
      <c r="AI108" s="106"/>
      <c r="AJ108" s="101"/>
      <c r="AK108" s="106"/>
      <c r="AL108" s="106"/>
      <c r="AM108" s="106"/>
      <c r="AN108" s="106"/>
      <c r="AO108" s="106"/>
      <c r="AP108" s="106"/>
      <c r="AQ108" s="106"/>
      <c r="AR108" s="106"/>
      <c r="AS108" s="106"/>
      <c r="AT108" s="106"/>
      <c r="AU108" s="106"/>
      <c r="AV108" s="106"/>
      <c r="AW108" s="106"/>
      <c r="AX108" s="106"/>
      <c r="AY108" s="106"/>
      <c r="AZ108" s="106"/>
      <c r="BA108" s="106"/>
      <c r="BB108" s="106"/>
      <c r="BC108" s="106"/>
      <c r="BD108" s="106"/>
      <c r="BE108" s="106"/>
      <c r="BF108" s="106"/>
      <c r="BG108" s="106"/>
      <c r="BH108" s="106"/>
      <c r="BI108" s="106"/>
      <c r="BJ108" s="106"/>
      <c r="BK108" s="106"/>
      <c r="BL108" s="106"/>
      <c r="BM108" s="106"/>
      <c r="BN108" s="106"/>
      <c r="BO108" s="106"/>
      <c r="BP108" s="106"/>
      <c r="BQ108" s="106"/>
      <c r="BR108" s="106"/>
      <c r="BS108" s="106"/>
      <c r="BT108" s="106"/>
      <c r="BU108" s="106"/>
      <c r="BV108" s="106"/>
      <c r="BW108" s="106"/>
      <c r="BX108" s="106"/>
      <c r="BY108" s="106"/>
      <c r="BZ108" s="106"/>
      <c r="CA108" s="106"/>
      <c r="CB108" s="106"/>
      <c r="CC108" s="106"/>
      <c r="CD108" s="106"/>
      <c r="CE108" s="106"/>
      <c r="CF108" s="106"/>
      <c r="CG108" s="106"/>
      <c r="CH108" s="106"/>
      <c r="CI108" s="106"/>
      <c r="CJ108" s="106"/>
      <c r="CK108" s="106"/>
    </row>
    <row r="109" spans="2:89" ht="11.25" customHeight="1" thickBot="1">
      <c r="B109" s="616"/>
      <c r="C109" s="340" t="s">
        <v>200</v>
      </c>
      <c r="D109" s="688"/>
      <c r="F109" s="1234" t="s">
        <v>293</v>
      </c>
      <c r="G109" s="711"/>
      <c r="H109" s="1698">
        <f>'12-18л. МЕНЮ '!D497</f>
        <v>1045</v>
      </c>
      <c r="I109" s="106"/>
      <c r="J109" s="1655"/>
      <c r="K109" s="114"/>
      <c r="L109" s="214"/>
      <c r="M109" s="107"/>
      <c r="N109" s="592"/>
      <c r="O109" s="101"/>
      <c r="P109" s="98"/>
      <c r="Q109" s="130"/>
      <c r="R109" s="106"/>
      <c r="S109" s="114"/>
      <c r="T109" s="11"/>
      <c r="U109" s="106"/>
      <c r="V109" s="106"/>
      <c r="W109" s="106"/>
      <c r="X109" s="106"/>
      <c r="Y109" s="106"/>
      <c r="Z109" s="106"/>
      <c r="AA109" s="157"/>
      <c r="AB109" s="157"/>
      <c r="AC109" s="157"/>
      <c r="AD109" s="106"/>
      <c r="AE109" s="374"/>
      <c r="AF109" s="106"/>
      <c r="AG109" s="106"/>
      <c r="AH109" s="106"/>
      <c r="AI109" s="106"/>
      <c r="AJ109" s="101"/>
      <c r="AK109" s="106"/>
      <c r="AL109" s="106"/>
      <c r="AM109" s="106"/>
      <c r="AN109" s="106"/>
      <c r="AO109" s="106"/>
      <c r="AP109" s="106"/>
      <c r="AQ109" s="106"/>
      <c r="AR109" s="106"/>
      <c r="AS109" s="106"/>
      <c r="AT109" s="106"/>
      <c r="AU109" s="106"/>
      <c r="AV109" s="106"/>
      <c r="AW109" s="106"/>
      <c r="AX109" s="106"/>
      <c r="AY109" s="106"/>
      <c r="AZ109" s="106"/>
      <c r="BA109" s="106"/>
      <c r="BB109" s="106"/>
      <c r="BC109" s="106"/>
      <c r="BD109" s="106"/>
      <c r="BE109" s="106"/>
      <c r="BF109" s="106"/>
      <c r="BG109" s="106"/>
      <c r="BH109" s="106"/>
      <c r="BI109" s="106"/>
      <c r="BJ109" s="106"/>
      <c r="BK109" s="106"/>
      <c r="BL109" s="106"/>
      <c r="BM109" s="106"/>
      <c r="BN109" s="106"/>
      <c r="BO109" s="106"/>
      <c r="BP109" s="106"/>
      <c r="BQ109" s="106"/>
      <c r="BR109" s="106"/>
      <c r="BS109" s="106"/>
      <c r="BT109" s="106"/>
      <c r="BU109" s="106"/>
      <c r="BV109" s="106"/>
      <c r="BW109" s="106"/>
      <c r="BX109" s="106"/>
      <c r="BY109" s="106"/>
      <c r="BZ109" s="106"/>
      <c r="CA109" s="106"/>
      <c r="CB109" s="106"/>
      <c r="CC109" s="106"/>
      <c r="CD109" s="106"/>
      <c r="CE109" s="106"/>
      <c r="CF109" s="106"/>
      <c r="CG109" s="106"/>
      <c r="CH109" s="106"/>
      <c r="CI109" s="106"/>
      <c r="CJ109" s="106"/>
      <c r="CK109" s="106"/>
    </row>
    <row r="110" spans="2:89" ht="11.25" customHeight="1">
      <c r="B110" s="162" t="str">
        <f>'12-18л. МЕНЮ '!J442</f>
        <v>783 /22</v>
      </c>
      <c r="C110" s="265" t="str">
        <f>'12-18л. МЕНЮ '!C442</f>
        <v>Чай фруктовый</v>
      </c>
      <c r="D110" s="687">
        <f>'12-18л. МЕНЮ '!D442</f>
        <v>200</v>
      </c>
      <c r="F110" s="616"/>
      <c r="G110" s="340" t="s">
        <v>200</v>
      </c>
      <c r="H110" s="688"/>
      <c r="I110" s="106"/>
      <c r="J110" s="125"/>
      <c r="K110" s="172"/>
      <c r="L110" s="157"/>
      <c r="M110" s="107"/>
      <c r="N110" s="1655"/>
      <c r="O110" s="114"/>
      <c r="P110" s="1657"/>
      <c r="Q110" s="130"/>
      <c r="R110" s="106"/>
      <c r="S110" s="495"/>
      <c r="T110" s="11"/>
      <c r="U110" s="106"/>
      <c r="V110" s="106"/>
      <c r="W110" s="106"/>
      <c r="X110" s="106"/>
      <c r="Y110" s="106"/>
      <c r="Z110" s="106"/>
      <c r="AA110" s="157"/>
      <c r="AB110" s="157"/>
      <c r="AC110" s="157"/>
      <c r="AD110" s="106"/>
      <c r="AE110" s="374"/>
      <c r="AF110" s="106"/>
      <c r="AG110" s="106"/>
      <c r="AH110" s="106"/>
      <c r="AI110" s="106"/>
      <c r="AJ110" s="101"/>
      <c r="AK110" s="106"/>
      <c r="AL110" s="106"/>
      <c r="AM110" s="106"/>
      <c r="AN110" s="106"/>
      <c r="AO110" s="106"/>
      <c r="AP110" s="106"/>
      <c r="AQ110" s="106"/>
      <c r="AR110" s="106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6"/>
      <c r="BC110" s="106"/>
      <c r="BD110" s="106"/>
      <c r="BE110" s="106"/>
      <c r="BF110" s="106"/>
      <c r="BG110" s="106"/>
      <c r="BH110" s="106"/>
      <c r="BI110" s="106"/>
      <c r="BJ110" s="106"/>
      <c r="BK110" s="106"/>
      <c r="BL110" s="106"/>
      <c r="BM110" s="106"/>
      <c r="BN110" s="106"/>
      <c r="BO110" s="106"/>
      <c r="BP110" s="106"/>
      <c r="BQ110" s="106"/>
      <c r="BR110" s="106"/>
      <c r="BS110" s="106"/>
      <c r="BT110" s="106"/>
      <c r="BU110" s="106"/>
      <c r="BV110" s="106"/>
      <c r="BW110" s="106"/>
      <c r="BX110" s="106"/>
      <c r="BY110" s="106"/>
      <c r="BZ110" s="106"/>
      <c r="CA110" s="106"/>
      <c r="CB110" s="106"/>
      <c r="CC110" s="106"/>
      <c r="CD110" s="106"/>
      <c r="CE110" s="106"/>
      <c r="CF110" s="106"/>
      <c r="CG110" s="106"/>
      <c r="CH110" s="106"/>
      <c r="CI110" s="106"/>
      <c r="CJ110" s="106"/>
      <c r="CK110" s="106"/>
    </row>
    <row r="111" spans="2:89" ht="13.5" customHeight="1">
      <c r="B111" s="162" t="str">
        <f>'12-18л. МЕНЮ '!J443</f>
        <v>ТТК /3/17</v>
      </c>
      <c r="C111" s="265" t="str">
        <f>'12-18л. МЕНЮ '!C443</f>
        <v>Бутерброд с сыром (сыр твердых сортов</v>
      </c>
      <c r="D111" s="687">
        <f>'12-18л. МЕНЮ '!D443</f>
        <v>15</v>
      </c>
      <c r="F111" s="1770" t="str">
        <f>'12-18л. МЕНЮ '!J501</f>
        <v>836 / 22</v>
      </c>
      <c r="G111" s="1622" t="str">
        <f>'12-18л. МЕНЮ '!C501</f>
        <v>Чай с шиповником</v>
      </c>
      <c r="H111" s="1550">
        <f>'12-18л. МЕНЮ '!D501</f>
        <v>200</v>
      </c>
      <c r="I111" s="106"/>
      <c r="J111" s="124"/>
      <c r="K111" s="101"/>
      <c r="L111" s="98"/>
      <c r="M111" s="101"/>
      <c r="N111" s="125"/>
      <c r="O111" s="172"/>
      <c r="P111" s="157"/>
      <c r="Q111" s="106"/>
      <c r="R111" s="106"/>
      <c r="S111" s="114"/>
      <c r="T111" s="11"/>
      <c r="U111" s="106"/>
      <c r="V111" s="106"/>
      <c r="W111" s="106"/>
      <c r="X111" s="121"/>
      <c r="Y111" s="115"/>
      <c r="Z111" s="101"/>
      <c r="AA111" s="98"/>
      <c r="AB111" s="106"/>
      <c r="AC111" s="106"/>
      <c r="AD111" s="106"/>
      <c r="AE111" s="106"/>
      <c r="AF111" s="106"/>
      <c r="AG111" s="106"/>
      <c r="AH111" s="106"/>
      <c r="AI111" s="106"/>
      <c r="AJ111" s="101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  <c r="AV111" s="106"/>
      <c r="AW111" s="106"/>
      <c r="AX111" s="106"/>
      <c r="AY111" s="106"/>
      <c r="AZ111" s="106"/>
      <c r="BA111" s="106"/>
      <c r="BB111" s="106"/>
      <c r="BC111" s="106"/>
      <c r="BD111" s="106"/>
      <c r="BE111" s="106"/>
      <c r="BF111" s="106"/>
      <c r="BG111" s="106"/>
      <c r="BH111" s="106"/>
      <c r="BI111" s="106"/>
      <c r="BJ111" s="106"/>
      <c r="BK111" s="106"/>
      <c r="BL111" s="106"/>
      <c r="BM111" s="106"/>
      <c r="BN111" s="106"/>
      <c r="BO111" s="106"/>
      <c r="BP111" s="106"/>
      <c r="BQ111" s="106"/>
      <c r="BR111" s="106"/>
      <c r="BS111" s="106"/>
      <c r="BT111" s="106"/>
      <c r="BU111" s="106"/>
      <c r="BV111" s="106"/>
      <c r="BW111" s="106"/>
      <c r="BX111" s="106"/>
      <c r="BY111" s="106"/>
      <c r="BZ111" s="106"/>
      <c r="CA111" s="106"/>
      <c r="CB111" s="106"/>
      <c r="CC111" s="106"/>
      <c r="CD111" s="106"/>
      <c r="CE111" s="106"/>
      <c r="CF111" s="106"/>
      <c r="CG111" s="106"/>
      <c r="CH111" s="106"/>
      <c r="CI111" s="106"/>
      <c r="CJ111" s="106"/>
      <c r="CK111" s="106"/>
    </row>
    <row r="112" spans="2:89" ht="15" customHeight="1">
      <c r="B112" s="2574">
        <f>'12-18л. МЕНЮ '!J444</f>
        <v>0</v>
      </c>
      <c r="C112" s="166" t="str">
        <f>'12-18л. МЕНЮ '!C444</f>
        <v xml:space="preserve">                                  хлеб пшеничный)</v>
      </c>
      <c r="D112" s="1609">
        <f>'12-18л. МЕНЮ '!D444</f>
        <v>25</v>
      </c>
      <c r="F112" s="1770" t="str">
        <f>'12-18л. МЕНЮ '!J502</f>
        <v>614/22</v>
      </c>
      <c r="G112" s="1622" t="str">
        <f>'12-18л. МЕНЮ '!C502</f>
        <v>Котлеты рубленные из</v>
      </c>
      <c r="H112" s="687">
        <f>'12-18л. МЕНЮ '!D502</f>
        <v>120</v>
      </c>
      <c r="I112" s="106"/>
      <c r="J112" s="1316"/>
      <c r="K112" s="101"/>
      <c r="L112" s="98"/>
      <c r="M112" s="106"/>
      <c r="N112" s="115"/>
      <c r="O112" s="113"/>
      <c r="P112" s="96"/>
      <c r="Q112" s="141"/>
      <c r="R112" s="106"/>
      <c r="S112" s="114"/>
      <c r="T112" s="484"/>
      <c r="U112" s="106"/>
      <c r="V112" s="106"/>
      <c r="W112" s="106"/>
      <c r="X112" s="106"/>
      <c r="Y112" s="214"/>
      <c r="Z112" s="106"/>
      <c r="AA112" s="106"/>
      <c r="AB112" s="106"/>
      <c r="AC112" s="106"/>
      <c r="AD112" s="106"/>
      <c r="AE112" s="106"/>
      <c r="AF112" s="106"/>
      <c r="AG112" s="106"/>
      <c r="AH112" s="106"/>
      <c r="AI112" s="106"/>
      <c r="AJ112" s="106"/>
      <c r="AK112" s="106"/>
      <c r="AL112" s="106"/>
      <c r="AM112" s="106"/>
      <c r="AN112" s="106"/>
      <c r="AO112" s="106"/>
      <c r="AP112" s="106"/>
      <c r="AQ112" s="106"/>
      <c r="AR112" s="106"/>
      <c r="AS112" s="106"/>
      <c r="AT112" s="106"/>
      <c r="AU112" s="106"/>
      <c r="AV112" s="106"/>
      <c r="AW112" s="106"/>
      <c r="AX112" s="106"/>
      <c r="AY112" s="106"/>
      <c r="AZ112" s="106"/>
      <c r="BA112" s="106"/>
      <c r="BB112" s="106"/>
      <c r="BC112" s="106"/>
      <c r="BD112" s="106"/>
      <c r="BE112" s="106"/>
      <c r="BF112" s="106"/>
      <c r="BG112" s="106"/>
      <c r="BH112" s="106"/>
      <c r="BI112" s="106"/>
      <c r="BJ112" s="106"/>
      <c r="BK112" s="106"/>
      <c r="BL112" s="106"/>
      <c r="BM112" s="106"/>
      <c r="BN112" s="106"/>
      <c r="BO112" s="106"/>
      <c r="BP112" s="106"/>
      <c r="BQ112" s="106"/>
      <c r="BR112" s="106"/>
      <c r="BS112" s="106"/>
      <c r="BT112" s="106"/>
      <c r="BU112" s="106"/>
      <c r="BV112" s="106"/>
      <c r="BW112" s="106"/>
      <c r="BX112" s="106"/>
      <c r="BY112" s="106"/>
      <c r="BZ112" s="106"/>
      <c r="CA112" s="106"/>
      <c r="CB112" s="106"/>
      <c r="CC112" s="106"/>
      <c r="CD112" s="106"/>
      <c r="CE112" s="106"/>
      <c r="CF112" s="106"/>
      <c r="CG112" s="106"/>
      <c r="CH112" s="106"/>
      <c r="CI112" s="106"/>
      <c r="CJ112" s="106"/>
      <c r="CK112" s="106"/>
    </row>
    <row r="113" spans="2:89" ht="12" customHeight="1">
      <c r="B113" s="1552" t="str">
        <f>'12-18л. МЕНЮ '!J445</f>
        <v>Пром.пр.</v>
      </c>
      <c r="C113" s="166" t="str">
        <f>'12-18л. МЕНЮ '!C445</f>
        <v>Кондитерское изделие (печенье)</v>
      </c>
      <c r="D113" s="1609">
        <f>'12-18л. МЕНЮ '!D445</f>
        <v>15</v>
      </c>
      <c r="F113" s="2594">
        <f>'12-18л. МЕНЮ '!J503</f>
        <v>0</v>
      </c>
      <c r="G113" s="2592" t="str">
        <f>'12-18л. МЕНЮ '!C503</f>
        <v>птицы с соусом молочным</v>
      </c>
      <c r="H113" s="2898">
        <f>'12-18л. МЕНЮ '!D503</f>
        <v>0</v>
      </c>
      <c r="I113" s="106"/>
      <c r="J113" s="106"/>
      <c r="K113" s="2963"/>
      <c r="L113" s="96"/>
      <c r="M113" s="106"/>
      <c r="N113" s="115"/>
      <c r="O113" s="101"/>
      <c r="P113" s="98"/>
      <c r="Q113" s="141"/>
      <c r="R113" s="106"/>
      <c r="S113" s="114"/>
      <c r="T113" s="11"/>
      <c r="U113" s="106"/>
      <c r="V113" s="106"/>
      <c r="W113" s="106"/>
      <c r="X113" s="106"/>
      <c r="Y113" s="214"/>
      <c r="Z113" s="106"/>
      <c r="AA113" s="106"/>
      <c r="AB113" s="106"/>
      <c r="AC113" s="106"/>
      <c r="AD113" s="106"/>
      <c r="AE113" s="106"/>
      <c r="AF113" s="106"/>
      <c r="AG113" s="106"/>
      <c r="AH113" s="107"/>
      <c r="AI113" s="101"/>
      <c r="AJ113" s="101"/>
      <c r="AK113" s="101"/>
      <c r="AL113" s="106"/>
      <c r="AM113" s="106"/>
      <c r="AN113" s="106"/>
      <c r="AO113" s="106"/>
      <c r="AP113" s="106"/>
      <c r="AQ113" s="106"/>
      <c r="AR113" s="106"/>
      <c r="AS113" s="106"/>
      <c r="AT113" s="106"/>
      <c r="AU113" s="106"/>
      <c r="AV113" s="106"/>
      <c r="AW113" s="106"/>
      <c r="AX113" s="106"/>
      <c r="AY113" s="106"/>
      <c r="AZ113" s="106"/>
      <c r="BA113" s="106"/>
      <c r="BB113" s="106"/>
      <c r="BC113" s="106"/>
      <c r="BD113" s="106"/>
      <c r="BE113" s="106"/>
      <c r="BF113" s="106"/>
      <c r="BG113" s="106"/>
      <c r="BH113" s="106"/>
      <c r="BI113" s="106"/>
      <c r="BJ113" s="106"/>
      <c r="BK113" s="106"/>
      <c r="BL113" s="106"/>
      <c r="BM113" s="106"/>
      <c r="BN113" s="106"/>
      <c r="BO113" s="106"/>
      <c r="BP113" s="106"/>
      <c r="BQ113" s="106"/>
      <c r="BR113" s="106"/>
      <c r="BS113" s="106"/>
      <c r="BT113" s="106"/>
      <c r="BU113" s="106"/>
      <c r="BV113" s="106"/>
      <c r="BW113" s="106"/>
      <c r="BX113" s="106"/>
      <c r="BY113" s="106"/>
      <c r="BZ113" s="106"/>
      <c r="CA113" s="106"/>
      <c r="CB113" s="106"/>
      <c r="CC113" s="106"/>
      <c r="CD113" s="106"/>
      <c r="CE113" s="106"/>
      <c r="CF113" s="106"/>
      <c r="CG113" s="106"/>
      <c r="CH113" s="106"/>
      <c r="CI113" s="106"/>
      <c r="CJ113" s="106"/>
      <c r="CK113" s="106"/>
    </row>
    <row r="114" spans="2:89" ht="13.5" customHeight="1">
      <c r="B114" s="162" t="str">
        <f>'12-18л. МЕНЮ '!J446</f>
        <v>82 / 21</v>
      </c>
      <c r="C114" s="245" t="str">
        <f>'12-18л. МЕНЮ '!C446</f>
        <v>Фрукты свежие (банан)</v>
      </c>
      <c r="D114" s="253">
        <f>'12-18л. МЕНЮ '!D446</f>
        <v>100</v>
      </c>
      <c r="F114" s="2591" t="str">
        <f>'12-18л. МЕНЮ '!J504</f>
        <v>Пром.пр.</v>
      </c>
      <c r="G114" s="2592" t="str">
        <f>'12-18л. МЕНЮ '!C504</f>
        <v>Хлеб ржаной</v>
      </c>
      <c r="H114" s="1609">
        <f>'12-18л. МЕНЮ '!D504</f>
        <v>30</v>
      </c>
      <c r="I114" s="106"/>
      <c r="J114" s="116"/>
      <c r="K114" s="101"/>
      <c r="L114" s="98"/>
      <c r="M114" s="106"/>
      <c r="N114" s="125"/>
      <c r="O114" s="113"/>
      <c r="P114" s="106"/>
      <c r="Q114" s="141"/>
      <c r="R114" s="158"/>
      <c r="S114" s="158"/>
      <c r="T114" s="493"/>
      <c r="U114" s="106"/>
      <c r="V114" s="106"/>
      <c r="W114" s="101"/>
      <c r="X114" s="106"/>
      <c r="Y114" s="212"/>
      <c r="Z114" s="191"/>
      <c r="AA114" s="192"/>
      <c r="AB114" s="106"/>
      <c r="AC114" s="106"/>
      <c r="AD114" s="106"/>
      <c r="AE114" s="106"/>
      <c r="AF114" s="106"/>
      <c r="AG114" s="106"/>
      <c r="AH114" s="106"/>
      <c r="AI114" s="106"/>
      <c r="AJ114" s="101"/>
      <c r="AK114" s="101"/>
      <c r="AL114" s="106"/>
      <c r="AM114" s="106"/>
      <c r="AN114" s="106"/>
      <c r="AO114" s="106"/>
      <c r="AP114" s="106"/>
      <c r="AQ114" s="106"/>
      <c r="AR114" s="106"/>
      <c r="AS114" s="106"/>
      <c r="AT114" s="106"/>
      <c r="AU114" s="106"/>
      <c r="AV114" s="106"/>
      <c r="AW114" s="106"/>
      <c r="AX114" s="106"/>
      <c r="AY114" s="106"/>
      <c r="AZ114" s="106"/>
      <c r="BA114" s="106"/>
      <c r="BB114" s="106"/>
      <c r="BC114" s="106"/>
      <c r="BD114" s="106"/>
      <c r="BE114" s="106"/>
      <c r="BF114" s="106"/>
      <c r="BG114" s="106"/>
      <c r="BH114" s="106"/>
      <c r="BI114" s="106"/>
      <c r="BJ114" s="106"/>
      <c r="BK114" s="106"/>
      <c r="BL114" s="106"/>
      <c r="BM114" s="106"/>
      <c r="BN114" s="106"/>
      <c r="BO114" s="106"/>
      <c r="BP114" s="106"/>
      <c r="BQ114" s="106"/>
      <c r="BR114" s="106"/>
      <c r="BS114" s="106"/>
      <c r="BT114" s="106"/>
      <c r="BU114" s="106"/>
      <c r="BV114" s="106"/>
      <c r="BW114" s="106"/>
      <c r="BX114" s="106"/>
      <c r="BY114" s="106"/>
      <c r="BZ114" s="106"/>
      <c r="CA114" s="106"/>
      <c r="CB114" s="106"/>
      <c r="CC114" s="106"/>
      <c r="CD114" s="106"/>
      <c r="CE114" s="106"/>
      <c r="CF114" s="106"/>
      <c r="CG114" s="106"/>
      <c r="CH114" s="106"/>
      <c r="CI114" s="106"/>
      <c r="CJ114" s="106"/>
      <c r="CK114" s="106"/>
    </row>
    <row r="115" spans="2:89" ht="15" customHeight="1" thickBot="1">
      <c r="B115" s="1699" t="s">
        <v>294</v>
      </c>
      <c r="C115" s="1235"/>
      <c r="D115" s="1679">
        <f>'12-18л. МЕНЮ '!D447</f>
        <v>355</v>
      </c>
      <c r="F115" s="1234" t="s">
        <v>294</v>
      </c>
      <c r="G115" s="1229"/>
      <c r="H115" s="1642">
        <f>'12-18л. МЕНЮ '!D505</f>
        <v>350</v>
      </c>
      <c r="I115" s="106"/>
      <c r="J115" s="106"/>
      <c r="K115" s="113"/>
      <c r="L115" s="106"/>
      <c r="M115" s="106"/>
      <c r="N115" s="115"/>
      <c r="O115" s="101"/>
      <c r="P115" s="98"/>
      <c r="Q115" s="141"/>
      <c r="R115" s="106"/>
      <c r="S115" s="114"/>
      <c r="T115" s="11"/>
      <c r="U115" s="106"/>
      <c r="V115" s="106"/>
      <c r="W115" s="101"/>
      <c r="X115" s="100"/>
      <c r="Y115" s="101"/>
      <c r="Z115" s="201"/>
      <c r="AA115" s="136"/>
      <c r="AB115" s="106"/>
      <c r="AC115" s="106"/>
      <c r="AD115" s="106"/>
      <c r="AE115" s="106"/>
      <c r="AF115" s="106"/>
      <c r="AG115" s="106"/>
      <c r="AH115" s="106"/>
      <c r="AI115" s="106"/>
      <c r="AJ115" s="101"/>
      <c r="AK115" s="106"/>
      <c r="AL115" s="106"/>
      <c r="AM115" s="106"/>
      <c r="AN115" s="106"/>
      <c r="AO115" s="106"/>
      <c r="AP115" s="106"/>
      <c r="AQ115" s="106"/>
      <c r="AR115" s="106"/>
      <c r="AS115" s="106"/>
      <c r="AT115" s="106"/>
      <c r="AU115" s="106"/>
      <c r="AV115" s="106"/>
      <c r="AW115" s="106"/>
      <c r="AX115" s="106"/>
      <c r="AY115" s="106"/>
      <c r="AZ115" s="106"/>
      <c r="BA115" s="106"/>
      <c r="BB115" s="106"/>
      <c r="BC115" s="106"/>
      <c r="BD115" s="106"/>
      <c r="BE115" s="106"/>
      <c r="BF115" s="106"/>
      <c r="BG115" s="106"/>
      <c r="BH115" s="106"/>
      <c r="BI115" s="106"/>
      <c r="BJ115" s="106"/>
      <c r="BK115" s="106"/>
      <c r="BL115" s="106"/>
      <c r="BM115" s="106"/>
      <c r="BN115" s="106"/>
      <c r="BO115" s="106"/>
      <c r="BP115" s="106"/>
      <c r="BQ115" s="106"/>
      <c r="BR115" s="106"/>
      <c r="BS115" s="106"/>
      <c r="BT115" s="106"/>
      <c r="BU115" s="106"/>
      <c r="BV115" s="106"/>
      <c r="BW115" s="106"/>
      <c r="BX115" s="106"/>
      <c r="BY115" s="106"/>
      <c r="BZ115" s="106"/>
      <c r="CA115" s="106"/>
      <c r="CB115" s="106"/>
      <c r="CC115" s="106"/>
      <c r="CD115" s="106"/>
      <c r="CE115" s="106"/>
      <c r="CF115" s="106"/>
      <c r="CG115" s="106"/>
      <c r="CH115" s="106"/>
      <c r="CI115" s="106"/>
      <c r="CJ115" s="106"/>
      <c r="CK115" s="106"/>
    </row>
    <row r="116" spans="2:89" ht="14.25" customHeight="1">
      <c r="B116" s="3735" t="s">
        <v>206</v>
      </c>
      <c r="C116" s="3736"/>
      <c r="D116" s="65"/>
      <c r="E116" s="65"/>
      <c r="F116" s="65"/>
      <c r="G116" s="79"/>
      <c r="H116" s="79"/>
      <c r="I116" s="106"/>
      <c r="J116" s="1655"/>
      <c r="K116" s="114"/>
      <c r="L116" s="214"/>
      <c r="M116" s="106"/>
      <c r="N116" s="106"/>
      <c r="O116" s="114"/>
      <c r="P116" s="106"/>
      <c r="Q116" s="130"/>
      <c r="R116" s="115"/>
      <c r="S116" s="106"/>
      <c r="T116" s="14"/>
      <c r="U116" s="98"/>
      <c r="V116" s="106"/>
      <c r="W116" s="106"/>
      <c r="X116" s="106"/>
      <c r="Y116" s="101"/>
      <c r="Z116" s="100"/>
      <c r="AA116" s="141"/>
      <c r="AB116" s="106"/>
      <c r="AC116" s="106"/>
      <c r="AD116" s="106"/>
      <c r="AE116" s="106"/>
      <c r="AF116" s="106"/>
      <c r="AG116" s="106"/>
      <c r="AH116" s="106"/>
      <c r="AI116" s="106"/>
      <c r="AJ116" s="101"/>
      <c r="AK116" s="106"/>
      <c r="AL116" s="106"/>
      <c r="AM116" s="106"/>
      <c r="AN116" s="106"/>
      <c r="AO116" s="106"/>
      <c r="AP116" s="106"/>
      <c r="AQ116" s="106"/>
      <c r="AR116" s="106"/>
      <c r="AS116" s="106"/>
      <c r="AT116" s="106"/>
      <c r="AU116" s="106"/>
      <c r="AV116" s="106"/>
      <c r="AW116" s="106"/>
      <c r="AX116" s="106"/>
      <c r="AY116" s="106"/>
      <c r="AZ116" s="106"/>
      <c r="BA116" s="106"/>
      <c r="BB116" s="106"/>
      <c r="BC116" s="106"/>
      <c r="BD116" s="106"/>
      <c r="BE116" s="106"/>
      <c r="BF116" s="106"/>
      <c r="BG116" s="106"/>
      <c r="BH116" s="106"/>
      <c r="BI116" s="106"/>
      <c r="BJ116" s="106"/>
      <c r="BK116" s="106"/>
      <c r="BL116" s="106"/>
      <c r="BM116" s="106"/>
      <c r="BN116" s="106"/>
      <c r="BO116" s="106"/>
      <c r="BP116" s="106"/>
      <c r="BQ116" s="106"/>
      <c r="BR116" s="106"/>
      <c r="BS116" s="106"/>
      <c r="BT116" s="106"/>
      <c r="BU116" s="106"/>
      <c r="BV116" s="106"/>
      <c r="BW116" s="106"/>
      <c r="BX116" s="106"/>
      <c r="BY116" s="106"/>
      <c r="BZ116" s="106"/>
      <c r="CA116" s="106"/>
      <c r="CB116" s="106"/>
      <c r="CC116" s="106"/>
      <c r="CD116" s="106"/>
      <c r="CE116" s="106"/>
      <c r="CF116" s="106"/>
      <c r="CG116" s="106"/>
      <c r="CH116" s="106"/>
      <c r="CI116" s="106"/>
      <c r="CJ116" s="106"/>
      <c r="CK116" s="106"/>
    </row>
    <row r="117" spans="2:89" ht="14.25" customHeight="1">
      <c r="E117" s="390" t="s">
        <v>125</v>
      </c>
      <c r="F117" s="80"/>
      <c r="G117" s="6" t="s">
        <v>932</v>
      </c>
      <c r="H117" t="s">
        <v>533</v>
      </c>
      <c r="I117" s="137"/>
      <c r="J117" s="106"/>
      <c r="K117" s="106"/>
      <c r="L117" s="106"/>
      <c r="M117" s="106"/>
      <c r="N117" s="489"/>
      <c r="O117" s="114"/>
      <c r="P117" s="179"/>
      <c r="Q117" s="106"/>
      <c r="R117" s="106"/>
      <c r="S117" s="106"/>
      <c r="T117" s="11"/>
      <c r="U117" s="104"/>
      <c r="V117" s="106"/>
      <c r="W117" s="106"/>
      <c r="X117" s="106"/>
      <c r="Y117" s="107"/>
      <c r="Z117" s="110"/>
      <c r="AA117" s="193"/>
      <c r="AB117" s="106"/>
      <c r="AC117" s="106"/>
      <c r="AD117" s="106"/>
      <c r="AE117" s="106"/>
      <c r="AF117" s="106"/>
      <c r="AG117" s="106"/>
      <c r="AH117" s="106"/>
      <c r="AI117" s="106"/>
      <c r="AJ117" s="101"/>
      <c r="AK117" s="106"/>
      <c r="AL117" s="106"/>
      <c r="AM117" s="106"/>
      <c r="AN117" s="106"/>
      <c r="AO117" s="106"/>
      <c r="AP117" s="106"/>
      <c r="AQ117" s="106"/>
      <c r="AR117" s="106"/>
      <c r="AS117" s="106"/>
      <c r="AT117" s="106"/>
      <c r="AU117" s="106"/>
      <c r="AV117" s="106"/>
      <c r="AW117" s="106"/>
      <c r="AX117" s="106"/>
      <c r="AY117" s="106"/>
      <c r="AZ117" s="106"/>
      <c r="BA117" s="106"/>
      <c r="BB117" s="106"/>
      <c r="BC117" s="106"/>
      <c r="BD117" s="106"/>
      <c r="BE117" s="106"/>
      <c r="BF117" s="106"/>
      <c r="BG117" s="106"/>
      <c r="BH117" s="106"/>
      <c r="BI117" s="106"/>
      <c r="BJ117" s="106"/>
      <c r="BK117" s="106"/>
      <c r="BL117" s="106"/>
      <c r="BM117" s="106"/>
      <c r="BN117" s="106"/>
      <c r="BO117" s="106"/>
      <c r="BP117" s="106"/>
      <c r="BQ117" s="106"/>
      <c r="BR117" s="106"/>
      <c r="BS117" s="106"/>
      <c r="BT117" s="106"/>
      <c r="BU117" s="106"/>
      <c r="BV117" s="106"/>
      <c r="BW117" s="106"/>
      <c r="BX117" s="106"/>
      <c r="BY117" s="106"/>
      <c r="BZ117" s="106"/>
      <c r="CA117" s="106"/>
      <c r="CB117" s="106"/>
      <c r="CC117" s="106"/>
      <c r="CD117" s="106"/>
      <c r="CE117" s="106"/>
      <c r="CF117" s="106"/>
      <c r="CG117" s="106"/>
      <c r="CH117" s="106"/>
      <c r="CI117" s="106"/>
      <c r="CJ117" s="106"/>
      <c r="CK117" s="106"/>
    </row>
    <row r="118" spans="2:89" ht="14.25" customHeight="1" thickBot="1">
      <c r="B118" s="391"/>
      <c r="C118" s="99" t="s">
        <v>547</v>
      </c>
      <c r="F118" s="99" t="s">
        <v>547</v>
      </c>
      <c r="G118" s="2"/>
      <c r="H118" s="80"/>
      <c r="I118" s="161"/>
      <c r="J118" s="106"/>
      <c r="K118" s="106"/>
      <c r="L118" s="106"/>
      <c r="M118" s="106"/>
      <c r="N118" s="106"/>
      <c r="O118" s="172"/>
      <c r="P118" s="106"/>
      <c r="Q118" s="106"/>
      <c r="R118" s="106"/>
      <c r="S118" s="106"/>
      <c r="T118" s="11"/>
      <c r="U118" s="104"/>
      <c r="V118" s="106"/>
      <c r="W118" s="106"/>
      <c r="X118" s="106"/>
      <c r="Y118" s="101"/>
      <c r="Z118" s="100"/>
      <c r="AA118" s="141"/>
      <c r="AB118" s="106"/>
      <c r="AC118" s="106"/>
      <c r="AD118" s="106"/>
      <c r="AE118" s="106"/>
      <c r="AF118" s="106"/>
      <c r="AG118" s="106"/>
      <c r="AH118" s="106"/>
      <c r="AI118" s="106"/>
      <c r="AJ118" s="106"/>
      <c r="AK118" s="106"/>
      <c r="AL118" s="106"/>
      <c r="AM118" s="269"/>
      <c r="AN118" s="106"/>
      <c r="AO118" s="127"/>
      <c r="AP118" s="106"/>
      <c r="AQ118" s="106"/>
      <c r="AR118" s="106"/>
      <c r="AS118" s="137"/>
      <c r="AT118" s="104"/>
      <c r="AU118" s="106"/>
      <c r="AV118" s="106"/>
      <c r="AW118" s="106"/>
      <c r="AX118" s="106"/>
      <c r="AY118" s="106"/>
      <c r="AZ118" s="106"/>
      <c r="BA118" s="106"/>
      <c r="BB118" s="106"/>
      <c r="BC118" s="106"/>
      <c r="BD118" s="106"/>
      <c r="BE118" s="106"/>
      <c r="BF118" s="106"/>
      <c r="BG118" s="106"/>
      <c r="BH118" s="106"/>
      <c r="BI118" s="106"/>
      <c r="BJ118" s="106"/>
      <c r="BK118" s="106"/>
      <c r="BL118" s="106"/>
      <c r="BM118" s="106"/>
      <c r="BN118" s="106"/>
      <c r="BO118" s="106"/>
      <c r="BP118" s="106"/>
      <c r="BQ118" s="106"/>
      <c r="BR118" s="106"/>
      <c r="BS118" s="106"/>
      <c r="BT118" s="106"/>
      <c r="BU118" s="106"/>
      <c r="BV118" s="106"/>
      <c r="BW118" s="106"/>
      <c r="BX118" s="106"/>
      <c r="BY118" s="106"/>
      <c r="BZ118" s="106"/>
      <c r="CA118" s="106"/>
      <c r="CB118" s="106"/>
      <c r="CC118" s="106"/>
      <c r="CD118" s="106"/>
      <c r="CE118" s="106"/>
      <c r="CF118" s="106"/>
      <c r="CG118" s="106"/>
      <c r="CH118" s="106"/>
      <c r="CI118" s="106"/>
      <c r="CJ118" s="106"/>
      <c r="CK118" s="106"/>
    </row>
    <row r="119" spans="2:89" ht="14.25" customHeight="1" thickBot="1">
      <c r="B119" s="348" t="s">
        <v>2</v>
      </c>
      <c r="C119" s="2596" t="s">
        <v>954</v>
      </c>
      <c r="D119" s="610" t="s">
        <v>4</v>
      </c>
      <c r="E119" s="106"/>
      <c r="F119" s="348" t="s">
        <v>2</v>
      </c>
      <c r="G119" s="2596" t="s">
        <v>953</v>
      </c>
      <c r="H119" s="610" t="s">
        <v>4</v>
      </c>
      <c r="I119" s="101"/>
      <c r="J119" s="781"/>
      <c r="K119" s="106"/>
      <c r="L119" s="114"/>
      <c r="M119" s="106"/>
      <c r="N119" s="100"/>
      <c r="O119" s="126"/>
      <c r="P119" s="334"/>
      <c r="Q119" s="106"/>
      <c r="R119" s="106"/>
      <c r="S119" s="106"/>
      <c r="T119" s="11"/>
      <c r="U119" s="104"/>
      <c r="V119" s="106"/>
      <c r="W119" s="106"/>
      <c r="X119" s="106"/>
      <c r="Y119" s="111"/>
      <c r="Z119" s="113"/>
      <c r="AA119" s="376"/>
      <c r="AB119" s="106"/>
      <c r="AC119" s="106"/>
      <c r="AD119" s="106"/>
      <c r="AE119" s="106"/>
      <c r="AF119" s="106"/>
      <c r="AG119" s="106"/>
      <c r="AH119" s="106"/>
      <c r="AI119" s="106"/>
      <c r="AJ119" s="119"/>
      <c r="AK119" s="101"/>
      <c r="AL119" s="100"/>
      <c r="AM119" s="101"/>
      <c r="AN119" s="101"/>
      <c r="AO119" s="107"/>
      <c r="AP119" s="107"/>
      <c r="AQ119" s="385"/>
      <c r="AR119" s="385"/>
      <c r="AS119" s="101"/>
      <c r="AT119" s="101"/>
      <c r="AU119" s="106"/>
      <c r="AV119" s="106"/>
      <c r="AW119" s="106"/>
      <c r="AX119" s="106"/>
      <c r="AY119" s="106"/>
      <c r="AZ119" s="106"/>
      <c r="BA119" s="106"/>
      <c r="BB119" s="106"/>
      <c r="BC119" s="106"/>
      <c r="BD119" s="106"/>
      <c r="BE119" s="106"/>
      <c r="BF119" s="106"/>
      <c r="BG119" s="106"/>
      <c r="BH119" s="106"/>
      <c r="BI119" s="106"/>
      <c r="BJ119" s="106"/>
      <c r="BK119" s="106"/>
      <c r="BL119" s="106"/>
      <c r="BM119" s="106"/>
      <c r="BN119" s="106"/>
      <c r="BO119" s="106"/>
      <c r="BP119" s="106"/>
      <c r="BQ119" s="106"/>
      <c r="BR119" s="106"/>
      <c r="BS119" s="106"/>
      <c r="BT119" s="106"/>
      <c r="BU119" s="106"/>
      <c r="BV119" s="106"/>
      <c r="BW119" s="106"/>
      <c r="BX119" s="106"/>
      <c r="BY119" s="106"/>
      <c r="BZ119" s="106"/>
      <c r="CA119" s="106"/>
      <c r="CB119" s="106"/>
      <c r="CC119" s="106"/>
      <c r="CD119" s="106"/>
      <c r="CE119" s="106"/>
      <c r="CF119" s="106"/>
      <c r="CG119" s="106"/>
      <c r="CH119" s="106"/>
      <c r="CI119" s="106"/>
      <c r="CJ119" s="106"/>
      <c r="CK119" s="106"/>
    </row>
    <row r="120" spans="2:89" ht="15" customHeight="1" thickBot="1">
      <c r="B120" s="1571" t="s">
        <v>5</v>
      </c>
      <c r="C120" s="2609" t="s">
        <v>3</v>
      </c>
      <c r="D120" s="2595" t="s">
        <v>60</v>
      </c>
      <c r="E120" s="106"/>
      <c r="F120" s="1571" t="s">
        <v>5</v>
      </c>
      <c r="G120" s="2609" t="s">
        <v>3</v>
      </c>
      <c r="H120" s="2595" t="s">
        <v>60</v>
      </c>
      <c r="I120" s="101"/>
      <c r="J120" s="106"/>
      <c r="K120" s="172"/>
      <c r="L120" s="106"/>
      <c r="M120" s="106"/>
      <c r="N120" s="171"/>
      <c r="O120" s="126"/>
      <c r="P120" s="367"/>
      <c r="Q120" s="212"/>
      <c r="R120" s="106"/>
      <c r="S120" s="106"/>
      <c r="T120" s="11"/>
      <c r="U120" s="101"/>
      <c r="V120" s="106"/>
      <c r="W120" s="106"/>
      <c r="X120" s="106"/>
      <c r="Y120" s="106"/>
      <c r="Z120" s="106"/>
      <c r="AA120" s="106"/>
      <c r="AB120" s="106"/>
      <c r="AC120" s="106"/>
      <c r="AD120" s="106"/>
      <c r="AE120" s="106"/>
      <c r="AF120" s="106"/>
      <c r="AG120" s="106"/>
      <c r="AH120" s="106"/>
      <c r="AI120" s="106"/>
      <c r="AJ120" s="106"/>
      <c r="AK120" s="101"/>
      <c r="AL120" s="100"/>
      <c r="AM120" s="101"/>
      <c r="AN120" s="101"/>
      <c r="AO120" s="107"/>
      <c r="AP120" s="386"/>
      <c r="AQ120" s="385"/>
      <c r="AR120" s="385"/>
      <c r="AS120" s="101"/>
      <c r="AT120" s="101"/>
      <c r="AU120" s="106"/>
      <c r="AV120" s="106"/>
      <c r="AW120" s="106"/>
      <c r="AX120" s="106"/>
      <c r="AY120" s="106"/>
      <c r="AZ120" s="106"/>
      <c r="BA120" s="106"/>
      <c r="BB120" s="106"/>
      <c r="BC120" s="106"/>
      <c r="BD120" s="106"/>
      <c r="BE120" s="106"/>
      <c r="BF120" s="106"/>
      <c r="BG120" s="106"/>
      <c r="BH120" s="106"/>
      <c r="BI120" s="106"/>
      <c r="BJ120" s="106"/>
      <c r="BK120" s="106"/>
      <c r="BL120" s="106"/>
      <c r="BM120" s="106"/>
      <c r="BN120" s="106"/>
      <c r="BO120" s="106"/>
      <c r="BP120" s="106"/>
      <c r="BQ120" s="106"/>
      <c r="BR120" s="106"/>
      <c r="BS120" s="106"/>
      <c r="BT120" s="106"/>
      <c r="BU120" s="106"/>
      <c r="BV120" s="106"/>
      <c r="BW120" s="106"/>
      <c r="BX120" s="106"/>
      <c r="BY120" s="106"/>
      <c r="BZ120" s="106"/>
      <c r="CA120" s="106"/>
      <c r="CB120" s="106"/>
      <c r="CC120" s="106"/>
      <c r="CD120" s="106"/>
      <c r="CE120" s="106"/>
      <c r="CF120" s="106"/>
      <c r="CG120" s="106"/>
      <c r="CH120" s="106"/>
      <c r="CI120" s="106"/>
      <c r="CJ120" s="106"/>
      <c r="CK120" s="106"/>
    </row>
    <row r="121" spans="2:89" ht="16.5" customHeight="1">
      <c r="B121" s="234"/>
      <c r="C121" s="340" t="s">
        <v>132</v>
      </c>
      <c r="D121" s="226"/>
      <c r="F121" s="234"/>
      <c r="G121" s="340" t="s">
        <v>132</v>
      </c>
      <c r="H121" s="226"/>
      <c r="I121" s="101"/>
      <c r="J121" s="115"/>
      <c r="K121" s="101"/>
      <c r="L121" s="98"/>
      <c r="M121" s="106"/>
      <c r="N121" s="106"/>
      <c r="O121" s="126"/>
      <c r="P121" s="111"/>
      <c r="Q121" s="130"/>
      <c r="R121" s="106"/>
      <c r="S121" s="106"/>
      <c r="T121" s="11"/>
      <c r="U121" s="101"/>
      <c r="V121" s="208"/>
      <c r="W121" s="106"/>
      <c r="X121" s="106"/>
      <c r="Y121" s="106"/>
      <c r="Z121" s="106"/>
      <c r="AA121" s="106"/>
      <c r="AB121" s="106"/>
      <c r="AC121" s="106"/>
      <c r="AD121" s="106"/>
      <c r="AE121" s="106"/>
      <c r="AF121" s="106"/>
      <c r="AG121" s="106"/>
      <c r="AH121" s="106"/>
      <c r="AI121" s="106"/>
      <c r="AJ121" s="106"/>
      <c r="AK121" s="101"/>
      <c r="AL121" s="100"/>
      <c r="AM121" s="101"/>
      <c r="AN121" s="101"/>
      <c r="AO121" s="107"/>
      <c r="AP121" s="107"/>
      <c r="AQ121" s="385"/>
      <c r="AR121" s="385"/>
      <c r="AS121" s="101"/>
      <c r="AT121" s="101"/>
      <c r="AU121" s="106"/>
      <c r="AV121" s="106"/>
      <c r="AW121" s="106"/>
      <c r="AX121" s="106"/>
      <c r="AY121" s="106"/>
      <c r="AZ121" s="106"/>
      <c r="BA121" s="106"/>
      <c r="BB121" s="106"/>
      <c r="BC121" s="106"/>
      <c r="BD121" s="106"/>
      <c r="BE121" s="106"/>
      <c r="BF121" s="106"/>
      <c r="BG121" s="106"/>
      <c r="BH121" s="106"/>
      <c r="BI121" s="106"/>
      <c r="BJ121" s="106"/>
      <c r="BK121" s="106"/>
      <c r="BL121" s="106"/>
      <c r="BM121" s="106"/>
      <c r="BN121" s="106"/>
      <c r="BO121" s="106"/>
      <c r="BP121" s="106"/>
      <c r="BQ121" s="106"/>
      <c r="BR121" s="106"/>
      <c r="BS121" s="106"/>
      <c r="BT121" s="106"/>
      <c r="BU121" s="106"/>
      <c r="BV121" s="106"/>
      <c r="BW121" s="106"/>
      <c r="BX121" s="106"/>
      <c r="BY121" s="106"/>
      <c r="BZ121" s="106"/>
      <c r="CA121" s="106"/>
      <c r="CB121" s="106"/>
      <c r="CC121" s="106"/>
      <c r="CD121" s="106"/>
      <c r="CE121" s="106"/>
      <c r="CF121" s="106"/>
      <c r="CG121" s="106"/>
      <c r="CH121" s="106"/>
      <c r="CI121" s="106"/>
      <c r="CJ121" s="106"/>
      <c r="CK121" s="106"/>
    </row>
    <row r="122" spans="2:89" ht="15.75" customHeight="1">
      <c r="B122" s="162" t="str">
        <f>'12-18л. МЕНЮ '!J536</f>
        <v>236 / 21</v>
      </c>
      <c r="C122" s="265" t="str">
        <f>'12-18л. МЕНЮ '!C536</f>
        <v>Каша рисовая молочная жидкая</v>
      </c>
      <c r="D122" s="165">
        <f>'12-18л. МЕНЮ '!D536</f>
        <v>200</v>
      </c>
      <c r="F122" s="1559" t="str">
        <f>'12-18л. МЕНЮ '!J596</f>
        <v>53 / 21</v>
      </c>
      <c r="G122" s="265" t="str">
        <f>'12-18л. МЕНЮ '!C596</f>
        <v xml:space="preserve">Икра свекольная </v>
      </c>
      <c r="H122" s="165">
        <f>'12-18л. МЕНЮ '!D596</f>
        <v>100</v>
      </c>
      <c r="I122" s="101"/>
      <c r="J122" s="106"/>
      <c r="K122" s="113"/>
      <c r="L122" s="106"/>
      <c r="M122" s="106"/>
      <c r="N122" s="1656"/>
      <c r="O122" s="126"/>
      <c r="P122" s="334"/>
      <c r="Q122" s="141"/>
      <c r="R122" s="106"/>
      <c r="S122" s="106"/>
      <c r="T122" s="11"/>
      <c r="U122" s="101"/>
      <c r="V122" s="208"/>
      <c r="W122" s="106"/>
      <c r="X122" s="106"/>
      <c r="Y122" s="106"/>
      <c r="Z122" s="106"/>
      <c r="AA122" s="106"/>
      <c r="AB122" s="106"/>
      <c r="AC122" s="106"/>
      <c r="AD122" s="106"/>
      <c r="AE122" s="106"/>
      <c r="AF122" s="106"/>
      <c r="AG122" s="106"/>
      <c r="AH122" s="106"/>
      <c r="AI122" s="106"/>
      <c r="AJ122" s="106"/>
      <c r="AK122" s="101"/>
      <c r="AL122" s="104"/>
      <c r="AM122" s="101"/>
      <c r="AN122" s="101"/>
      <c r="AO122" s="107"/>
      <c r="AP122" s="107"/>
      <c r="AQ122" s="385"/>
      <c r="AR122" s="385"/>
      <c r="AS122" s="106"/>
      <c r="AT122" s="106"/>
      <c r="AU122" s="106"/>
      <c r="AV122" s="106"/>
      <c r="AW122" s="106"/>
      <c r="AX122" s="106"/>
      <c r="AY122" s="106"/>
      <c r="AZ122" s="106"/>
      <c r="BA122" s="106"/>
      <c r="BB122" s="106"/>
      <c r="BC122" s="106"/>
      <c r="BD122" s="106"/>
      <c r="BE122" s="106"/>
      <c r="BF122" s="106"/>
      <c r="BG122" s="106"/>
      <c r="BH122" s="106"/>
      <c r="BI122" s="106"/>
      <c r="BJ122" s="106"/>
      <c r="BK122" s="106"/>
      <c r="BL122" s="106"/>
      <c r="BM122" s="106"/>
      <c r="BN122" s="106"/>
      <c r="BO122" s="106"/>
      <c r="BP122" s="106"/>
      <c r="BQ122" s="106"/>
      <c r="BR122" s="106"/>
      <c r="BS122" s="106"/>
      <c r="BT122" s="106"/>
      <c r="BU122" s="106"/>
      <c r="BV122" s="106"/>
      <c r="BW122" s="106"/>
      <c r="BX122" s="106"/>
      <c r="BY122" s="106"/>
      <c r="BZ122" s="106"/>
      <c r="CA122" s="106"/>
      <c r="CB122" s="106"/>
      <c r="CC122" s="106"/>
      <c r="CD122" s="106"/>
      <c r="CE122" s="106"/>
      <c r="CF122" s="106"/>
      <c r="CG122" s="106"/>
      <c r="CH122" s="106"/>
      <c r="CI122" s="106"/>
      <c r="CJ122" s="106"/>
      <c r="CK122" s="106"/>
    </row>
    <row r="123" spans="2:89" ht="15" customHeight="1">
      <c r="B123" s="162" t="str">
        <f>'12-18л. МЕНЮ '!J537</f>
        <v>54-1з/22</v>
      </c>
      <c r="C123" s="265" t="str">
        <f>'12-18л. МЕНЮ '!C537</f>
        <v>Сыр твёрдых сортов в нарезке</v>
      </c>
      <c r="D123" s="165">
        <f>'12-18л. МЕНЮ '!D537</f>
        <v>30</v>
      </c>
      <c r="F123" s="1559" t="str">
        <f>'12-18л. МЕНЮ '!J597</f>
        <v>492/22</v>
      </c>
      <c r="G123" s="265" t="str">
        <f>'12-18л. МЕНЮ '!C597</f>
        <v>Азу из говядины с картофелем</v>
      </c>
      <c r="H123" s="165">
        <f>'12-18л. МЕНЮ '!D597</f>
        <v>200</v>
      </c>
      <c r="I123" s="199"/>
      <c r="J123" s="115"/>
      <c r="K123" s="101"/>
      <c r="L123" s="98"/>
      <c r="M123" s="106"/>
      <c r="N123" s="125"/>
      <c r="O123" s="126"/>
      <c r="P123" s="111"/>
      <c r="Q123" s="141"/>
      <c r="R123" s="106"/>
      <c r="S123" s="106"/>
      <c r="T123" s="11"/>
      <c r="U123" s="101"/>
      <c r="V123" s="209"/>
      <c r="W123" s="106"/>
      <c r="X123" s="106"/>
      <c r="Y123" s="106"/>
      <c r="Z123" s="275"/>
      <c r="AA123" s="106"/>
      <c r="AB123" s="106"/>
      <c r="AC123" s="106"/>
      <c r="AD123" s="106"/>
      <c r="AE123" s="106"/>
      <c r="AF123" s="106"/>
      <c r="AG123" s="106"/>
      <c r="AH123" s="106"/>
      <c r="AI123" s="106"/>
      <c r="AJ123" s="106"/>
      <c r="AK123" s="101"/>
      <c r="AL123" s="100"/>
      <c r="AM123" s="101"/>
      <c r="AN123" s="101"/>
      <c r="AO123" s="107"/>
      <c r="AP123" s="107"/>
      <c r="AQ123" s="385"/>
      <c r="AR123" s="385"/>
      <c r="AS123" s="106"/>
      <c r="AT123" s="106"/>
      <c r="AU123" s="106"/>
      <c r="AV123" s="106"/>
      <c r="AW123" s="106"/>
      <c r="AX123" s="106"/>
      <c r="AY123" s="106"/>
      <c r="AZ123" s="106"/>
      <c r="BA123" s="106"/>
      <c r="BB123" s="106"/>
      <c r="BC123" s="106"/>
      <c r="BD123" s="106"/>
      <c r="BE123" s="106"/>
      <c r="BF123" s="106"/>
      <c r="BG123" s="106"/>
      <c r="BH123" s="106"/>
      <c r="BI123" s="106"/>
      <c r="BJ123" s="106"/>
      <c r="BK123" s="106"/>
      <c r="BL123" s="106"/>
      <c r="BM123" s="106"/>
      <c r="BN123" s="106"/>
      <c r="BO123" s="106"/>
      <c r="BP123" s="106"/>
      <c r="BQ123" s="106"/>
      <c r="BR123" s="106"/>
      <c r="BS123" s="106"/>
      <c r="BT123" s="106"/>
      <c r="BU123" s="106"/>
      <c r="BV123" s="106"/>
      <c r="BW123" s="106"/>
      <c r="BX123" s="106"/>
      <c r="BY123" s="106"/>
      <c r="BZ123" s="106"/>
      <c r="CA123" s="106"/>
      <c r="CB123" s="106"/>
      <c r="CC123" s="106"/>
      <c r="CD123" s="106"/>
      <c r="CE123" s="106"/>
      <c r="CF123" s="106"/>
      <c r="CG123" s="106"/>
      <c r="CH123" s="106"/>
      <c r="CI123" s="106"/>
      <c r="CJ123" s="106"/>
      <c r="CK123" s="106"/>
    </row>
    <row r="124" spans="2:89" ht="15" customHeight="1">
      <c r="B124" s="162" t="str">
        <f>'12-18л. МЕНЮ '!J538</f>
        <v>53-19з/22</v>
      </c>
      <c r="C124" s="265" t="str">
        <f>'12-18л. МЕНЮ '!C538</f>
        <v>Масло сливочное (порциями)</v>
      </c>
      <c r="D124" s="165">
        <f>'12-18л. МЕНЮ '!D538</f>
        <v>10</v>
      </c>
      <c r="F124" s="1559" t="str">
        <f>'12-18л. МЕНЮ '!J598</f>
        <v>54-1хн/22</v>
      </c>
      <c r="G124" s="265" t="str">
        <f>'12-18л. МЕНЮ '!C598</f>
        <v>Компот из смеси сухофруктов</v>
      </c>
      <c r="H124" s="165">
        <f>'12-18л. МЕНЮ '!D598</f>
        <v>200</v>
      </c>
      <c r="I124" s="212"/>
      <c r="J124" s="1661"/>
      <c r="K124" s="101"/>
      <c r="L124" s="98"/>
      <c r="M124" s="106"/>
      <c r="N124" s="1656"/>
      <c r="O124" s="126"/>
      <c r="P124" s="334"/>
      <c r="Q124" s="141"/>
      <c r="R124" s="106"/>
      <c r="S124" s="106"/>
      <c r="T124" s="11"/>
      <c r="U124" s="101"/>
      <c r="V124" s="106"/>
      <c r="W124" s="106"/>
      <c r="X124" s="106"/>
      <c r="Y124" s="212"/>
      <c r="Z124" s="191"/>
      <c r="AA124" s="276"/>
      <c r="AB124" s="212"/>
      <c r="AC124" s="191"/>
      <c r="AD124" s="276"/>
      <c r="AE124" s="106"/>
      <c r="AF124" s="106"/>
      <c r="AG124" s="106"/>
      <c r="AH124" s="106"/>
      <c r="AI124" s="106"/>
      <c r="AJ124" s="98"/>
      <c r="AK124" s="101"/>
      <c r="AL124" s="100"/>
      <c r="AM124" s="104"/>
      <c r="AN124" s="104"/>
      <c r="AO124" s="107"/>
      <c r="AP124" s="107"/>
      <c r="AQ124" s="385"/>
      <c r="AR124" s="387"/>
      <c r="AS124" s="106"/>
      <c r="AT124" s="106"/>
      <c r="AU124" s="106"/>
      <c r="AV124" s="106"/>
      <c r="AW124" s="106"/>
      <c r="AX124" s="106"/>
      <c r="AY124" s="106"/>
      <c r="AZ124" s="106"/>
      <c r="BA124" s="106"/>
      <c r="BB124" s="106"/>
      <c r="BC124" s="106"/>
      <c r="BD124" s="106"/>
      <c r="BE124" s="106"/>
      <c r="BF124" s="106"/>
      <c r="BG124" s="106"/>
      <c r="BH124" s="106"/>
      <c r="BI124" s="106"/>
      <c r="BJ124" s="106"/>
      <c r="BK124" s="106"/>
      <c r="BL124" s="106"/>
      <c r="BM124" s="106"/>
      <c r="BN124" s="106"/>
      <c r="BO124" s="106"/>
      <c r="BP124" s="106"/>
      <c r="BQ124" s="106"/>
      <c r="BR124" s="106"/>
      <c r="BS124" s="106"/>
      <c r="BT124" s="106"/>
      <c r="BU124" s="106"/>
      <c r="BV124" s="106"/>
      <c r="BW124" s="106"/>
      <c r="BX124" s="106"/>
      <c r="BY124" s="106"/>
      <c r="BZ124" s="106"/>
      <c r="CA124" s="106"/>
      <c r="CB124" s="106"/>
      <c r="CC124" s="106"/>
      <c r="CD124" s="106"/>
      <c r="CE124" s="106"/>
      <c r="CF124" s="106"/>
      <c r="CG124" s="106"/>
      <c r="CH124" s="106"/>
      <c r="CI124" s="106"/>
      <c r="CJ124" s="106"/>
      <c r="CK124" s="106"/>
    </row>
    <row r="125" spans="2:89" ht="12.75" customHeight="1">
      <c r="B125" s="162" t="str">
        <f>'12-18л. МЕНЮ '!J539</f>
        <v>457 / 21</v>
      </c>
      <c r="C125" s="265" t="str">
        <f>'12-18л. МЕНЮ '!C539</f>
        <v>Чай с сахаром</v>
      </c>
      <c r="D125" s="165">
        <f>'12-18л. МЕНЮ '!D539</f>
        <v>200</v>
      </c>
      <c r="F125" s="1559" t="str">
        <f>'12-18л. МЕНЮ '!J599</f>
        <v>Пром.пр.</v>
      </c>
      <c r="G125" s="265" t="str">
        <f>'12-18л. МЕНЮ '!C599</f>
        <v>Хлеб пшеничный</v>
      </c>
      <c r="H125" s="165">
        <f>'12-18л. МЕНЮ '!D599</f>
        <v>60</v>
      </c>
      <c r="I125" s="104"/>
      <c r="J125" s="124"/>
      <c r="K125" s="101"/>
      <c r="L125" s="98"/>
      <c r="M125" s="106"/>
      <c r="N125" s="1656"/>
      <c r="O125" s="126"/>
      <c r="P125" s="367"/>
      <c r="Q125" s="106"/>
      <c r="R125" s="106"/>
      <c r="S125" s="106"/>
      <c r="T125" s="11"/>
      <c r="U125" s="101"/>
      <c r="V125" s="106"/>
      <c r="W125" s="106"/>
      <c r="X125" s="106"/>
      <c r="Y125" s="101"/>
      <c r="Z125" s="109"/>
      <c r="AA125" s="277"/>
      <c r="AB125" s="101"/>
      <c r="AC125" s="100"/>
      <c r="AD125" s="135"/>
      <c r="AE125" s="106"/>
      <c r="AF125" s="106"/>
      <c r="AG125" s="106"/>
      <c r="AH125" s="106"/>
      <c r="AI125" s="106"/>
      <c r="AJ125" s="106"/>
      <c r="AK125" s="106"/>
      <c r="AL125" s="114"/>
      <c r="AM125" s="101"/>
      <c r="AN125" s="101"/>
      <c r="AO125" s="101"/>
      <c r="AP125" s="101"/>
      <c r="AQ125" s="106"/>
      <c r="AR125" s="106"/>
      <c r="AS125" s="197"/>
      <c r="AT125" s="104"/>
      <c r="AU125" s="106"/>
      <c r="AV125" s="106"/>
      <c r="AW125" s="106"/>
      <c r="AX125" s="106"/>
      <c r="AY125" s="106"/>
      <c r="AZ125" s="106"/>
      <c r="BA125" s="106"/>
      <c r="BB125" s="106"/>
      <c r="BC125" s="106"/>
      <c r="BD125" s="106"/>
      <c r="BE125" s="106"/>
      <c r="BF125" s="106"/>
      <c r="BG125" s="106"/>
      <c r="BH125" s="106"/>
      <c r="BI125" s="106"/>
      <c r="BJ125" s="106"/>
      <c r="BK125" s="106"/>
      <c r="BL125" s="106"/>
      <c r="BM125" s="106"/>
      <c r="BN125" s="106"/>
      <c r="BO125" s="106"/>
      <c r="BP125" s="106"/>
      <c r="BQ125" s="106"/>
      <c r="BR125" s="106"/>
      <c r="BS125" s="106"/>
      <c r="BT125" s="106"/>
      <c r="BU125" s="106"/>
      <c r="BV125" s="106"/>
      <c r="BW125" s="106"/>
      <c r="BX125" s="106"/>
      <c r="BY125" s="106"/>
      <c r="BZ125" s="106"/>
      <c r="CA125" s="106"/>
      <c r="CB125" s="106"/>
      <c r="CC125" s="106"/>
      <c r="CD125" s="106"/>
      <c r="CE125" s="106"/>
      <c r="CF125" s="106"/>
      <c r="CG125" s="106"/>
      <c r="CH125" s="106"/>
      <c r="CI125" s="106"/>
      <c r="CJ125" s="106"/>
      <c r="CK125" s="106"/>
    </row>
    <row r="126" spans="2:89" ht="17.25" customHeight="1">
      <c r="B126" s="162" t="str">
        <f>'12-18л. МЕНЮ '!J540</f>
        <v>992/22</v>
      </c>
      <c r="C126" s="265" t="str">
        <f>'12-18л. МЕНЮ '!C540</f>
        <v>Булочка домашняя</v>
      </c>
      <c r="D126" s="165">
        <f>'12-18л. МЕНЮ '!D540</f>
        <v>50</v>
      </c>
      <c r="F126" s="1433" t="str">
        <f>'12-18л. МЕНЮ '!J600</f>
        <v>Пром.пр.</v>
      </c>
      <c r="G126" s="265" t="str">
        <f>'12-18л. МЕНЮ '!C600</f>
        <v>Хлеб ржаной</v>
      </c>
      <c r="H126" s="165">
        <f>'12-18л. МЕНЮ '!D600</f>
        <v>30</v>
      </c>
      <c r="I126" s="275"/>
      <c r="J126" s="115"/>
      <c r="K126" s="101"/>
      <c r="L126" s="98"/>
      <c r="M126" s="106"/>
      <c r="N126" s="1655"/>
      <c r="O126" s="114"/>
      <c r="P126" s="1451"/>
      <c r="Q126" s="192"/>
      <c r="R126" s="106"/>
      <c r="S126" s="106"/>
      <c r="T126" s="11"/>
      <c r="U126" s="101"/>
      <c r="V126" s="106"/>
      <c r="W126" s="106"/>
      <c r="X126" s="106"/>
      <c r="Y126" s="101"/>
      <c r="Z126" s="100"/>
      <c r="AA126" s="141"/>
      <c r="AB126" s="101"/>
      <c r="AC126" s="105"/>
      <c r="AD126" s="130"/>
      <c r="AE126" s="106"/>
      <c r="AF126" s="106"/>
      <c r="AG126" s="106"/>
      <c r="AH126" s="106"/>
      <c r="AI126" s="106"/>
      <c r="AJ126" s="106"/>
      <c r="AK126" s="106"/>
      <c r="AL126" s="106"/>
      <c r="AM126" s="101"/>
      <c r="AN126" s="101"/>
      <c r="AO126" s="106"/>
      <c r="AP126" s="106"/>
      <c r="AQ126" s="106"/>
      <c r="AR126" s="106"/>
      <c r="AS126" s="104"/>
      <c r="AT126" s="388"/>
      <c r="AU126" s="106"/>
      <c r="AV126" s="106"/>
      <c r="AW126" s="106"/>
      <c r="AX126" s="106"/>
      <c r="AY126" s="106"/>
      <c r="AZ126" s="106"/>
      <c r="BA126" s="106"/>
      <c r="BB126" s="106"/>
      <c r="BC126" s="106"/>
      <c r="BD126" s="106"/>
      <c r="BE126" s="106"/>
      <c r="BF126" s="106"/>
      <c r="BG126" s="106"/>
      <c r="BH126" s="106"/>
      <c r="BI126" s="106"/>
      <c r="BJ126" s="106"/>
      <c r="BK126" s="106"/>
      <c r="BL126" s="106"/>
      <c r="BM126" s="106"/>
      <c r="BN126" s="106"/>
      <c r="BO126" s="106"/>
      <c r="BP126" s="106"/>
      <c r="BQ126" s="106"/>
      <c r="BR126" s="106"/>
      <c r="BS126" s="106"/>
      <c r="BT126" s="106"/>
      <c r="BU126" s="106"/>
      <c r="BV126" s="106"/>
      <c r="BW126" s="106"/>
      <c r="BX126" s="106"/>
      <c r="BY126" s="106"/>
      <c r="BZ126" s="106"/>
      <c r="CA126" s="106"/>
      <c r="CB126" s="106"/>
      <c r="CC126" s="106"/>
      <c r="CD126" s="106"/>
      <c r="CE126" s="106"/>
      <c r="CF126" s="106"/>
      <c r="CG126" s="106"/>
      <c r="CH126" s="106"/>
      <c r="CI126" s="106"/>
      <c r="CJ126" s="106"/>
      <c r="CK126" s="106"/>
    </row>
    <row r="127" spans="2:89" ht="16.5" customHeight="1" thickBot="1">
      <c r="B127" s="162" t="str">
        <f>'12-18л. МЕНЮ '!J541</f>
        <v>Пром.пр.</v>
      </c>
      <c r="C127" s="265" t="str">
        <f>'12-18л. МЕНЮ '!C541</f>
        <v>Хлеб ржаной</v>
      </c>
      <c r="D127" s="165">
        <f>'12-18л. МЕНЮ '!D541</f>
        <v>40</v>
      </c>
      <c r="F127" s="1234" t="s">
        <v>292</v>
      </c>
      <c r="G127" s="1290"/>
      <c r="H127" s="1752">
        <f>'12-18л. МЕНЮ '!D601</f>
        <v>590</v>
      </c>
      <c r="I127" s="212"/>
      <c r="J127" s="1656"/>
      <c r="K127" s="101"/>
      <c r="L127" s="98"/>
      <c r="M127" s="106"/>
      <c r="N127" s="125"/>
      <c r="O127" s="172"/>
      <c r="P127" s="106"/>
      <c r="Q127" s="141"/>
      <c r="R127" s="106"/>
      <c r="S127" s="106"/>
      <c r="T127" s="11"/>
      <c r="U127" s="101"/>
      <c r="V127" s="106"/>
      <c r="W127" s="106"/>
      <c r="X127" s="106"/>
      <c r="Y127" s="101"/>
      <c r="Z127" s="100"/>
      <c r="AA127" s="141"/>
      <c r="AB127" s="101"/>
      <c r="AC127" s="100"/>
      <c r="AD127" s="135"/>
      <c r="AE127" s="106"/>
      <c r="AF127" s="106"/>
      <c r="AG127" s="106"/>
      <c r="AH127" s="106"/>
      <c r="AI127" s="106"/>
      <c r="AJ127" s="101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106"/>
      <c r="AV127" s="106"/>
      <c r="AW127" s="106"/>
      <c r="AX127" s="106"/>
      <c r="AY127" s="106"/>
      <c r="AZ127" s="106"/>
      <c r="BA127" s="106"/>
      <c r="BB127" s="106"/>
      <c r="BC127" s="106"/>
      <c r="BD127" s="106"/>
      <c r="BE127" s="106"/>
      <c r="BF127" s="106"/>
      <c r="BG127" s="106"/>
      <c r="BH127" s="106"/>
      <c r="BI127" s="106"/>
      <c r="BJ127" s="106"/>
      <c r="BK127" s="106"/>
      <c r="BL127" s="106"/>
      <c r="BM127" s="106"/>
      <c r="BN127" s="106"/>
      <c r="BO127" s="106"/>
      <c r="BP127" s="106"/>
      <c r="BQ127" s="106"/>
      <c r="BR127" s="106"/>
      <c r="BS127" s="106"/>
      <c r="BT127" s="106"/>
      <c r="BU127" s="106"/>
      <c r="BV127" s="106"/>
      <c r="BW127" s="106"/>
      <c r="BX127" s="106"/>
      <c r="BY127" s="106"/>
      <c r="BZ127" s="106"/>
      <c r="CA127" s="106"/>
      <c r="CB127" s="106"/>
      <c r="CC127" s="106"/>
      <c r="CD127" s="106"/>
      <c r="CE127" s="106"/>
      <c r="CF127" s="106"/>
      <c r="CG127" s="106"/>
      <c r="CH127" s="106"/>
      <c r="CI127" s="106"/>
      <c r="CJ127" s="106"/>
      <c r="CK127" s="106"/>
    </row>
    <row r="128" spans="2:89" ht="12.75" customHeight="1">
      <c r="B128" s="162" t="str">
        <f>'12-18л. МЕНЮ '!J542</f>
        <v xml:space="preserve">338 / 17 </v>
      </c>
      <c r="C128" s="265" t="str">
        <f>'12-18л. МЕНЮ '!C542</f>
        <v>Фрукты свежие (яблоко)</v>
      </c>
      <c r="D128" s="165">
        <f>'12-18л. МЕНЮ '!D542</f>
        <v>105</v>
      </c>
      <c r="F128" s="616"/>
      <c r="G128" s="340" t="s">
        <v>110</v>
      </c>
      <c r="H128" s="226"/>
      <c r="I128" s="101"/>
      <c r="J128" s="592"/>
      <c r="K128" s="101"/>
      <c r="L128" s="98"/>
      <c r="M128" s="106"/>
      <c r="N128" s="171"/>
      <c r="O128" s="113"/>
      <c r="P128" s="334"/>
      <c r="Q128" s="135"/>
      <c r="R128" s="106"/>
      <c r="S128" s="106"/>
      <c r="T128" s="11"/>
      <c r="U128" s="127"/>
      <c r="V128" s="106"/>
      <c r="W128" s="161"/>
      <c r="X128" s="106"/>
      <c r="Y128" s="101"/>
      <c r="Z128" s="100"/>
      <c r="AA128" s="135"/>
      <c r="AB128" s="101"/>
      <c r="AC128" s="100"/>
      <c r="AD128" s="141"/>
      <c r="AE128" s="106"/>
      <c r="AF128" s="106"/>
      <c r="AG128" s="106"/>
      <c r="AH128" s="107"/>
      <c r="AI128" s="101"/>
      <c r="AJ128" s="101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106"/>
      <c r="AV128" s="106"/>
      <c r="AW128" s="106"/>
      <c r="AX128" s="106"/>
      <c r="AY128" s="106"/>
      <c r="AZ128" s="106"/>
      <c r="BA128" s="106"/>
      <c r="BB128" s="106"/>
      <c r="BC128" s="106"/>
      <c r="BD128" s="106"/>
      <c r="BE128" s="106"/>
      <c r="BF128" s="106"/>
      <c r="BG128" s="106"/>
      <c r="BH128" s="106"/>
      <c r="BI128" s="106"/>
      <c r="BJ128" s="106"/>
      <c r="BK128" s="106"/>
      <c r="BL128" s="106"/>
      <c r="BM128" s="106"/>
      <c r="BN128" s="106"/>
      <c r="BO128" s="106"/>
      <c r="BP128" s="106"/>
      <c r="BQ128" s="106"/>
      <c r="BR128" s="106"/>
      <c r="BS128" s="106"/>
      <c r="BT128" s="106"/>
      <c r="BU128" s="106"/>
      <c r="BV128" s="106"/>
      <c r="BW128" s="106"/>
      <c r="BX128" s="106"/>
      <c r="BY128" s="106"/>
      <c r="BZ128" s="106"/>
      <c r="CA128" s="106"/>
      <c r="CB128" s="106"/>
      <c r="CC128" s="106"/>
      <c r="CD128" s="106"/>
      <c r="CE128" s="106"/>
      <c r="CF128" s="106"/>
      <c r="CG128" s="106"/>
      <c r="CH128" s="106"/>
      <c r="CI128" s="106"/>
      <c r="CJ128" s="106"/>
      <c r="CK128" s="106"/>
    </row>
    <row r="129" spans="2:89" ht="14.25" customHeight="1" thickBot="1">
      <c r="B129" s="1776" t="s">
        <v>292</v>
      </c>
      <c r="C129" s="1290"/>
      <c r="D129" s="2128">
        <f>'12-18л. МЕНЮ '!D543</f>
        <v>635</v>
      </c>
      <c r="F129" s="1414" t="str">
        <f>'12-18л. МЕНЮ '!J605</f>
        <v>54-3з/22</v>
      </c>
      <c r="G129" s="1409" t="str">
        <f>'12-18л. МЕНЮ '!C605</f>
        <v>Помидор в нарезке</v>
      </c>
      <c r="H129" s="1550">
        <f>'12-18л. МЕНЮ '!D605</f>
        <v>100</v>
      </c>
      <c r="I129" s="101"/>
      <c r="J129" s="106"/>
      <c r="K129" s="114"/>
      <c r="L129" s="106"/>
      <c r="M129" s="106"/>
      <c r="N129" s="125"/>
      <c r="O129" s="2964"/>
      <c r="P129" s="334"/>
      <c r="Q129" s="141"/>
      <c r="R129" s="106"/>
      <c r="S129" s="106"/>
      <c r="T129" s="11"/>
      <c r="U129" s="101"/>
      <c r="V129" s="106"/>
      <c r="W129" s="101"/>
      <c r="X129" s="106"/>
      <c r="Y129" s="106"/>
      <c r="Z129" s="106"/>
      <c r="AA129" s="106"/>
      <c r="AB129" s="101"/>
      <c r="AC129" s="100"/>
      <c r="AD129" s="141"/>
      <c r="AE129" s="106"/>
      <c r="AF129" s="106"/>
      <c r="AG129" s="106"/>
      <c r="AH129" s="107"/>
      <c r="AI129" s="101"/>
      <c r="AJ129" s="101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106"/>
      <c r="AV129" s="106"/>
      <c r="AW129" s="106"/>
      <c r="AX129" s="106"/>
      <c r="AY129" s="106"/>
      <c r="AZ129" s="106"/>
      <c r="BA129" s="106"/>
      <c r="BB129" s="106"/>
      <c r="BC129" s="106"/>
      <c r="BD129" s="106"/>
      <c r="BE129" s="106"/>
      <c r="BF129" s="106"/>
      <c r="BG129" s="106"/>
      <c r="BH129" s="106"/>
      <c r="BI129" s="106"/>
      <c r="BJ129" s="106"/>
      <c r="BK129" s="106"/>
      <c r="BL129" s="106"/>
      <c r="BM129" s="106"/>
      <c r="BN129" s="106"/>
      <c r="BO129" s="106"/>
      <c r="BP129" s="106"/>
      <c r="BQ129" s="106"/>
      <c r="BR129" s="106"/>
      <c r="BS129" s="106"/>
      <c r="BT129" s="106"/>
      <c r="BU129" s="106"/>
      <c r="BV129" s="106"/>
      <c r="BW129" s="106"/>
      <c r="BX129" s="106"/>
      <c r="BY129" s="106"/>
      <c r="BZ129" s="106"/>
      <c r="CA129" s="106"/>
      <c r="CB129" s="106"/>
      <c r="CC129" s="106"/>
      <c r="CD129" s="106"/>
      <c r="CE129" s="106"/>
      <c r="CF129" s="106"/>
      <c r="CG129" s="106"/>
      <c r="CH129" s="106"/>
      <c r="CI129" s="106"/>
      <c r="CJ129" s="106"/>
      <c r="CK129" s="106"/>
    </row>
    <row r="130" spans="2:89" ht="16.5" customHeight="1">
      <c r="B130" s="616"/>
      <c r="C130" s="340" t="s">
        <v>110</v>
      </c>
      <c r="D130" s="226"/>
      <c r="F130" s="1581" t="str">
        <f>'12-18л. МЕНЮ '!J606</f>
        <v>242/22</v>
      </c>
      <c r="G130" s="256" t="str">
        <f>'12-18л. МЕНЮ '!C606</f>
        <v>Суп картофельный с макаронами</v>
      </c>
      <c r="H130" s="253">
        <f>'12-18л. МЕНЮ '!D606</f>
        <v>250</v>
      </c>
      <c r="I130" s="101"/>
      <c r="J130" s="1655"/>
      <c r="K130" s="114"/>
      <c r="L130" s="1657"/>
      <c r="M130" s="106"/>
      <c r="N130" s="106"/>
      <c r="O130" s="2964"/>
      <c r="P130" s="106"/>
      <c r="Q130" s="138"/>
      <c r="R130" s="106"/>
      <c r="S130" s="106"/>
      <c r="T130" s="11"/>
      <c r="U130" s="106"/>
      <c r="V130" s="106"/>
      <c r="W130" s="214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7"/>
      <c r="AI130" s="101"/>
      <c r="AJ130" s="101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106"/>
      <c r="AV130" s="106"/>
      <c r="AW130" s="106"/>
      <c r="AX130" s="106"/>
      <c r="AY130" s="106"/>
      <c r="AZ130" s="106"/>
      <c r="BA130" s="106"/>
      <c r="BB130" s="106"/>
      <c r="BC130" s="106"/>
      <c r="BD130" s="106"/>
      <c r="BE130" s="106"/>
      <c r="BF130" s="106"/>
      <c r="BG130" s="106"/>
      <c r="BH130" s="106"/>
      <c r="BI130" s="106"/>
      <c r="BJ130" s="106"/>
      <c r="BK130" s="106"/>
      <c r="BL130" s="106"/>
      <c r="BM130" s="106"/>
      <c r="BN130" s="106"/>
      <c r="BO130" s="106"/>
      <c r="BP130" s="106"/>
      <c r="BQ130" s="106"/>
      <c r="BR130" s="106"/>
      <c r="BS130" s="106"/>
      <c r="BT130" s="106"/>
      <c r="BU130" s="106"/>
      <c r="BV130" s="106"/>
      <c r="BW130" s="106"/>
      <c r="BX130" s="106"/>
      <c r="BY130" s="106"/>
      <c r="BZ130" s="106"/>
      <c r="CA130" s="106"/>
      <c r="CB130" s="106"/>
      <c r="CC130" s="106"/>
      <c r="CD130" s="106"/>
      <c r="CE130" s="106"/>
      <c r="CF130" s="106"/>
      <c r="CG130" s="106"/>
      <c r="CH130" s="106"/>
      <c r="CI130" s="106"/>
      <c r="CJ130" s="106"/>
      <c r="CK130" s="106"/>
    </row>
    <row r="131" spans="2:89" ht="15.75" customHeight="1">
      <c r="B131" s="162" t="str">
        <f>'12-18л. МЕНЮ '!J547</f>
        <v>54-2з/22</v>
      </c>
      <c r="C131" s="1409" t="str">
        <f>'12-18л. МЕНЮ '!C547</f>
        <v>Огурец в нарезке</v>
      </c>
      <c r="D131" s="1550">
        <f>'12-18л. МЕНЮ '!D547</f>
        <v>100</v>
      </c>
      <c r="F131" s="1414" t="str">
        <f>'12-18л. МЕНЮ '!J607</f>
        <v>588/22</v>
      </c>
      <c r="G131" s="265" t="str">
        <f>'12-18л. МЕНЮ '!C607</f>
        <v>Курица по тайски</v>
      </c>
      <c r="H131" s="687">
        <f>'12-18л. МЕНЮ '!D607</f>
        <v>200</v>
      </c>
      <c r="I131" s="101"/>
      <c r="J131" s="125"/>
      <c r="K131" s="172"/>
      <c r="L131" s="106"/>
      <c r="M131" s="106"/>
      <c r="N131" s="171"/>
      <c r="O131" s="618"/>
      <c r="P131" s="98"/>
      <c r="Q131" s="141"/>
      <c r="R131" s="106"/>
      <c r="S131" s="106"/>
      <c r="T131" s="11"/>
      <c r="U131" s="106"/>
      <c r="V131" s="106"/>
      <c r="W131" s="161"/>
      <c r="X131" s="370"/>
      <c r="Y131" s="211"/>
      <c r="Z131" s="130"/>
      <c r="AA131" s="106"/>
      <c r="AB131" s="214"/>
      <c r="AC131" s="106"/>
      <c r="AD131" s="106"/>
      <c r="AE131" s="106"/>
      <c r="AF131" s="106"/>
      <c r="AG131" s="106"/>
      <c r="AH131" s="106"/>
      <c r="AI131" s="106"/>
      <c r="AJ131" s="101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106"/>
      <c r="AV131" s="106"/>
      <c r="AW131" s="106"/>
      <c r="AX131" s="106"/>
      <c r="AY131" s="106"/>
      <c r="AZ131" s="106"/>
      <c r="BA131" s="106"/>
      <c r="BB131" s="106"/>
      <c r="BC131" s="106"/>
      <c r="BD131" s="106"/>
      <c r="BE131" s="106"/>
      <c r="BF131" s="106"/>
      <c r="BG131" s="106"/>
      <c r="BH131" s="106"/>
      <c r="BI131" s="106"/>
      <c r="BJ131" s="106"/>
      <c r="BK131" s="106"/>
      <c r="BL131" s="106"/>
      <c r="BM131" s="106"/>
      <c r="BN131" s="106"/>
      <c r="BO131" s="106"/>
      <c r="BP131" s="106"/>
      <c r="BQ131" s="106"/>
      <c r="BR131" s="106"/>
      <c r="BS131" s="106"/>
      <c r="BT131" s="106"/>
      <c r="BU131" s="106"/>
      <c r="BV131" s="106"/>
      <c r="BW131" s="106"/>
      <c r="BX131" s="106"/>
      <c r="BY131" s="106"/>
      <c r="BZ131" s="106"/>
      <c r="CA131" s="106"/>
      <c r="CB131" s="106"/>
      <c r="CC131" s="106"/>
      <c r="CD131" s="106"/>
      <c r="CE131" s="106"/>
      <c r="CF131" s="106"/>
      <c r="CG131" s="106"/>
      <c r="CH131" s="106"/>
      <c r="CI131" s="106"/>
      <c r="CJ131" s="106"/>
      <c r="CK131" s="106"/>
    </row>
    <row r="132" spans="2:89" ht="13.5" customHeight="1">
      <c r="B132" s="1557" t="str">
        <f>'12-18л. МЕНЮ '!J547</f>
        <v>54-2з/22</v>
      </c>
      <c r="C132" s="1615" t="str">
        <f>'12-18л. МЕНЮ '!C548</f>
        <v>Суп картофельный с бобовыми</v>
      </c>
      <c r="D132" s="1625">
        <f>'12-18л. МЕНЮ '!D548</f>
        <v>250</v>
      </c>
      <c r="F132" s="1581" t="str">
        <f>'12-18л. МЕНЮ '!J608</f>
        <v>469 / 21</v>
      </c>
      <c r="G132" s="245" t="str">
        <f>'12-18л. МЕНЮ '!C608</f>
        <v>Молоко кипячёное</v>
      </c>
      <c r="H132" s="253">
        <f>'12-18л. МЕНЮ '!D608</f>
        <v>200</v>
      </c>
      <c r="I132" s="107"/>
      <c r="J132" s="125"/>
      <c r="K132" s="113"/>
      <c r="L132" s="96"/>
      <c r="M132" s="106"/>
      <c r="N132" s="124"/>
      <c r="O132" s="126"/>
      <c r="P132" s="98"/>
      <c r="Q132" s="141"/>
      <c r="R132" s="106"/>
      <c r="S132" s="106"/>
      <c r="T132" s="11"/>
      <c r="U132" s="106"/>
      <c r="V132" s="106"/>
      <c r="W132" s="132"/>
      <c r="X132" s="101"/>
      <c r="Y132" s="100"/>
      <c r="Z132" s="141"/>
      <c r="AA132" s="106"/>
      <c r="AB132" s="212"/>
      <c r="AC132" s="191"/>
      <c r="AD132" s="192"/>
      <c r="AE132" s="106"/>
      <c r="AF132" s="118"/>
      <c r="AG132" s="117"/>
      <c r="AH132" s="100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106"/>
      <c r="AV132" s="106"/>
      <c r="AW132" s="106"/>
      <c r="AX132" s="106"/>
      <c r="AY132" s="106"/>
      <c r="AZ132" s="106"/>
      <c r="BA132" s="106"/>
      <c r="BB132" s="106"/>
      <c r="BC132" s="106"/>
      <c r="BD132" s="106"/>
      <c r="BE132" s="106"/>
      <c r="BF132" s="106"/>
      <c r="BG132" s="106"/>
      <c r="BH132" s="106"/>
      <c r="BI132" s="106"/>
      <c r="BJ132" s="106"/>
      <c r="BK132" s="106"/>
      <c r="BL132" s="106"/>
      <c r="BM132" s="106"/>
      <c r="BN132" s="106"/>
      <c r="BO132" s="106"/>
      <c r="BP132" s="106"/>
      <c r="BQ132" s="106"/>
      <c r="BR132" s="106"/>
      <c r="BS132" s="106"/>
      <c r="BT132" s="106"/>
      <c r="BU132" s="106"/>
      <c r="BV132" s="106"/>
      <c r="BW132" s="106"/>
      <c r="BX132" s="106"/>
      <c r="BY132" s="106"/>
      <c r="BZ132" s="106"/>
      <c r="CA132" s="106"/>
      <c r="CB132" s="106"/>
      <c r="CC132" s="106"/>
      <c r="CD132" s="106"/>
      <c r="CE132" s="106"/>
      <c r="CF132" s="106"/>
      <c r="CG132" s="106"/>
      <c r="CH132" s="106"/>
      <c r="CI132" s="106"/>
      <c r="CJ132" s="106"/>
      <c r="CK132" s="106"/>
    </row>
    <row r="133" spans="2:89" ht="15.75" customHeight="1">
      <c r="B133" s="186" t="str">
        <f>'12-18л. МЕНЮ '!J549</f>
        <v>333 /21</v>
      </c>
      <c r="C133" s="2602" t="str">
        <f>'12-18л. МЕНЮ '!C549</f>
        <v>Голубцы ленивые</v>
      </c>
      <c r="D133" s="328">
        <f>'12-18л. МЕНЮ '!D549</f>
        <v>100</v>
      </c>
      <c r="F133" s="664" t="str">
        <f>'12-18л. МЕНЮ '!J609</f>
        <v>Пром.пр.</v>
      </c>
      <c r="G133" s="786" t="str">
        <f>'12-18л. МЕНЮ '!C609</f>
        <v>Кондитерские изделия (печенье)</v>
      </c>
      <c r="H133" s="1696">
        <f>'12-18л. МЕНЮ '!D609</f>
        <v>30</v>
      </c>
      <c r="I133" s="107"/>
      <c r="J133" s="115"/>
      <c r="K133" s="126"/>
      <c r="L133" s="367"/>
      <c r="M133" s="106"/>
      <c r="N133" s="1656"/>
      <c r="O133" s="113"/>
      <c r="P133" s="96"/>
      <c r="Q133" s="141"/>
      <c r="R133" s="106"/>
      <c r="S133" s="106"/>
      <c r="T133" s="11"/>
      <c r="U133" s="101"/>
      <c r="V133" s="100"/>
      <c r="W133" s="106"/>
      <c r="X133" s="104"/>
      <c r="Y133" s="105"/>
      <c r="Z133" s="130"/>
      <c r="AA133" s="106"/>
      <c r="AB133" s="101"/>
      <c r="AC133" s="113"/>
      <c r="AD133" s="138"/>
      <c r="AE133" s="115"/>
      <c r="AF133" s="106"/>
      <c r="AG133" s="106"/>
      <c r="AH133" s="101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106"/>
      <c r="AV133" s="106"/>
      <c r="AW133" s="106"/>
      <c r="AX133" s="106"/>
      <c r="AY133" s="106"/>
      <c r="AZ133" s="106"/>
      <c r="BA133" s="106"/>
      <c r="BB133" s="106"/>
      <c r="BC133" s="106"/>
      <c r="BD133" s="106"/>
      <c r="BE133" s="106"/>
      <c r="BF133" s="106"/>
      <c r="BG133" s="106"/>
      <c r="BH133" s="106"/>
      <c r="BI133" s="106"/>
      <c r="BJ133" s="106"/>
      <c r="BK133" s="106"/>
      <c r="BL133" s="106"/>
      <c r="BM133" s="106"/>
      <c r="BN133" s="106"/>
      <c r="BO133" s="106"/>
      <c r="BP133" s="106"/>
      <c r="BQ133" s="106"/>
      <c r="BR133" s="106"/>
      <c r="BS133" s="106"/>
      <c r="BT133" s="106"/>
      <c r="BU133" s="106"/>
      <c r="BV133" s="106"/>
      <c r="BW133" s="106"/>
      <c r="BX133" s="106"/>
      <c r="BY133" s="106"/>
      <c r="BZ133" s="106"/>
      <c r="CA133" s="106"/>
      <c r="CB133" s="106"/>
      <c r="CC133" s="106"/>
      <c r="CD133" s="106"/>
      <c r="CE133" s="106"/>
      <c r="CF133" s="106"/>
      <c r="CG133" s="106"/>
      <c r="CH133" s="106"/>
      <c r="CI133" s="106"/>
      <c r="CJ133" s="106"/>
      <c r="CK133" s="106"/>
    </row>
    <row r="134" spans="2:89" ht="15.75" customHeight="1">
      <c r="B134" s="162" t="str">
        <f>'12-18л. МЕНЮ '!J550</f>
        <v>181/21</v>
      </c>
      <c r="C134" s="265" t="str">
        <f>'12-18л. МЕНЮ '!C550</f>
        <v>Картофель запечённый в сметанном соусе</v>
      </c>
      <c r="D134" s="687">
        <f>'12-18л. МЕНЮ '!D550</f>
        <v>180</v>
      </c>
      <c r="F134" s="1414" t="str">
        <f>'12-18л. МЕНЮ '!J610</f>
        <v>Пром.пр.</v>
      </c>
      <c r="G134" s="265" t="str">
        <f>'12-18л. МЕНЮ '!C610</f>
        <v>Хлеб пшеничный</v>
      </c>
      <c r="H134" s="687">
        <f>'12-18л. МЕНЮ '!D610</f>
        <v>60</v>
      </c>
      <c r="I134" s="101"/>
      <c r="J134" s="106"/>
      <c r="K134" s="126"/>
      <c r="L134" s="334"/>
      <c r="M134" s="106"/>
      <c r="N134" s="106"/>
      <c r="O134" s="113"/>
      <c r="P134" s="106"/>
      <c r="Q134" s="141"/>
      <c r="R134" s="106"/>
      <c r="S134" s="106"/>
      <c r="T134" s="11"/>
      <c r="U134" s="106"/>
      <c r="V134" s="106"/>
      <c r="W134" s="106"/>
      <c r="X134" s="104"/>
      <c r="Y134" s="124"/>
      <c r="Z134" s="141"/>
      <c r="AA134" s="106"/>
      <c r="AB134" s="101"/>
      <c r="AC134" s="259"/>
      <c r="AD134" s="135"/>
      <c r="AE134" s="106"/>
      <c r="AF134" s="101"/>
      <c r="AG134" s="101"/>
      <c r="AH134" s="106"/>
      <c r="AI134" s="187"/>
      <c r="AJ134" s="106"/>
      <c r="AK134" s="101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106"/>
      <c r="AV134" s="106"/>
      <c r="AW134" s="106"/>
      <c r="AX134" s="106"/>
      <c r="AY134" s="106"/>
      <c r="AZ134" s="106"/>
      <c r="BA134" s="106"/>
      <c r="BB134" s="106"/>
      <c r="BC134" s="106"/>
      <c r="BD134" s="106"/>
      <c r="BE134" s="106"/>
      <c r="BF134" s="106"/>
      <c r="BG134" s="106"/>
      <c r="BH134" s="106"/>
      <c r="BI134" s="106"/>
      <c r="BJ134" s="106"/>
      <c r="BK134" s="106"/>
      <c r="BL134" s="106"/>
      <c r="BM134" s="106"/>
      <c r="BN134" s="106"/>
      <c r="BO134" s="106"/>
      <c r="BP134" s="106"/>
      <c r="BQ134" s="106"/>
      <c r="BR134" s="106"/>
      <c r="BS134" s="106"/>
      <c r="BT134" s="106"/>
      <c r="BU134" s="106"/>
      <c r="BV134" s="106"/>
      <c r="BW134" s="106"/>
      <c r="BX134" s="106"/>
      <c r="BY134" s="106"/>
      <c r="BZ134" s="106"/>
      <c r="CA134" s="106"/>
      <c r="CB134" s="106"/>
      <c r="CC134" s="106"/>
      <c r="CD134" s="106"/>
      <c r="CE134" s="106"/>
      <c r="CF134" s="106"/>
      <c r="CG134" s="106"/>
      <c r="CH134" s="106"/>
      <c r="CI134" s="106"/>
      <c r="CJ134" s="106"/>
      <c r="CK134" s="106"/>
    </row>
    <row r="135" spans="2:89" ht="16.5" customHeight="1">
      <c r="B135" s="186" t="str">
        <f>'12-18л. МЕНЮ '!J551</f>
        <v>501 /21</v>
      </c>
      <c r="C135" s="245" t="str">
        <f>'12-18л. МЕНЮ '!C551</f>
        <v>Сок фруктовый (абрикосовый)</v>
      </c>
      <c r="D135" s="253">
        <f>'12-18л. МЕНЮ '!D551</f>
        <v>200</v>
      </c>
      <c r="F135" s="1414" t="str">
        <f>'12-18л. МЕНЮ '!J611</f>
        <v>Пром.пр.</v>
      </c>
      <c r="G135" s="265" t="str">
        <f>'12-18л. МЕНЮ '!C611</f>
        <v>Хлеб ржаной</v>
      </c>
      <c r="H135" s="687">
        <f>'12-18л. МЕНЮ '!D611</f>
        <v>40</v>
      </c>
      <c r="I135" s="111"/>
      <c r="J135" s="115"/>
      <c r="K135" s="126"/>
      <c r="L135" s="367"/>
      <c r="M135" s="106"/>
      <c r="N135" s="1656"/>
      <c r="O135" s="126"/>
      <c r="P135" s="98"/>
      <c r="Q135" s="106"/>
      <c r="R135" s="106"/>
      <c r="S135" s="106"/>
      <c r="T135" s="11"/>
      <c r="U135" s="106"/>
      <c r="V135" s="106"/>
      <c r="W135" s="106"/>
      <c r="X135" s="104"/>
      <c r="Y135" s="105"/>
      <c r="Z135" s="139"/>
      <c r="AA135" s="106"/>
      <c r="AB135" s="101"/>
      <c r="AC135" s="100"/>
      <c r="AD135" s="130"/>
      <c r="AE135" s="106"/>
      <c r="AF135" s="106"/>
      <c r="AG135" s="106"/>
      <c r="AH135" s="104"/>
      <c r="AI135" s="187"/>
      <c r="AJ135" s="106"/>
      <c r="AK135" s="101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106"/>
      <c r="AV135" s="106"/>
      <c r="AW135" s="106"/>
      <c r="AX135" s="106"/>
      <c r="AY135" s="106"/>
      <c r="AZ135" s="106"/>
      <c r="BA135" s="106"/>
      <c r="BB135" s="106"/>
      <c r="BC135" s="106"/>
      <c r="BD135" s="106"/>
      <c r="BE135" s="106"/>
      <c r="BF135" s="106"/>
      <c r="BG135" s="106"/>
      <c r="BH135" s="106"/>
      <c r="BI135" s="106"/>
      <c r="BJ135" s="106"/>
      <c r="BK135" s="106"/>
      <c r="BL135" s="106"/>
      <c r="BM135" s="106"/>
      <c r="BN135" s="106"/>
      <c r="BO135" s="106"/>
      <c r="BP135" s="106"/>
      <c r="BQ135" s="106"/>
      <c r="BR135" s="106"/>
      <c r="BS135" s="106"/>
      <c r="BT135" s="106"/>
      <c r="BU135" s="106"/>
      <c r="BV135" s="106"/>
      <c r="BW135" s="106"/>
      <c r="BX135" s="106"/>
      <c r="BY135" s="106"/>
      <c r="BZ135" s="106"/>
      <c r="CA135" s="106"/>
      <c r="CB135" s="106"/>
      <c r="CC135" s="106"/>
      <c r="CD135" s="106"/>
      <c r="CE135" s="106"/>
      <c r="CF135" s="106"/>
      <c r="CG135" s="106"/>
      <c r="CH135" s="106"/>
      <c r="CI135" s="106"/>
      <c r="CJ135" s="106"/>
      <c r="CK135" s="106"/>
    </row>
    <row r="136" spans="2:89" ht="12" customHeight="1">
      <c r="B136" s="1612" t="str">
        <f>'12-18л. МЕНЮ '!J552</f>
        <v>Пром.пр.</v>
      </c>
      <c r="C136" s="265" t="str">
        <f>'12-18л. МЕНЮ '!C552</f>
        <v>Хлеб пшеничный</v>
      </c>
      <c r="D136" s="687">
        <f>'12-18л. МЕНЮ '!D552</f>
        <v>60</v>
      </c>
      <c r="F136" s="1581" t="str">
        <f>'12-18л. МЕНЮ '!J612</f>
        <v xml:space="preserve">338 / 17 </v>
      </c>
      <c r="G136" s="245" t="str">
        <f>'12-18л. МЕНЮ '!C612</f>
        <v>Фрукты свежие (яблоко)</v>
      </c>
      <c r="H136" s="253">
        <f>'12-18л. МЕНЮ '!D612</f>
        <v>105</v>
      </c>
      <c r="I136" s="263"/>
      <c r="J136" s="171"/>
      <c r="K136" s="1257"/>
      <c r="L136" s="367"/>
      <c r="M136" s="106"/>
      <c r="N136" s="1656"/>
      <c r="O136" s="126"/>
      <c r="P136" s="98"/>
      <c r="Q136" s="192"/>
      <c r="R136" s="106"/>
      <c r="S136" s="106"/>
      <c r="T136" s="11"/>
      <c r="U136" s="106"/>
      <c r="V136" s="106"/>
      <c r="W136" s="106"/>
      <c r="X136" s="104"/>
      <c r="Y136" s="105"/>
      <c r="Z136" s="139"/>
      <c r="AA136" s="106"/>
      <c r="AB136" s="101"/>
      <c r="AC136" s="100"/>
      <c r="AD136" s="130"/>
      <c r="AE136" s="101"/>
      <c r="AF136" s="113"/>
      <c r="AG136" s="188"/>
      <c r="AH136" s="106"/>
      <c r="AI136" s="106"/>
      <c r="AJ136" s="106"/>
      <c r="AK136" s="127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106"/>
      <c r="AV136" s="106"/>
      <c r="AW136" s="106"/>
      <c r="AX136" s="106"/>
      <c r="AY136" s="106"/>
      <c r="AZ136" s="106"/>
      <c r="BA136" s="106"/>
      <c r="BB136" s="106"/>
      <c r="BC136" s="106"/>
      <c r="BD136" s="106"/>
      <c r="BE136" s="106"/>
      <c r="BF136" s="106"/>
      <c r="BG136" s="106"/>
      <c r="BH136" s="106"/>
      <c r="BI136" s="106"/>
      <c r="BJ136" s="106"/>
      <c r="BK136" s="106"/>
      <c r="BL136" s="106"/>
      <c r="BM136" s="106"/>
      <c r="BN136" s="106"/>
      <c r="BO136" s="106"/>
      <c r="BP136" s="106"/>
      <c r="BQ136" s="106"/>
      <c r="BR136" s="106"/>
      <c r="BS136" s="106"/>
      <c r="BT136" s="106"/>
      <c r="BU136" s="106"/>
      <c r="BV136" s="106"/>
      <c r="BW136" s="106"/>
      <c r="BX136" s="106"/>
      <c r="BY136" s="106"/>
      <c r="BZ136" s="106"/>
      <c r="CA136" s="106"/>
      <c r="CB136" s="106"/>
      <c r="CC136" s="106"/>
      <c r="CD136" s="106"/>
      <c r="CE136" s="106"/>
      <c r="CF136" s="106"/>
      <c r="CG136" s="106"/>
      <c r="CH136" s="106"/>
      <c r="CI136" s="106"/>
      <c r="CJ136" s="106"/>
      <c r="CK136" s="106"/>
    </row>
    <row r="137" spans="2:89" ht="15.75" customHeight="1" thickBot="1">
      <c r="B137" s="1612" t="str">
        <f>'12-18л. МЕНЮ '!J553</f>
        <v>Пром.пр.</v>
      </c>
      <c r="C137" s="245" t="str">
        <f>'12-18л. МЕНЮ '!C553</f>
        <v>Хлеб ржаной</v>
      </c>
      <c r="D137" s="253">
        <f>'12-18л. МЕНЮ '!D553</f>
        <v>40</v>
      </c>
      <c r="F137" s="1234" t="s">
        <v>293</v>
      </c>
      <c r="G137" s="1075"/>
      <c r="H137" s="1246">
        <f>'12-18л. МЕНЮ '!D613</f>
        <v>985</v>
      </c>
      <c r="I137" s="101"/>
      <c r="J137" s="106"/>
      <c r="K137" s="111"/>
      <c r="L137" s="111"/>
      <c r="M137" s="106"/>
      <c r="N137" s="592"/>
      <c r="O137" s="101"/>
      <c r="P137" s="98"/>
      <c r="Q137" s="141"/>
      <c r="R137" s="106"/>
      <c r="S137" s="106"/>
      <c r="T137" s="11"/>
      <c r="U137" s="106"/>
      <c r="V137" s="106"/>
      <c r="W137" s="106"/>
      <c r="X137" s="107"/>
      <c r="Y137" s="108"/>
      <c r="Z137" s="139"/>
      <c r="AA137" s="106"/>
      <c r="AB137" s="101"/>
      <c r="AC137" s="100"/>
      <c r="AD137" s="130"/>
      <c r="AE137" s="101"/>
      <c r="AF137" s="109"/>
      <c r="AG137" s="121"/>
      <c r="AH137" s="106"/>
      <c r="AI137" s="106"/>
      <c r="AJ137" s="106"/>
      <c r="AK137" s="104"/>
      <c r="AL137" s="105"/>
      <c r="AM137" s="106"/>
      <c r="AN137" s="106"/>
      <c r="AO137" s="106"/>
      <c r="AP137" s="106"/>
      <c r="AQ137" s="106"/>
      <c r="AR137" s="106"/>
      <c r="AS137" s="106"/>
      <c r="AT137" s="106"/>
      <c r="AU137" s="106"/>
      <c r="AV137" s="106"/>
      <c r="AW137" s="106"/>
      <c r="AX137" s="106"/>
      <c r="AY137" s="106"/>
      <c r="AZ137" s="106"/>
      <c r="BA137" s="106"/>
      <c r="BB137" s="106"/>
      <c r="BC137" s="106"/>
      <c r="BD137" s="106"/>
      <c r="BE137" s="106"/>
      <c r="BF137" s="106"/>
      <c r="BG137" s="106"/>
      <c r="BH137" s="106"/>
      <c r="BI137" s="106"/>
      <c r="BJ137" s="106"/>
      <c r="BK137" s="106"/>
      <c r="BL137" s="106"/>
      <c r="BM137" s="106"/>
      <c r="BN137" s="106"/>
      <c r="BO137" s="106"/>
      <c r="BP137" s="106"/>
      <c r="BQ137" s="106"/>
      <c r="BR137" s="106"/>
      <c r="BS137" s="106"/>
      <c r="BT137" s="106"/>
      <c r="BU137" s="106"/>
      <c r="BV137" s="106"/>
      <c r="BW137" s="106"/>
      <c r="BX137" s="106"/>
      <c r="BY137" s="106"/>
      <c r="BZ137" s="106"/>
      <c r="CA137" s="106"/>
      <c r="CB137" s="106"/>
      <c r="CC137" s="106"/>
      <c r="CD137" s="106"/>
      <c r="CE137" s="106"/>
      <c r="CF137" s="106"/>
      <c r="CG137" s="106"/>
      <c r="CH137" s="106"/>
      <c r="CI137" s="106"/>
      <c r="CJ137" s="106"/>
      <c r="CK137" s="106"/>
    </row>
    <row r="138" spans="2:89" ht="15.75" customHeight="1" thickBot="1">
      <c r="B138" s="1234" t="s">
        <v>293</v>
      </c>
      <c r="C138" s="1229"/>
      <c r="D138" s="1246">
        <f>'12-18л. МЕНЮ '!D554</f>
        <v>930</v>
      </c>
      <c r="F138" s="616"/>
      <c r="G138" s="340" t="s">
        <v>200</v>
      </c>
      <c r="H138" s="688"/>
      <c r="I138" s="111"/>
      <c r="J138" s="115"/>
      <c r="K138" s="101"/>
      <c r="L138" s="367"/>
      <c r="M138" s="106"/>
      <c r="N138" s="1655"/>
      <c r="O138" s="770"/>
      <c r="P138" s="489"/>
      <c r="Q138" s="141"/>
      <c r="R138" s="106"/>
      <c r="S138" s="106"/>
      <c r="T138" s="11"/>
      <c r="U138" s="106"/>
      <c r="V138" s="106"/>
      <c r="W138" s="106"/>
      <c r="X138" s="104"/>
      <c r="Y138" s="105"/>
      <c r="Z138" s="139"/>
      <c r="AA138" s="106"/>
      <c r="AB138" s="101"/>
      <c r="AC138" s="115"/>
      <c r="AD138" s="141"/>
      <c r="AE138" s="106"/>
      <c r="AF138" s="106"/>
      <c r="AG138" s="106"/>
      <c r="AH138" s="106"/>
      <c r="AI138" s="106"/>
      <c r="AJ138" s="105"/>
      <c r="AK138" s="104"/>
      <c r="AL138" s="104"/>
      <c r="AM138" s="106"/>
      <c r="AN138" s="106"/>
      <c r="AO138" s="106"/>
      <c r="AP138" s="106"/>
      <c r="AQ138" s="106"/>
      <c r="AR138" s="106"/>
      <c r="AS138" s="106"/>
      <c r="AT138" s="106"/>
      <c r="AU138" s="106"/>
      <c r="AV138" s="106"/>
      <c r="AW138" s="106"/>
      <c r="AX138" s="106"/>
      <c r="AY138" s="106"/>
      <c r="AZ138" s="106"/>
      <c r="BA138" s="106"/>
      <c r="BB138" s="106"/>
      <c r="BC138" s="106"/>
      <c r="BD138" s="106"/>
      <c r="BE138" s="106"/>
      <c r="BF138" s="106"/>
      <c r="BG138" s="106"/>
      <c r="BH138" s="106"/>
      <c r="BI138" s="106"/>
      <c r="BJ138" s="106"/>
      <c r="BK138" s="106"/>
      <c r="BL138" s="106"/>
      <c r="BM138" s="106"/>
      <c r="BN138" s="106"/>
      <c r="BO138" s="106"/>
      <c r="BP138" s="106"/>
      <c r="BQ138" s="106"/>
      <c r="BR138" s="106"/>
      <c r="BS138" s="106"/>
      <c r="BT138" s="106"/>
      <c r="BU138" s="106"/>
      <c r="BV138" s="106"/>
      <c r="BW138" s="106"/>
      <c r="BX138" s="106"/>
      <c r="BY138" s="106"/>
      <c r="BZ138" s="106"/>
      <c r="CA138" s="106"/>
      <c r="CB138" s="106"/>
      <c r="CC138" s="106"/>
      <c r="CD138" s="106"/>
      <c r="CE138" s="106"/>
      <c r="CF138" s="106"/>
      <c r="CG138" s="106"/>
      <c r="CH138" s="106"/>
      <c r="CI138" s="106"/>
      <c r="CJ138" s="106"/>
      <c r="CK138" s="106"/>
    </row>
    <row r="139" spans="2:89" ht="18" customHeight="1">
      <c r="B139" s="616"/>
      <c r="C139" s="340" t="s">
        <v>200</v>
      </c>
      <c r="D139" s="688"/>
      <c r="F139" s="2919">
        <f>'12-18л. МЕНЮ '!J617</f>
        <v>0</v>
      </c>
      <c r="G139" s="265" t="str">
        <f>'12-18л. МЕНЮ '!C617</f>
        <v>Кисломолочный напиток</v>
      </c>
      <c r="H139" s="2920">
        <f>'12-18л. МЕНЮ '!D617</f>
        <v>0</v>
      </c>
      <c r="I139" s="101"/>
      <c r="J139" s="1656"/>
      <c r="K139" s="126"/>
      <c r="L139" s="367"/>
      <c r="M139" s="106"/>
      <c r="N139" s="125"/>
      <c r="O139" s="172"/>
      <c r="P139" s="157"/>
      <c r="Q139" s="141"/>
      <c r="R139" s="106"/>
      <c r="S139" s="114"/>
      <c r="T139" s="11"/>
      <c r="U139" s="106"/>
      <c r="V139" s="106"/>
      <c r="W139" s="101"/>
      <c r="X139" s="101"/>
      <c r="Y139" s="100"/>
      <c r="Z139" s="141"/>
      <c r="AA139" s="106"/>
      <c r="AB139" s="101"/>
      <c r="AC139" s="100"/>
      <c r="AD139" s="130"/>
      <c r="AE139" s="106"/>
      <c r="AF139" s="106"/>
      <c r="AG139" s="106"/>
      <c r="AH139" s="106"/>
      <c r="AI139" s="106"/>
      <c r="AJ139" s="21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106"/>
      <c r="AV139" s="106"/>
      <c r="AW139" s="106"/>
      <c r="AX139" s="106"/>
      <c r="AY139" s="106"/>
      <c r="AZ139" s="106"/>
      <c r="BA139" s="106"/>
      <c r="BB139" s="106"/>
      <c r="BC139" s="106"/>
      <c r="BD139" s="106"/>
      <c r="BE139" s="106"/>
      <c r="BF139" s="106"/>
      <c r="BG139" s="106"/>
      <c r="BH139" s="106"/>
      <c r="BI139" s="106"/>
      <c r="BJ139" s="106"/>
      <c r="BK139" s="106"/>
      <c r="BL139" s="106"/>
      <c r="BM139" s="106"/>
      <c r="BN139" s="106"/>
      <c r="BO139" s="106"/>
      <c r="BP139" s="106"/>
      <c r="BQ139" s="106"/>
      <c r="BR139" s="106"/>
      <c r="BS139" s="106"/>
      <c r="BT139" s="106"/>
      <c r="BU139" s="106"/>
      <c r="BV139" s="106"/>
      <c r="BW139" s="106"/>
      <c r="BX139" s="106"/>
      <c r="BY139" s="106"/>
      <c r="BZ139" s="106"/>
      <c r="CA139" s="106"/>
      <c r="CB139" s="106"/>
      <c r="CC139" s="106"/>
      <c r="CD139" s="106"/>
      <c r="CE139" s="106"/>
      <c r="CF139" s="106"/>
      <c r="CG139" s="106"/>
      <c r="CH139" s="106"/>
      <c r="CI139" s="106"/>
      <c r="CJ139" s="106"/>
      <c r="CK139" s="106"/>
    </row>
    <row r="140" spans="2:89" ht="15" customHeight="1">
      <c r="B140" s="162">
        <f>'12-18л. МЕНЮ '!J558</f>
        <v>0</v>
      </c>
      <c r="C140" s="265" t="str">
        <f>'12-18л. МЕНЮ '!C558</f>
        <v>Кисломолочный напиток</v>
      </c>
      <c r="D140" s="2593">
        <f>'12-18л. МЕНЮ '!D558</f>
        <v>0</v>
      </c>
      <c r="F140" s="1828" t="str">
        <f>'12-18л. МЕНЮ '!J618</f>
        <v>470/ 21</v>
      </c>
      <c r="G140" s="166" t="str">
        <f>'12-18л. МЕНЮ '!C618</f>
        <v>Кефир  (м. д. ж. 2,5% )</v>
      </c>
      <c r="H140" s="1593">
        <f>'12-18л. МЕНЮ '!D618</f>
        <v>200</v>
      </c>
      <c r="I140" s="111"/>
      <c r="J140" s="1656"/>
      <c r="K140" s="126"/>
      <c r="L140" s="367"/>
      <c r="M140" s="106"/>
      <c r="N140" s="115"/>
      <c r="O140" s="101"/>
      <c r="P140" s="96"/>
      <c r="Q140" s="141"/>
      <c r="R140" s="106"/>
      <c r="S140" s="114"/>
      <c r="T140" s="11"/>
      <c r="U140" s="106"/>
      <c r="V140" s="106"/>
      <c r="W140" s="106"/>
      <c r="X140" s="115"/>
      <c r="Y140" s="101"/>
      <c r="Z140" s="98"/>
      <c r="AA140" s="106"/>
      <c r="AB140" s="101"/>
      <c r="AC140" s="100"/>
      <c r="AD140" s="130"/>
      <c r="AE140" s="106"/>
      <c r="AF140" s="106"/>
      <c r="AG140" s="106"/>
      <c r="AH140" s="106"/>
      <c r="AI140" s="106"/>
      <c r="AJ140" s="105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106"/>
      <c r="AV140" s="106"/>
      <c r="AW140" s="106"/>
      <c r="AX140" s="106"/>
      <c r="AY140" s="106"/>
      <c r="AZ140" s="106"/>
      <c r="BA140" s="106"/>
      <c r="BB140" s="106"/>
      <c r="BC140" s="106"/>
      <c r="BD140" s="106"/>
      <c r="BE140" s="106"/>
      <c r="BF140" s="106"/>
      <c r="BG140" s="106"/>
      <c r="BH140" s="106"/>
      <c r="BI140" s="106"/>
      <c r="BJ140" s="106"/>
      <c r="BK140" s="106"/>
      <c r="BL140" s="106"/>
      <c r="BM140" s="106"/>
      <c r="BN140" s="106"/>
      <c r="BO140" s="106"/>
      <c r="BP140" s="106"/>
      <c r="BQ140" s="106"/>
      <c r="BR140" s="106"/>
      <c r="BS140" s="106"/>
      <c r="BT140" s="106"/>
      <c r="BU140" s="106"/>
      <c r="BV140" s="106"/>
      <c r="BW140" s="106"/>
      <c r="BX140" s="106"/>
      <c r="BY140" s="106"/>
      <c r="BZ140" s="106"/>
      <c r="CA140" s="106"/>
      <c r="CB140" s="106"/>
      <c r="CC140" s="106"/>
      <c r="CD140" s="106"/>
      <c r="CE140" s="106"/>
      <c r="CF140" s="106"/>
      <c r="CG140" s="106"/>
      <c r="CH140" s="106"/>
      <c r="CI140" s="106"/>
      <c r="CJ140" s="106"/>
      <c r="CK140" s="106"/>
    </row>
    <row r="141" spans="2:89" ht="15.75" customHeight="1">
      <c r="B141" s="2574" t="str">
        <f>'12-18л. МЕНЮ '!J559</f>
        <v>470/ 21</v>
      </c>
      <c r="C141" s="166" t="str">
        <f>'12-18л. МЕНЮ '!C559</f>
        <v>Кефир  (м. д. ж. 2,5% )</v>
      </c>
      <c r="D141" s="1609">
        <f>'12-18л. МЕНЮ '!D559</f>
        <v>200</v>
      </c>
      <c r="F141" s="1828" t="str">
        <f>'12-18л. МЕНЮ '!J619</f>
        <v>150/17</v>
      </c>
      <c r="G141" s="166" t="str">
        <f>'12-18л. МЕНЮ '!C619</f>
        <v xml:space="preserve">Зразы картофельные </v>
      </c>
      <c r="H141" s="1593">
        <f>'12-18л. МЕНЮ '!D619</f>
        <v>120</v>
      </c>
      <c r="I141" s="200"/>
      <c r="J141" s="1655"/>
      <c r="K141" s="106"/>
      <c r="L141" s="214"/>
      <c r="M141" s="106"/>
      <c r="N141" s="106"/>
      <c r="O141" s="101"/>
      <c r="P141" s="106"/>
      <c r="Q141" s="141"/>
      <c r="R141" s="106"/>
      <c r="S141" s="114"/>
      <c r="T141" s="11"/>
      <c r="U141" s="98"/>
      <c r="V141" s="106"/>
      <c r="W141" s="161"/>
      <c r="X141" s="127"/>
      <c r="Y141" s="106"/>
      <c r="Z141" s="106"/>
      <c r="AA141" s="106"/>
      <c r="AB141" s="101"/>
      <c r="AC141" s="108"/>
      <c r="AD141" s="139"/>
      <c r="AE141" s="101"/>
      <c r="AF141" s="100"/>
      <c r="AG141" s="135"/>
      <c r="AH141" s="106"/>
      <c r="AI141" s="106"/>
      <c r="AJ141" s="105"/>
      <c r="AK141" s="106"/>
      <c r="AL141" s="106"/>
      <c r="AM141" s="104"/>
      <c r="AN141" s="106"/>
      <c r="AO141" s="106"/>
      <c r="AP141" s="106"/>
      <c r="AQ141" s="106"/>
      <c r="AR141" s="106"/>
      <c r="AS141" s="106"/>
      <c r="AT141" s="106"/>
      <c r="AU141" s="106"/>
      <c r="AV141" s="106"/>
      <c r="AW141" s="106"/>
      <c r="AX141" s="106"/>
      <c r="AY141" s="106"/>
      <c r="AZ141" s="106"/>
      <c r="BA141" s="106"/>
      <c r="BB141" s="106"/>
      <c r="BC141" s="106"/>
      <c r="BD141" s="106"/>
      <c r="BE141" s="106"/>
      <c r="BF141" s="106"/>
      <c r="BG141" s="106"/>
      <c r="BH141" s="106"/>
      <c r="BI141" s="106"/>
      <c r="BJ141" s="106"/>
      <c r="BK141" s="106"/>
      <c r="BL141" s="106"/>
      <c r="BM141" s="106"/>
      <c r="BN141" s="106"/>
      <c r="BO141" s="106"/>
      <c r="BP141" s="106"/>
      <c r="BQ141" s="106"/>
      <c r="BR141" s="106"/>
      <c r="BS141" s="106"/>
      <c r="BT141" s="106"/>
      <c r="BU141" s="106"/>
      <c r="BV141" s="106"/>
      <c r="BW141" s="106"/>
      <c r="BX141" s="106"/>
      <c r="BY141" s="106"/>
      <c r="BZ141" s="106"/>
      <c r="CA141" s="106"/>
      <c r="CB141" s="106"/>
      <c r="CC141" s="106"/>
      <c r="CD141" s="106"/>
      <c r="CE141" s="106"/>
      <c r="CF141" s="106"/>
      <c r="CG141" s="106"/>
      <c r="CH141" s="106"/>
      <c r="CI141" s="106"/>
      <c r="CJ141" s="106"/>
      <c r="CK141" s="106"/>
    </row>
    <row r="142" spans="2:89" ht="14.25" customHeight="1">
      <c r="B142" s="1560" t="str">
        <f>'12-18л. МЕНЮ '!J560</f>
        <v>152/17</v>
      </c>
      <c r="C142" s="166" t="str">
        <f>'12-18л. МЕНЮ '!C560</f>
        <v>Котлеты морковные с творогом</v>
      </c>
      <c r="D142" s="1609">
        <f>'12-18л. МЕНЮ '!D560</f>
        <v>120</v>
      </c>
      <c r="F142" s="2617" t="str">
        <f>'12-18л. МЕНЮ '!J620</f>
        <v>Пром.пр.</v>
      </c>
      <c r="G142" s="166" t="str">
        <f>'12-18л. МЕНЮ '!C620</f>
        <v>Хлеб пшеничный</v>
      </c>
      <c r="H142" s="1592">
        <f>'12-18л. МЕНЮ '!D620</f>
        <v>30</v>
      </c>
      <c r="I142" s="212"/>
      <c r="J142" s="125"/>
      <c r="K142" s="172"/>
      <c r="L142" s="157"/>
      <c r="M142" s="106"/>
      <c r="N142" s="115"/>
      <c r="O142" s="618"/>
      <c r="P142" s="96"/>
      <c r="Q142" s="106"/>
      <c r="R142" s="106"/>
      <c r="S142" s="106"/>
      <c r="T142" s="11"/>
      <c r="U142" s="104"/>
      <c r="V142" s="106"/>
      <c r="W142" s="106"/>
      <c r="X142" s="101"/>
      <c r="Y142" s="100"/>
      <c r="Z142" s="141"/>
      <c r="AA142" s="106"/>
      <c r="AB142" s="106"/>
      <c r="AC142" s="106"/>
      <c r="AD142" s="106"/>
      <c r="AE142" s="101"/>
      <c r="AF142" s="100"/>
      <c r="AG142" s="135"/>
      <c r="AH142" s="106"/>
      <c r="AI142" s="106"/>
      <c r="AJ142" s="121"/>
      <c r="AK142" s="106"/>
      <c r="AL142" s="106"/>
      <c r="AM142" s="106"/>
      <c r="AN142" s="191"/>
      <c r="AO142" s="106"/>
      <c r="AP142" s="106"/>
      <c r="AQ142" s="106"/>
      <c r="AR142" s="106"/>
      <c r="AS142" s="106"/>
      <c r="AT142" s="106"/>
      <c r="AU142" s="106"/>
      <c r="AV142" s="106"/>
      <c r="AW142" s="106"/>
      <c r="AX142" s="106"/>
      <c r="AY142" s="106"/>
      <c r="AZ142" s="106"/>
      <c r="BA142" s="106"/>
      <c r="BB142" s="106"/>
      <c r="BC142" s="106"/>
      <c r="BD142" s="106"/>
      <c r="BE142" s="106"/>
      <c r="BF142" s="106"/>
      <c r="BG142" s="106"/>
      <c r="BH142" s="106"/>
      <c r="BI142" s="106"/>
      <c r="BJ142" s="106"/>
      <c r="BK142" s="106"/>
      <c r="BL142" s="106"/>
      <c r="BM142" s="106"/>
      <c r="BN142" s="106"/>
      <c r="BO142" s="106"/>
      <c r="BP142" s="106"/>
      <c r="BQ142" s="106"/>
      <c r="BR142" s="106"/>
      <c r="BS142" s="106"/>
      <c r="BT142" s="106"/>
      <c r="BU142" s="106"/>
      <c r="BV142" s="106"/>
      <c r="BW142" s="106"/>
      <c r="BX142" s="106"/>
      <c r="BY142" s="106"/>
      <c r="BZ142" s="106"/>
      <c r="CA142" s="106"/>
      <c r="CB142" s="106"/>
      <c r="CC142" s="106"/>
      <c r="CD142" s="106"/>
      <c r="CE142" s="106"/>
      <c r="CF142" s="106"/>
      <c r="CG142" s="106"/>
      <c r="CH142" s="106"/>
      <c r="CI142" s="106"/>
      <c r="CJ142" s="106"/>
      <c r="CK142" s="106"/>
    </row>
    <row r="143" spans="2:89" ht="15.75" customHeight="1" thickBot="1">
      <c r="B143" s="186" t="str">
        <f>'12-18л. МЕНЮ '!J561</f>
        <v>Пром.пр.</v>
      </c>
      <c r="C143" s="245" t="str">
        <f>'12-18л. МЕНЮ '!C561</f>
        <v>Хлеб пш. (батон)</v>
      </c>
      <c r="D143" s="253">
        <f>'12-18л. МЕНЮ '!D561</f>
        <v>30</v>
      </c>
      <c r="F143" s="1234" t="s">
        <v>294</v>
      </c>
      <c r="G143" s="1235"/>
      <c r="H143" s="1752">
        <f>'12-18л. МЕНЮ '!D621</f>
        <v>350</v>
      </c>
      <c r="I143" s="104"/>
      <c r="J143" s="115"/>
      <c r="K143" s="101"/>
      <c r="L143" s="96"/>
      <c r="M143" s="106"/>
      <c r="N143" s="115"/>
      <c r="O143" s="101"/>
      <c r="P143" s="98"/>
      <c r="Q143" s="106"/>
      <c r="R143" s="106"/>
      <c r="S143" s="106"/>
      <c r="T143" s="11"/>
      <c r="U143" s="104"/>
      <c r="V143" s="106"/>
      <c r="W143" s="106"/>
      <c r="X143" s="101"/>
      <c r="Y143" s="100"/>
      <c r="Z143" s="141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17"/>
      <c r="AN143" s="104"/>
      <c r="AO143" s="104"/>
      <c r="AP143" s="106"/>
      <c r="AQ143" s="106"/>
      <c r="AR143" s="106"/>
      <c r="AS143" s="106"/>
      <c r="AT143" s="106"/>
      <c r="AU143" s="106"/>
      <c r="AV143" s="106"/>
      <c r="AW143" s="106"/>
      <c r="AX143" s="106"/>
      <c r="AY143" s="106"/>
      <c r="AZ143" s="106"/>
      <c r="BA143" s="106"/>
      <c r="BB143" s="106"/>
      <c r="BC143" s="106"/>
      <c r="BD143" s="106"/>
      <c r="BE143" s="106"/>
      <c r="BF143" s="106"/>
      <c r="BG143" s="106"/>
      <c r="BH143" s="106"/>
      <c r="BI143" s="106"/>
      <c r="BJ143" s="106"/>
      <c r="BK143" s="106"/>
      <c r="BL143" s="106"/>
      <c r="BM143" s="106"/>
      <c r="BN143" s="106"/>
      <c r="BO143" s="106"/>
      <c r="BP143" s="106"/>
      <c r="BQ143" s="106"/>
      <c r="BR143" s="106"/>
      <c r="BS143" s="106"/>
      <c r="BT143" s="106"/>
      <c r="BU143" s="106"/>
      <c r="BV143" s="106"/>
      <c r="BW143" s="106"/>
      <c r="BX143" s="106"/>
      <c r="BY143" s="106"/>
      <c r="BZ143" s="106"/>
      <c r="CA143" s="106"/>
      <c r="CB143" s="106"/>
      <c r="CC143" s="106"/>
      <c r="CD143" s="106"/>
      <c r="CE143" s="106"/>
      <c r="CF143" s="106"/>
      <c r="CG143" s="106"/>
      <c r="CH143" s="106"/>
      <c r="CI143" s="106"/>
      <c r="CJ143" s="106"/>
      <c r="CK143" s="106"/>
    </row>
    <row r="144" spans="2:89" ht="15" customHeight="1" thickBot="1">
      <c r="B144" s="1234" t="s">
        <v>294</v>
      </c>
      <c r="C144" s="1235"/>
      <c r="D144" s="2127">
        <f>'12-18л. МЕНЮ '!D562</f>
        <v>350</v>
      </c>
      <c r="I144" s="104"/>
      <c r="J144" s="106"/>
      <c r="K144" s="101"/>
      <c r="L144" s="106"/>
      <c r="M144" s="106"/>
      <c r="N144" s="1655"/>
      <c r="O144" s="114"/>
      <c r="P144" s="214"/>
      <c r="Q144" s="106"/>
      <c r="R144" s="106"/>
      <c r="S144" s="106"/>
      <c r="T144" s="11"/>
      <c r="U144" s="104"/>
      <c r="V144" s="106"/>
      <c r="W144" s="106"/>
      <c r="X144" s="101"/>
      <c r="Y144" s="100"/>
      <c r="Z144" s="141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1"/>
      <c r="AK144" s="101"/>
      <c r="AL144" s="101"/>
      <c r="AM144" s="101"/>
      <c r="AN144" s="101"/>
      <c r="AO144" s="101"/>
      <c r="AP144" s="106"/>
      <c r="AQ144" s="106"/>
      <c r="AR144" s="106"/>
      <c r="AS144" s="106"/>
      <c r="AT144" s="106"/>
      <c r="AU144" s="106"/>
      <c r="AV144" s="106"/>
      <c r="AW144" s="106"/>
      <c r="AX144" s="106"/>
      <c r="AY144" s="106"/>
      <c r="AZ144" s="106"/>
      <c r="BA144" s="106"/>
      <c r="BB144" s="106"/>
      <c r="BC144" s="106"/>
      <c r="BD144" s="106"/>
      <c r="BE144" s="106"/>
      <c r="BF144" s="106"/>
      <c r="BG144" s="106"/>
      <c r="BH144" s="106"/>
      <c r="BI144" s="106"/>
      <c r="BJ144" s="106"/>
      <c r="BK144" s="106"/>
      <c r="BL144" s="106"/>
      <c r="BM144" s="106"/>
      <c r="BN144" s="106"/>
      <c r="BO144" s="106"/>
      <c r="BP144" s="106"/>
      <c r="BQ144" s="106"/>
      <c r="BR144" s="106"/>
      <c r="BS144" s="106"/>
      <c r="BT144" s="106"/>
      <c r="BU144" s="106"/>
      <c r="BV144" s="106"/>
      <c r="BW144" s="106"/>
      <c r="BX144" s="106"/>
      <c r="BY144" s="106"/>
      <c r="BZ144" s="106"/>
      <c r="CA144" s="106"/>
      <c r="CB144" s="106"/>
      <c r="CC144" s="106"/>
      <c r="CD144" s="106"/>
      <c r="CE144" s="106"/>
      <c r="CF144" s="106"/>
      <c r="CG144" s="106"/>
      <c r="CH144" s="106"/>
      <c r="CI144" s="106"/>
      <c r="CJ144" s="106"/>
      <c r="CK144" s="106"/>
    </row>
    <row r="145" spans="2:89" ht="12.75" customHeight="1" thickBot="1">
      <c r="I145" s="106"/>
      <c r="J145" s="101"/>
      <c r="K145" s="213"/>
      <c r="L145" s="96"/>
      <c r="M145" s="106"/>
      <c r="N145" s="106"/>
      <c r="O145" s="106"/>
      <c r="P145" s="106"/>
      <c r="Q145" s="106"/>
      <c r="R145" s="106"/>
      <c r="S145" s="106"/>
      <c r="T145" s="11"/>
      <c r="U145" s="101"/>
      <c r="V145" s="106"/>
      <c r="W145" s="106"/>
      <c r="X145" s="101"/>
      <c r="Y145" s="100"/>
      <c r="Z145" s="141"/>
      <c r="AA145" s="106"/>
      <c r="AB145" s="106"/>
      <c r="AC145" s="106"/>
      <c r="AD145" s="106"/>
      <c r="AE145" s="101"/>
      <c r="AF145" s="259"/>
      <c r="AG145" s="135"/>
      <c r="AH145" s="106"/>
      <c r="AI145" s="106"/>
      <c r="AJ145" s="101"/>
      <c r="AK145" s="101"/>
      <c r="AL145" s="101"/>
      <c r="AM145" s="101"/>
      <c r="AN145" s="104"/>
      <c r="AO145" s="105"/>
      <c r="AP145" s="106"/>
      <c r="AQ145" s="106"/>
      <c r="AR145" s="106"/>
      <c r="AS145" s="106"/>
      <c r="AT145" s="106"/>
      <c r="AU145" s="106"/>
      <c r="AV145" s="106"/>
      <c r="AW145" s="106"/>
      <c r="AX145" s="106"/>
      <c r="AY145" s="106"/>
      <c r="AZ145" s="106"/>
      <c r="BA145" s="106"/>
      <c r="BB145" s="106"/>
      <c r="BC145" s="106"/>
      <c r="BD145" s="106"/>
      <c r="BE145" s="106"/>
      <c r="BF145" s="106"/>
      <c r="BG145" s="106"/>
      <c r="BH145" s="106"/>
      <c r="BI145" s="106"/>
      <c r="BJ145" s="106"/>
      <c r="BK145" s="106"/>
      <c r="BL145" s="106"/>
      <c r="BM145" s="106"/>
      <c r="BN145" s="106"/>
      <c r="BO145" s="106"/>
      <c r="BP145" s="106"/>
      <c r="BQ145" s="106"/>
      <c r="BR145" s="106"/>
      <c r="BS145" s="106"/>
      <c r="BT145" s="106"/>
      <c r="BU145" s="106"/>
      <c r="BV145" s="106"/>
      <c r="BW145" s="106"/>
      <c r="BX145" s="106"/>
      <c r="BY145" s="106"/>
      <c r="BZ145" s="106"/>
      <c r="CA145" s="106"/>
      <c r="CB145" s="106"/>
      <c r="CC145" s="106"/>
      <c r="CD145" s="106"/>
      <c r="CE145" s="106"/>
      <c r="CF145" s="106"/>
      <c r="CG145" s="106"/>
      <c r="CH145" s="106"/>
      <c r="CI145" s="106"/>
      <c r="CJ145" s="106"/>
      <c r="CK145" s="106"/>
    </row>
    <row r="146" spans="2:89" ht="17.25" customHeight="1" thickBot="1">
      <c r="B146" s="348" t="s">
        <v>2</v>
      </c>
      <c r="C146" s="2596" t="s">
        <v>959</v>
      </c>
      <c r="D146" s="610" t="s">
        <v>4</v>
      </c>
      <c r="E146" s="489"/>
      <c r="F146" s="348" t="s">
        <v>2</v>
      </c>
      <c r="G146" s="2596" t="s">
        <v>961</v>
      </c>
      <c r="H146" s="610" t="s">
        <v>4</v>
      </c>
      <c r="I146" s="106"/>
      <c r="J146" s="101"/>
      <c r="K146" s="213"/>
      <c r="L146" s="2965"/>
      <c r="M146" s="106"/>
      <c r="N146" s="106"/>
      <c r="O146" s="106"/>
      <c r="P146" s="106"/>
      <c r="Q146" s="106"/>
      <c r="R146" s="106"/>
      <c r="S146" s="114"/>
      <c r="T146" s="11"/>
      <c r="U146" s="101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7"/>
      <c r="AK146" s="107"/>
      <c r="AL146" s="101"/>
      <c r="AM146" s="101"/>
      <c r="AN146" s="101"/>
      <c r="AO146" s="100"/>
      <c r="AP146" s="106"/>
      <c r="AQ146" s="106"/>
      <c r="AR146" s="106"/>
      <c r="AS146" s="106"/>
      <c r="AT146" s="106"/>
      <c r="AU146" s="106"/>
      <c r="AV146" s="106"/>
      <c r="AW146" s="106"/>
      <c r="AX146" s="106"/>
      <c r="AY146" s="106"/>
      <c r="AZ146" s="106"/>
      <c r="BA146" s="106"/>
      <c r="BB146" s="106"/>
      <c r="BC146" s="106"/>
      <c r="BD146" s="106"/>
      <c r="BE146" s="106"/>
      <c r="BF146" s="106"/>
      <c r="BG146" s="106"/>
      <c r="BH146" s="106"/>
      <c r="BI146" s="106"/>
      <c r="BJ146" s="106"/>
      <c r="BK146" s="106"/>
      <c r="BL146" s="106"/>
      <c r="BM146" s="106"/>
      <c r="BN146" s="106"/>
      <c r="BO146" s="106"/>
      <c r="BP146" s="106"/>
      <c r="BQ146" s="106"/>
      <c r="BR146" s="106"/>
      <c r="BS146" s="106"/>
      <c r="BT146" s="106"/>
      <c r="BU146" s="106"/>
      <c r="BV146" s="106"/>
      <c r="BW146" s="106"/>
      <c r="BX146" s="106"/>
      <c r="BY146" s="106"/>
      <c r="BZ146" s="106"/>
      <c r="CA146" s="106"/>
      <c r="CB146" s="106"/>
      <c r="CC146" s="106"/>
      <c r="CD146" s="106"/>
      <c r="CE146" s="106"/>
      <c r="CF146" s="106"/>
      <c r="CG146" s="106"/>
      <c r="CH146" s="106"/>
      <c r="CI146" s="106"/>
      <c r="CJ146" s="106"/>
      <c r="CK146" s="106"/>
    </row>
    <row r="147" spans="2:89" ht="13.5" customHeight="1" thickBot="1">
      <c r="B147" s="1571" t="s">
        <v>5</v>
      </c>
      <c r="C147" s="2609" t="s">
        <v>3</v>
      </c>
      <c r="D147" s="2595" t="s">
        <v>60</v>
      </c>
      <c r="E147" s="212"/>
      <c r="F147" s="1571" t="s">
        <v>5</v>
      </c>
      <c r="G147" s="2609" t="s">
        <v>3</v>
      </c>
      <c r="H147" s="2595" t="s">
        <v>60</v>
      </c>
      <c r="I147" s="212"/>
      <c r="J147" s="1656"/>
      <c r="K147" s="101"/>
      <c r="L147" s="98"/>
      <c r="M147" s="106"/>
      <c r="N147" s="106"/>
      <c r="O147" s="101"/>
      <c r="P147" s="106"/>
      <c r="Q147" s="106"/>
      <c r="R147" s="106"/>
      <c r="S147" s="114"/>
      <c r="T147" s="11"/>
      <c r="U147" s="101"/>
      <c r="V147" s="106"/>
      <c r="W147" s="106"/>
      <c r="X147" s="191"/>
      <c r="Y147" s="276"/>
      <c r="Z147" s="191"/>
      <c r="AA147" s="276"/>
      <c r="AB147" s="106"/>
      <c r="AC147" s="104"/>
      <c r="AD147" s="187"/>
      <c r="AE147" s="106"/>
      <c r="AF147" s="106"/>
      <c r="AG147" s="106"/>
      <c r="AH147" s="106"/>
      <c r="AI147" s="106"/>
      <c r="AJ147" s="107"/>
      <c r="AK147" s="217"/>
      <c r="AL147" s="106"/>
      <c r="AM147" s="106"/>
      <c r="AN147" s="101"/>
      <c r="AO147" s="100"/>
      <c r="AP147" s="106"/>
      <c r="AQ147" s="106"/>
      <c r="AR147" s="106"/>
      <c r="AS147" s="106"/>
      <c r="AT147" s="106"/>
      <c r="AU147" s="106"/>
      <c r="AV147" s="106"/>
      <c r="AW147" s="106"/>
      <c r="AX147" s="106"/>
      <c r="AY147" s="106"/>
      <c r="AZ147" s="106"/>
      <c r="BA147" s="106"/>
      <c r="BB147" s="106"/>
      <c r="BC147" s="106"/>
      <c r="BD147" s="106"/>
      <c r="BE147" s="106"/>
      <c r="BF147" s="106"/>
      <c r="BG147" s="106"/>
      <c r="BH147" s="106"/>
      <c r="BI147" s="106"/>
      <c r="BJ147" s="106"/>
      <c r="BK147" s="106"/>
      <c r="BL147" s="106"/>
      <c r="BM147" s="106"/>
      <c r="BN147" s="106"/>
      <c r="BO147" s="106"/>
      <c r="BP147" s="106"/>
      <c r="BQ147" s="106"/>
      <c r="BR147" s="106"/>
      <c r="BS147" s="106"/>
      <c r="BT147" s="106"/>
      <c r="BU147" s="106"/>
      <c r="BV147" s="106"/>
      <c r="BW147" s="106"/>
      <c r="BX147" s="106"/>
      <c r="BY147" s="106"/>
      <c r="BZ147" s="106"/>
      <c r="CA147" s="106"/>
      <c r="CB147" s="106"/>
      <c r="CC147" s="106"/>
      <c r="CD147" s="106"/>
      <c r="CE147" s="106"/>
      <c r="CF147" s="106"/>
      <c r="CG147" s="106"/>
      <c r="CH147" s="106"/>
      <c r="CI147" s="106"/>
      <c r="CJ147" s="106"/>
      <c r="CK147" s="106"/>
    </row>
    <row r="148" spans="2:89" ht="12" customHeight="1">
      <c r="B148" s="234"/>
      <c r="C148" s="340" t="s">
        <v>132</v>
      </c>
      <c r="D148" s="226"/>
      <c r="E148" s="101"/>
      <c r="F148" s="1554"/>
      <c r="G148" s="1579" t="s">
        <v>132</v>
      </c>
      <c r="H148" s="1555"/>
      <c r="I148" s="104"/>
      <c r="J148" s="106"/>
      <c r="K148" s="114"/>
      <c r="L148" s="106"/>
      <c r="M148" s="106"/>
      <c r="N148" s="106"/>
      <c r="O148" s="101"/>
      <c r="P148" s="106"/>
      <c r="Q148" s="106"/>
      <c r="R148" s="106"/>
      <c r="S148" s="114"/>
      <c r="T148" s="11"/>
      <c r="U148" s="101"/>
      <c r="V148" s="106"/>
      <c r="W148" s="101"/>
      <c r="X148" s="100"/>
      <c r="Y148" s="135"/>
      <c r="Z148" s="378"/>
      <c r="AA148" s="37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1"/>
      <c r="AO148" s="100"/>
      <c r="AP148" s="106"/>
      <c r="AQ148" s="106"/>
      <c r="AR148" s="106"/>
      <c r="AS148" s="106"/>
      <c r="AT148" s="106"/>
      <c r="AU148" s="106"/>
      <c r="AV148" s="106"/>
      <c r="AW148" s="106"/>
      <c r="AX148" s="106"/>
      <c r="AY148" s="106"/>
      <c r="AZ148" s="106"/>
      <c r="BA148" s="106"/>
      <c r="BB148" s="106"/>
      <c r="BC148" s="106"/>
      <c r="BD148" s="106"/>
      <c r="BE148" s="106"/>
      <c r="BF148" s="106"/>
      <c r="BG148" s="106"/>
      <c r="BH148" s="106"/>
      <c r="BI148" s="106"/>
      <c r="BJ148" s="106"/>
      <c r="BK148" s="106"/>
      <c r="BL148" s="106"/>
      <c r="BM148" s="106"/>
      <c r="BN148" s="106"/>
      <c r="BO148" s="106"/>
      <c r="BP148" s="106"/>
      <c r="BQ148" s="106"/>
      <c r="BR148" s="106"/>
      <c r="BS148" s="106"/>
      <c r="BT148" s="106"/>
      <c r="BU148" s="106"/>
      <c r="BV148" s="106"/>
      <c r="BW148" s="106"/>
      <c r="BX148" s="106"/>
      <c r="BY148" s="106"/>
      <c r="BZ148" s="106"/>
      <c r="CA148" s="106"/>
      <c r="CB148" s="106"/>
      <c r="CC148" s="106"/>
      <c r="CD148" s="106"/>
      <c r="CE148" s="106"/>
      <c r="CF148" s="106"/>
      <c r="CG148" s="106"/>
      <c r="CH148" s="106"/>
      <c r="CI148" s="106"/>
      <c r="CJ148" s="106"/>
      <c r="CK148" s="106"/>
    </row>
    <row r="149" spans="2:89" ht="14.25" customHeight="1">
      <c r="B149" s="1770" t="str">
        <f>'12-18л. МЕНЮ '!J650</f>
        <v>269 / 17</v>
      </c>
      <c r="C149" s="265" t="str">
        <f>'12-18л. МЕНЮ '!C650</f>
        <v>Котлета особая (мясная)</v>
      </c>
      <c r="D149" s="165">
        <f>'12-18л. МЕНЮ '!D650</f>
        <v>100</v>
      </c>
      <c r="E149" s="101"/>
      <c r="F149" s="664" t="str">
        <f>'12-18л. МЕНЮ '!J712</f>
        <v>498/22</v>
      </c>
      <c r="G149" s="786" t="str">
        <f>'12-18л. МЕНЮ '!C712</f>
        <v>Говядина с овощами</v>
      </c>
      <c r="H149" s="1696">
        <f>'12-18л. МЕНЮ '!D712</f>
        <v>200</v>
      </c>
      <c r="I149" s="101"/>
      <c r="J149" s="1655"/>
      <c r="K149" s="114"/>
      <c r="L149" s="1451"/>
      <c r="M149" s="106"/>
      <c r="N149" s="781"/>
      <c r="O149" s="106"/>
      <c r="P149" s="114"/>
      <c r="Q149" s="106"/>
      <c r="R149" s="106"/>
      <c r="S149" s="114"/>
      <c r="T149" s="11"/>
      <c r="U149" s="101"/>
      <c r="V149" s="106"/>
      <c r="W149" s="101"/>
      <c r="X149" s="100"/>
      <c r="Y149" s="135"/>
      <c r="Z149" s="172"/>
      <c r="AA149" s="37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11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106"/>
      <c r="AV149" s="106"/>
      <c r="AW149" s="106"/>
      <c r="AX149" s="106"/>
      <c r="AY149" s="106"/>
      <c r="AZ149" s="106"/>
      <c r="BA149" s="106"/>
      <c r="BB149" s="106"/>
      <c r="BC149" s="106"/>
      <c r="BD149" s="106"/>
      <c r="BE149" s="106"/>
      <c r="BF149" s="106"/>
      <c r="BG149" s="106"/>
      <c r="BH149" s="106"/>
      <c r="BI149" s="106"/>
      <c r="BJ149" s="106"/>
      <c r="BK149" s="106"/>
      <c r="BL149" s="106"/>
      <c r="BM149" s="106"/>
      <c r="BN149" s="106"/>
      <c r="BO149" s="106"/>
      <c r="BP149" s="106"/>
      <c r="BQ149" s="106"/>
      <c r="BR149" s="106"/>
      <c r="BS149" s="106"/>
      <c r="BT149" s="106"/>
      <c r="BU149" s="106"/>
      <c r="BV149" s="106"/>
      <c r="BW149" s="106"/>
      <c r="BX149" s="106"/>
      <c r="BY149" s="106"/>
      <c r="BZ149" s="106"/>
      <c r="CA149" s="106"/>
      <c r="CB149" s="106"/>
      <c r="CC149" s="106"/>
      <c r="CD149" s="106"/>
      <c r="CE149" s="106"/>
      <c r="CF149" s="106"/>
      <c r="CG149" s="106"/>
      <c r="CH149" s="106"/>
      <c r="CI149" s="106"/>
      <c r="CJ149" s="106"/>
      <c r="CK149" s="106"/>
    </row>
    <row r="150" spans="2:89" ht="13.5" customHeight="1">
      <c r="B150" s="2755" t="str">
        <f>'12-18л. МЕНЮ '!J651</f>
        <v>303/17</v>
      </c>
      <c r="C150" s="245" t="str">
        <f>'12-18л. МЕНЮ '!C651</f>
        <v>Каша вязкая (гречневая)</v>
      </c>
      <c r="D150" s="232">
        <f>'12-18л. МЕНЮ '!D651</f>
        <v>180</v>
      </c>
      <c r="E150" s="101"/>
      <c r="F150" s="1414" t="str">
        <f>'12-18л. МЕНЮ '!J713</f>
        <v>401/17</v>
      </c>
      <c r="G150" s="265" t="str">
        <f>'12-18л. МЕНЮ '!C713</f>
        <v>Оладьи и / соус</v>
      </c>
      <c r="H150" s="687">
        <f>'12-18л. МЕНЮ '!D713</f>
        <v>60</v>
      </c>
      <c r="I150" s="101"/>
      <c r="J150" s="115"/>
      <c r="K150" s="106"/>
      <c r="L150" s="106"/>
      <c r="M150" s="106"/>
      <c r="N150" s="106"/>
      <c r="O150" s="176"/>
      <c r="P150" s="106"/>
      <c r="Q150" s="106"/>
      <c r="R150" s="106"/>
      <c r="S150" s="114"/>
      <c r="T150" s="11"/>
      <c r="U150" s="101"/>
      <c r="V150" s="106"/>
      <c r="W150" s="101"/>
      <c r="X150" s="100"/>
      <c r="Y150" s="135"/>
      <c r="Z150" s="172"/>
      <c r="AA150" s="376"/>
      <c r="AB150" s="106"/>
      <c r="AC150" s="106"/>
      <c r="AD150" s="106"/>
      <c r="AE150" s="101"/>
      <c r="AF150" s="100"/>
      <c r="AG150" s="141"/>
      <c r="AH150" s="106"/>
      <c r="AI150" s="106"/>
      <c r="AJ150" s="100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106"/>
      <c r="AV150" s="106"/>
      <c r="AW150" s="106"/>
      <c r="AX150" s="106"/>
      <c r="AY150" s="106"/>
      <c r="AZ150" s="106"/>
      <c r="BA150" s="106"/>
      <c r="BB150" s="106"/>
      <c r="BC150" s="106"/>
      <c r="BD150" s="106"/>
      <c r="BE150" s="106"/>
      <c r="BF150" s="106"/>
      <c r="BG150" s="106"/>
      <c r="BH150" s="106"/>
      <c r="BI150" s="106"/>
      <c r="BJ150" s="106"/>
      <c r="BK150" s="106"/>
      <c r="BL150" s="106"/>
      <c r="BM150" s="106"/>
      <c r="BN150" s="106"/>
      <c r="BO150" s="106"/>
      <c r="BP150" s="106"/>
      <c r="BQ150" s="106"/>
      <c r="BR150" s="106"/>
      <c r="BS150" s="106"/>
      <c r="BT150" s="106"/>
      <c r="BU150" s="106"/>
      <c r="BV150" s="106"/>
      <c r="BW150" s="106"/>
      <c r="BX150" s="106"/>
      <c r="BY150" s="106"/>
      <c r="BZ150" s="106"/>
      <c r="CA150" s="106"/>
      <c r="CB150" s="106"/>
      <c r="CC150" s="106"/>
      <c r="CD150" s="106"/>
      <c r="CE150" s="106"/>
      <c r="CF150" s="106"/>
      <c r="CG150" s="106"/>
      <c r="CH150" s="106"/>
      <c r="CI150" s="106"/>
      <c r="CJ150" s="106"/>
      <c r="CK150" s="106"/>
    </row>
    <row r="151" spans="2:89" ht="10.5" customHeight="1">
      <c r="B151" s="1770" t="str">
        <f>'12-18л. МЕНЮ '!J652</f>
        <v>469 / 21</v>
      </c>
      <c r="C151" s="265" t="str">
        <f>'12-18л. МЕНЮ '!C652</f>
        <v>Молоко кипячёное</v>
      </c>
      <c r="D151" s="165">
        <f>'12-18л. МЕНЮ '!D652</f>
        <v>200</v>
      </c>
      <c r="E151" s="101"/>
      <c r="F151" s="1240" t="str">
        <f>'12-18л. МЕНЮ '!J714</f>
        <v>692 / 22</v>
      </c>
      <c r="G151" s="166" t="str">
        <f>'12-18л. МЕНЮ '!C714</f>
        <v>шоколадный**</v>
      </c>
      <c r="H151" s="1609">
        <f>'12-18л. МЕНЮ '!D714</f>
        <v>20</v>
      </c>
      <c r="I151" s="106"/>
      <c r="J151" s="489"/>
      <c r="K151" s="106"/>
      <c r="L151" s="114"/>
      <c r="M151" s="106"/>
      <c r="N151" s="125"/>
      <c r="O151" s="126"/>
      <c r="P151" s="96"/>
      <c r="Q151" s="106"/>
      <c r="R151" s="106"/>
      <c r="S151" s="114"/>
      <c r="T151" s="11"/>
      <c r="U151" s="101"/>
      <c r="V151" s="106"/>
      <c r="W151" s="101"/>
      <c r="X151" s="280"/>
      <c r="Y151" s="281"/>
      <c r="Z151" s="172"/>
      <c r="AA151" s="37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106"/>
      <c r="AV151" s="106"/>
      <c r="AW151" s="106"/>
      <c r="AX151" s="106"/>
      <c r="AY151" s="106"/>
      <c r="AZ151" s="106"/>
      <c r="BA151" s="106"/>
      <c r="BB151" s="106"/>
      <c r="BC151" s="106"/>
      <c r="BD151" s="106"/>
      <c r="BE151" s="106"/>
      <c r="BF151" s="106"/>
      <c r="BG151" s="106"/>
      <c r="BH151" s="106"/>
      <c r="BI151" s="106"/>
      <c r="BJ151" s="106"/>
      <c r="BK151" s="106"/>
      <c r="BL151" s="106"/>
      <c r="BM151" s="106"/>
      <c r="BN151" s="106"/>
      <c r="BO151" s="106"/>
      <c r="BP151" s="106"/>
      <c r="BQ151" s="106"/>
      <c r="BR151" s="106"/>
      <c r="BS151" s="106"/>
      <c r="BT151" s="106"/>
      <c r="BU151" s="106"/>
      <c r="BV151" s="106"/>
      <c r="BW151" s="106"/>
      <c r="BX151" s="106"/>
      <c r="BY151" s="106"/>
      <c r="BZ151" s="106"/>
      <c r="CA151" s="106"/>
      <c r="CB151" s="106"/>
      <c r="CC151" s="106"/>
      <c r="CD151" s="106"/>
      <c r="CE151" s="106"/>
      <c r="CF151" s="106"/>
      <c r="CG151" s="106"/>
      <c r="CH151" s="106"/>
      <c r="CI151" s="106"/>
      <c r="CJ151" s="106"/>
      <c r="CK151" s="106"/>
    </row>
    <row r="152" spans="2:89" ht="12.75" customHeight="1">
      <c r="B152" s="2755" t="str">
        <f>'12-18л. МЕНЮ '!J653</f>
        <v>Пром.пр.</v>
      </c>
      <c r="C152" s="245" t="str">
        <f>'12-18л. МЕНЮ '!C653</f>
        <v>Хлеб пшеничный</v>
      </c>
      <c r="D152" s="232">
        <f>'12-18л. МЕНЮ '!D653</f>
        <v>60</v>
      </c>
      <c r="E152" s="101"/>
      <c r="F152" s="1240" t="str">
        <f>'12-18л. МЕНЮ '!J715</f>
        <v>54-23гн/22</v>
      </c>
      <c r="G152" s="166" t="str">
        <f>'12-18л. МЕНЮ '!C715</f>
        <v>Кофейный напиток с молоком</v>
      </c>
      <c r="H152" s="1609">
        <f>'12-18л. МЕНЮ '!D715</f>
        <v>180</v>
      </c>
      <c r="I152" s="137"/>
      <c r="J152" s="106"/>
      <c r="K152" s="172"/>
      <c r="L152" s="106"/>
      <c r="M152" s="106"/>
      <c r="N152" s="125"/>
      <c r="O152" s="126"/>
      <c r="P152" s="98"/>
      <c r="Q152" s="106"/>
      <c r="R152" s="106"/>
      <c r="S152" s="114"/>
      <c r="T152" s="11"/>
      <c r="U152" s="101"/>
      <c r="V152" s="208"/>
      <c r="W152" s="101"/>
      <c r="X152" s="280"/>
      <c r="Y152" s="281"/>
      <c r="Z152" s="172"/>
      <c r="AA152" s="37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106"/>
      <c r="AV152" s="106"/>
      <c r="AW152" s="106"/>
      <c r="AX152" s="106"/>
      <c r="AY152" s="106"/>
      <c r="AZ152" s="106"/>
      <c r="BA152" s="106"/>
      <c r="BB152" s="106"/>
      <c r="BC152" s="106"/>
      <c r="BD152" s="106"/>
      <c r="BE152" s="106"/>
      <c r="BF152" s="106"/>
      <c r="BG152" s="106"/>
      <c r="BH152" s="106"/>
      <c r="BI152" s="106"/>
      <c r="BJ152" s="106"/>
      <c r="BK152" s="106"/>
      <c r="BL152" s="106"/>
      <c r="BM152" s="106"/>
      <c r="BN152" s="106"/>
      <c r="BO152" s="106"/>
      <c r="BP152" s="106"/>
      <c r="BQ152" s="106"/>
      <c r="BR152" s="106"/>
      <c r="BS152" s="106"/>
      <c r="BT152" s="106"/>
      <c r="BU152" s="106"/>
      <c r="BV152" s="106"/>
      <c r="BW152" s="106"/>
      <c r="BX152" s="106"/>
      <c r="BY152" s="106"/>
      <c r="BZ152" s="106"/>
      <c r="CA152" s="106"/>
      <c r="CB152" s="106"/>
      <c r="CC152" s="106"/>
      <c r="CD152" s="106"/>
      <c r="CE152" s="106"/>
      <c r="CF152" s="106"/>
      <c r="CG152" s="106"/>
      <c r="CH152" s="106"/>
      <c r="CI152" s="106"/>
      <c r="CJ152" s="106"/>
      <c r="CK152" s="106"/>
    </row>
    <row r="153" spans="2:89" ht="12" customHeight="1">
      <c r="B153" s="2629" t="str">
        <f>'12-18л. МЕНЮ '!J654</f>
        <v>Пром.пр.</v>
      </c>
      <c r="C153" s="166" t="str">
        <f>'12-18л. МЕНЮ '!C654</f>
        <v>Хлеб ржаной</v>
      </c>
      <c r="D153" s="1593">
        <f>'12-18л. МЕНЮ '!D654</f>
        <v>30</v>
      </c>
      <c r="E153" s="101"/>
      <c r="F153" s="1240" t="str">
        <f>'12-18л. МЕНЮ '!J716</f>
        <v>Пром.пр.</v>
      </c>
      <c r="G153" s="166" t="str">
        <f>'12-18л. МЕНЮ '!C716</f>
        <v>Хлеб пшеничный</v>
      </c>
      <c r="H153" s="1609">
        <f>'12-18л. МЕНЮ '!D716</f>
        <v>60</v>
      </c>
      <c r="I153" s="137"/>
      <c r="J153" s="104"/>
      <c r="K153" s="126"/>
      <c r="L153" s="98"/>
      <c r="M153" s="106"/>
      <c r="N153" s="125"/>
      <c r="O153" s="126"/>
      <c r="P153" s="334"/>
      <c r="Q153" s="106"/>
      <c r="R153" s="106"/>
      <c r="S153" s="114"/>
      <c r="T153" s="11"/>
      <c r="U153" s="127"/>
      <c r="V153" s="106"/>
      <c r="W153" s="101"/>
      <c r="X153" s="259"/>
      <c r="Y153" s="135"/>
      <c r="Z153" s="172"/>
      <c r="AA153" s="376"/>
      <c r="AB153" s="106"/>
      <c r="AC153" s="106"/>
      <c r="AD153" s="106"/>
      <c r="AE153" s="101"/>
      <c r="AF153" s="108"/>
      <c r="AG153" s="139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106"/>
      <c r="AV153" s="106"/>
      <c r="AW153" s="106"/>
      <c r="AX153" s="106"/>
      <c r="AY153" s="106"/>
      <c r="AZ153" s="106"/>
      <c r="BA153" s="106"/>
      <c r="BB153" s="106"/>
      <c r="BC153" s="106"/>
      <c r="BD153" s="106"/>
      <c r="BE153" s="106"/>
      <c r="BF153" s="106"/>
      <c r="BG153" s="106"/>
      <c r="BH153" s="106"/>
      <c r="BI153" s="106"/>
      <c r="BJ153" s="106"/>
      <c r="BK153" s="106"/>
      <c r="BL153" s="106"/>
      <c r="BM153" s="106"/>
      <c r="BN153" s="106"/>
      <c r="BO153" s="106"/>
      <c r="BP153" s="106"/>
      <c r="BQ153" s="106"/>
      <c r="BR153" s="106"/>
      <c r="BS153" s="106"/>
      <c r="BT153" s="106"/>
      <c r="BU153" s="106"/>
      <c r="BV153" s="106"/>
      <c r="BW153" s="106"/>
      <c r="BX153" s="106"/>
      <c r="BY153" s="106"/>
      <c r="BZ153" s="106"/>
      <c r="CA153" s="106"/>
      <c r="CB153" s="106"/>
      <c r="CC153" s="106"/>
      <c r="CD153" s="106"/>
      <c r="CE153" s="106"/>
      <c r="CF153" s="106"/>
      <c r="CG153" s="106"/>
      <c r="CH153" s="106"/>
      <c r="CI153" s="106"/>
      <c r="CJ153" s="106"/>
      <c r="CK153" s="106"/>
    </row>
    <row r="154" spans="2:89" ht="12.75" customHeight="1" thickBot="1">
      <c r="B154" s="1234" t="s">
        <v>292</v>
      </c>
      <c r="C154" s="1235"/>
      <c r="D154" s="2630">
        <f>'12-18л. МЕНЮ '!D655</f>
        <v>570</v>
      </c>
      <c r="E154" s="101"/>
      <c r="F154" s="1240" t="str">
        <f>'12-18л. МЕНЮ '!J717</f>
        <v>Пром.пр.</v>
      </c>
      <c r="G154" s="166" t="str">
        <f>'12-18л. МЕНЮ '!C717</f>
        <v>Хлеб ржаной</v>
      </c>
      <c r="H154" s="1609">
        <f>'12-18л. МЕНЮ '!D717</f>
        <v>40</v>
      </c>
      <c r="I154" s="212"/>
      <c r="J154" s="115"/>
      <c r="K154" s="126"/>
      <c r="L154" s="98"/>
      <c r="M154" s="106"/>
      <c r="N154" s="1661"/>
      <c r="O154" s="126"/>
      <c r="P154" s="98"/>
      <c r="Q154" s="106"/>
      <c r="R154" s="106"/>
      <c r="S154" s="114"/>
      <c r="T154" s="11"/>
      <c r="U154" s="106"/>
      <c r="V154" s="106"/>
      <c r="W154" s="101"/>
      <c r="X154" s="100"/>
      <c r="Y154" s="135"/>
      <c r="Z154" s="172"/>
      <c r="AA154" s="376"/>
      <c r="AB154" s="106"/>
      <c r="AC154" s="106"/>
      <c r="AD154" s="106"/>
      <c r="AE154" s="101"/>
      <c r="AF154" s="108"/>
      <c r="AG154" s="139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106"/>
      <c r="AV154" s="106"/>
      <c r="AW154" s="106"/>
      <c r="AX154" s="106"/>
      <c r="AY154" s="106"/>
      <c r="AZ154" s="106"/>
      <c r="BA154" s="106"/>
      <c r="BB154" s="106"/>
      <c r="BC154" s="106"/>
      <c r="BD154" s="106"/>
      <c r="BE154" s="106"/>
      <c r="BF154" s="106"/>
      <c r="BG154" s="106"/>
      <c r="BH154" s="106"/>
      <c r="BI154" s="106"/>
      <c r="BJ154" s="106"/>
      <c r="BK154" s="106"/>
      <c r="BL154" s="106"/>
      <c r="BM154" s="106"/>
      <c r="BN154" s="106"/>
      <c r="BO154" s="106"/>
      <c r="BP154" s="106"/>
      <c r="BQ154" s="106"/>
      <c r="BR154" s="106"/>
      <c r="BS154" s="106"/>
      <c r="BT154" s="106"/>
      <c r="BU154" s="106"/>
      <c r="BV154" s="106"/>
      <c r="BW154" s="106"/>
      <c r="BX154" s="106"/>
      <c r="BY154" s="106"/>
      <c r="BZ154" s="106"/>
      <c r="CA154" s="106"/>
      <c r="CB154" s="106"/>
      <c r="CC154" s="106"/>
      <c r="CD154" s="106"/>
      <c r="CE154" s="106"/>
      <c r="CF154" s="106"/>
      <c r="CG154" s="106"/>
      <c r="CH154" s="106"/>
      <c r="CI154" s="106"/>
      <c r="CJ154" s="106"/>
      <c r="CK154" s="106"/>
    </row>
    <row r="155" spans="2:89" ht="12.75" customHeight="1" thickBot="1">
      <c r="B155" s="616"/>
      <c r="C155" s="340" t="s">
        <v>110</v>
      </c>
      <c r="D155" s="226"/>
      <c r="E155" s="107"/>
      <c r="F155" s="1234" t="s">
        <v>292</v>
      </c>
      <c r="G155" s="2529"/>
      <c r="H155" s="2115">
        <f>'12-18л. МЕНЮ '!D718</f>
        <v>560</v>
      </c>
      <c r="I155" s="101"/>
      <c r="J155" s="125"/>
      <c r="K155" s="126"/>
      <c r="L155" s="98"/>
      <c r="M155" s="106"/>
      <c r="N155" s="106"/>
      <c r="O155" s="126"/>
      <c r="P155" s="106"/>
      <c r="Q155" s="106"/>
      <c r="R155" s="106"/>
      <c r="S155" s="114"/>
      <c r="T155" s="11"/>
      <c r="U155" s="106"/>
      <c r="V155" s="106"/>
      <c r="W155" s="104"/>
      <c r="X155" s="100"/>
      <c r="Y155" s="130"/>
      <c r="Z155" s="172"/>
      <c r="AA155" s="376"/>
      <c r="AB155" s="106"/>
      <c r="AC155" s="106"/>
      <c r="AD155" s="106"/>
      <c r="AE155" s="106"/>
      <c r="AF155" s="106"/>
      <c r="AG155" s="101"/>
      <c r="AH155" s="100"/>
      <c r="AI155" s="101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106"/>
      <c r="AV155" s="106"/>
      <c r="AW155" s="106"/>
      <c r="AX155" s="106"/>
      <c r="AY155" s="106"/>
      <c r="AZ155" s="106"/>
      <c r="BA155" s="106"/>
      <c r="BB155" s="106"/>
      <c r="BC155" s="106"/>
      <c r="BD155" s="106"/>
      <c r="BE155" s="106"/>
      <c r="BF155" s="106"/>
      <c r="BG155" s="106"/>
      <c r="BH155" s="106"/>
      <c r="BI155" s="106"/>
      <c r="BJ155" s="106"/>
      <c r="BK155" s="106"/>
      <c r="BL155" s="106"/>
      <c r="BM155" s="106"/>
      <c r="BN155" s="106"/>
      <c r="BO155" s="106"/>
      <c r="BP155" s="106"/>
      <c r="BQ155" s="106"/>
      <c r="BR155" s="106"/>
      <c r="BS155" s="106"/>
      <c r="BT155" s="106"/>
      <c r="BU155" s="106"/>
      <c r="BV155" s="106"/>
      <c r="BW155" s="106"/>
      <c r="BX155" s="106"/>
      <c r="BY155" s="106"/>
      <c r="BZ155" s="106"/>
      <c r="CA155" s="106"/>
      <c r="CB155" s="106"/>
      <c r="CC155" s="106"/>
      <c r="CD155" s="106"/>
      <c r="CE155" s="106"/>
      <c r="CF155" s="106"/>
      <c r="CG155" s="106"/>
      <c r="CH155" s="106"/>
      <c r="CI155" s="106"/>
      <c r="CJ155" s="106"/>
      <c r="CK155" s="106"/>
    </row>
    <row r="156" spans="2:89" ht="12.75" customHeight="1">
      <c r="B156" s="162" t="str">
        <f>'12-18л. МЕНЮ '!J659</f>
        <v>54-31-32з/22</v>
      </c>
      <c r="C156" s="265" t="str">
        <f>'12-18л. МЕНЮ '!C659</f>
        <v>Капуста с морковью в нарезке*</v>
      </c>
      <c r="D156" s="687">
        <f>'12-18л. МЕНЮ '!D659</f>
        <v>100</v>
      </c>
      <c r="E156" s="104"/>
      <c r="F156" s="616"/>
      <c r="G156" s="340" t="s">
        <v>110</v>
      </c>
      <c r="H156" s="226"/>
      <c r="I156" s="101"/>
      <c r="J156" s="1656"/>
      <c r="K156" s="126"/>
      <c r="L156" s="98"/>
      <c r="M156" s="106"/>
      <c r="N156" s="1656"/>
      <c r="O156" s="126"/>
      <c r="P156" s="98"/>
      <c r="Q156" s="106"/>
      <c r="R156" s="106"/>
      <c r="S156" s="114"/>
      <c r="T156" s="11"/>
      <c r="U156" s="106"/>
      <c r="V156" s="106"/>
      <c r="W156" s="101"/>
      <c r="X156" s="100"/>
      <c r="Y156" s="141"/>
      <c r="Z156" s="378"/>
      <c r="AA156" s="376"/>
      <c r="AB156" s="106"/>
      <c r="AC156" s="106"/>
      <c r="AD156" s="106"/>
      <c r="AE156" s="178"/>
      <c r="AF156" s="106"/>
      <c r="AG156" s="106"/>
      <c r="AH156" s="100"/>
      <c r="AI156" s="104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106"/>
      <c r="AV156" s="106"/>
      <c r="AW156" s="106"/>
      <c r="AX156" s="106"/>
      <c r="AY156" s="106"/>
      <c r="AZ156" s="106"/>
      <c r="BA156" s="106"/>
      <c r="BB156" s="106"/>
      <c r="BC156" s="106"/>
      <c r="BD156" s="106"/>
      <c r="BE156" s="106"/>
      <c r="BF156" s="106"/>
      <c r="BG156" s="106"/>
      <c r="BH156" s="106"/>
      <c r="BI156" s="106"/>
      <c r="BJ156" s="106"/>
      <c r="BK156" s="106"/>
      <c r="BL156" s="106"/>
      <c r="BM156" s="106"/>
      <c r="BN156" s="106"/>
      <c r="BO156" s="106"/>
      <c r="BP156" s="106"/>
      <c r="BQ156" s="106"/>
      <c r="BR156" s="106"/>
      <c r="BS156" s="106"/>
      <c r="BT156" s="106"/>
      <c r="BU156" s="106"/>
      <c r="BV156" s="106"/>
      <c r="BW156" s="106"/>
      <c r="BX156" s="106"/>
      <c r="BY156" s="106"/>
      <c r="BZ156" s="106"/>
      <c r="CA156" s="106"/>
      <c r="CB156" s="106"/>
      <c r="CC156" s="106"/>
      <c r="CD156" s="106"/>
      <c r="CE156" s="106"/>
      <c r="CF156" s="106"/>
      <c r="CG156" s="106"/>
      <c r="CH156" s="106"/>
      <c r="CI156" s="106"/>
      <c r="CJ156" s="106"/>
      <c r="CK156" s="106"/>
    </row>
    <row r="157" spans="2:89" ht="15" customHeight="1">
      <c r="B157" s="162" t="str">
        <f>'12-18л. МЕНЮ '!J660</f>
        <v>98 /21</v>
      </c>
      <c r="C157" s="1409" t="str">
        <f>'12-18л. МЕНЮ '!C660</f>
        <v>Свекольник со сметаной</v>
      </c>
      <c r="D157" s="687">
        <f>'12-18л. МЕНЮ '!D660</f>
        <v>250</v>
      </c>
      <c r="E157" s="101"/>
      <c r="F157" s="162" t="str">
        <f>'12-18л. МЕНЮ '!J722</f>
        <v>93/ 22</v>
      </c>
      <c r="G157" s="265" t="str">
        <f>'12-18л. МЕНЮ '!C722</f>
        <v>Свекла с яблоком*</v>
      </c>
      <c r="H157" s="687">
        <f>'12-18л. МЕНЮ '!D722</f>
        <v>100</v>
      </c>
      <c r="I157" s="101"/>
      <c r="J157" s="1656"/>
      <c r="K157" s="126"/>
      <c r="L157" s="98"/>
      <c r="M157" s="106"/>
      <c r="N157" s="1656"/>
      <c r="O157" s="126"/>
      <c r="P157" s="98"/>
      <c r="Q157" s="106"/>
      <c r="R157" s="106"/>
      <c r="S157" s="114"/>
      <c r="T157" s="11"/>
      <c r="U157" s="106"/>
      <c r="V157" s="106"/>
      <c r="W157" s="101"/>
      <c r="X157" s="100"/>
      <c r="Y157" s="141"/>
      <c r="Z157" s="172"/>
      <c r="AA157" s="376"/>
      <c r="AB157" s="106"/>
      <c r="AC157" s="106"/>
      <c r="AD157" s="106"/>
      <c r="AE157" s="161"/>
      <c r="AF157" s="191"/>
      <c r="AG157" s="276"/>
      <c r="AH157" s="100"/>
      <c r="AI157" s="106"/>
      <c r="AJ157" s="106"/>
      <c r="AK157" s="189"/>
      <c r="AL157" s="189"/>
      <c r="AM157" s="106"/>
      <c r="AN157" s="106"/>
      <c r="AO157" s="106"/>
      <c r="AP157" s="106"/>
      <c r="AQ157" s="106"/>
      <c r="AR157" s="106"/>
      <c r="AS157" s="106"/>
      <c r="AT157" s="106"/>
      <c r="AU157" s="106"/>
      <c r="AV157" s="106"/>
      <c r="AW157" s="106"/>
      <c r="AX157" s="106"/>
      <c r="AY157" s="106"/>
      <c r="AZ157" s="106"/>
      <c r="BA157" s="106"/>
      <c r="BB157" s="106"/>
      <c r="BC157" s="106"/>
      <c r="BD157" s="106"/>
      <c r="BE157" s="106"/>
      <c r="BF157" s="106"/>
      <c r="BG157" s="106"/>
      <c r="BH157" s="106"/>
      <c r="BI157" s="106"/>
      <c r="BJ157" s="106"/>
      <c r="BK157" s="106"/>
      <c r="BL157" s="106"/>
      <c r="BM157" s="106"/>
      <c r="BN157" s="106"/>
      <c r="BO157" s="106"/>
      <c r="BP157" s="106"/>
      <c r="BQ157" s="106"/>
      <c r="BR157" s="106"/>
      <c r="BS157" s="106"/>
      <c r="BT157" s="106"/>
      <c r="BU157" s="106"/>
      <c r="BV157" s="106"/>
      <c r="BW157" s="106"/>
      <c r="BX157" s="106"/>
      <c r="BY157" s="106"/>
      <c r="BZ157" s="106"/>
      <c r="CA157" s="106"/>
      <c r="CB157" s="106"/>
      <c r="CC157" s="106"/>
      <c r="CD157" s="106"/>
      <c r="CE157" s="106"/>
      <c r="CF157" s="106"/>
      <c r="CG157" s="106"/>
      <c r="CH157" s="106"/>
      <c r="CI157" s="106"/>
      <c r="CJ157" s="106"/>
      <c r="CK157" s="106"/>
    </row>
    <row r="158" spans="2:89" ht="12.75" customHeight="1">
      <c r="B158" s="186" t="str">
        <f>'12-18л. МЕНЮ '!J661</f>
        <v>334/22</v>
      </c>
      <c r="C158" s="245" t="str">
        <f>'12-18л. МЕНЮ '!C661</f>
        <v>Рагу из овощей</v>
      </c>
      <c r="D158" s="253">
        <f>'12-18л. МЕНЮ '!D661</f>
        <v>180</v>
      </c>
      <c r="E158" s="107"/>
      <c r="F158" s="162" t="str">
        <f>'12-18л. МЕНЮ '!J723</f>
        <v>287 /22</v>
      </c>
      <c r="G158" s="1112" t="str">
        <f>'12-18л. МЕНЮ '!C723</f>
        <v>Щи "Новгородские" (со сметаной)</v>
      </c>
      <c r="H158" s="165">
        <f>'12-18л. МЕНЮ '!D723</f>
        <v>250</v>
      </c>
      <c r="I158" s="101"/>
      <c r="J158" s="781"/>
      <c r="K158" s="101"/>
      <c r="L158" s="106"/>
      <c r="M158" s="106"/>
      <c r="N158" s="1655"/>
      <c r="O158" s="114"/>
      <c r="P158" s="214"/>
      <c r="Q158" s="106"/>
      <c r="R158" s="106"/>
      <c r="S158" s="114"/>
      <c r="T158" s="11"/>
      <c r="U158" s="101"/>
      <c r="V158" s="100"/>
      <c r="W158" s="101"/>
      <c r="X158" s="100"/>
      <c r="Y158" s="141"/>
      <c r="Z158" s="172"/>
      <c r="AA158" s="376"/>
      <c r="AB158" s="106"/>
      <c r="AC158" s="106"/>
      <c r="AD158" s="106"/>
      <c r="AE158" s="101"/>
      <c r="AF158" s="100"/>
      <c r="AG158" s="135"/>
      <c r="AH158" s="100"/>
      <c r="AI158" s="106"/>
      <c r="AJ158" s="106"/>
      <c r="AK158" s="189"/>
      <c r="AL158" s="189"/>
      <c r="AM158" s="106"/>
      <c r="AN158" s="106"/>
      <c r="AO158" s="106"/>
      <c r="AP158" s="106"/>
      <c r="AQ158" s="106"/>
      <c r="AR158" s="106"/>
      <c r="AS158" s="106"/>
      <c r="AT158" s="106"/>
      <c r="AU158" s="106"/>
      <c r="AV158" s="106"/>
      <c r="AW158" s="106"/>
      <c r="AX158" s="106"/>
      <c r="AY158" s="106"/>
      <c r="AZ158" s="106"/>
      <c r="BA158" s="106"/>
      <c r="BB158" s="106"/>
      <c r="BC158" s="106"/>
      <c r="BD158" s="106"/>
      <c r="BE158" s="106"/>
      <c r="BF158" s="106"/>
      <c r="BG158" s="106"/>
      <c r="BH158" s="106"/>
      <c r="BI158" s="106"/>
      <c r="BJ158" s="106"/>
      <c r="BK158" s="106"/>
      <c r="BL158" s="106"/>
      <c r="BM158" s="106"/>
      <c r="BN158" s="106"/>
      <c r="BO158" s="106"/>
      <c r="BP158" s="106"/>
      <c r="BQ158" s="106"/>
      <c r="BR158" s="106"/>
      <c r="BS158" s="106"/>
      <c r="BT158" s="106"/>
      <c r="BU158" s="106"/>
      <c r="BV158" s="106"/>
      <c r="BW158" s="106"/>
      <c r="BX158" s="106"/>
      <c r="BY158" s="106"/>
      <c r="BZ158" s="106"/>
      <c r="CA158" s="106"/>
      <c r="CB158" s="106"/>
      <c r="CC158" s="106"/>
      <c r="CD158" s="106"/>
      <c r="CE158" s="106"/>
      <c r="CF158" s="106"/>
      <c r="CG158" s="106"/>
      <c r="CH158" s="106"/>
      <c r="CI158" s="106"/>
      <c r="CJ158" s="106"/>
      <c r="CK158" s="106"/>
    </row>
    <row r="159" spans="2:89" ht="13.5" customHeight="1">
      <c r="B159" s="1560" t="str">
        <f>'12-18л. МЕНЮ '!J662</f>
        <v>471/22</v>
      </c>
      <c r="C159" s="369" t="str">
        <f>'12-18л. МЕНЮ '!C662</f>
        <v xml:space="preserve">фишболы </v>
      </c>
      <c r="D159" s="1609">
        <f>'12-18л. МЕНЮ '!D662</f>
        <v>120</v>
      </c>
      <c r="E159" s="107"/>
      <c r="F159" s="162" t="str">
        <f>'12-18л. МЕНЮ '!J724</f>
        <v>373/21</v>
      </c>
      <c r="G159" s="2939" t="str">
        <f>'12-18л. МЕНЮ '!C724</f>
        <v>Котлеты нежные</v>
      </c>
      <c r="H159" s="165">
        <f>'12-18л. МЕНЮ '!D724</f>
        <v>100</v>
      </c>
      <c r="I159" s="107"/>
      <c r="J159" s="1655"/>
      <c r="K159" s="114"/>
      <c r="L159" s="1657"/>
      <c r="M159" s="106"/>
      <c r="N159" s="125"/>
      <c r="O159" s="172"/>
      <c r="P159" s="106"/>
      <c r="Q159" s="106"/>
      <c r="R159" s="106"/>
      <c r="S159" s="114"/>
      <c r="T159" s="11"/>
      <c r="U159" s="106"/>
      <c r="V159" s="106"/>
      <c r="W159" s="101"/>
      <c r="X159" s="105"/>
      <c r="Y159" s="130"/>
      <c r="Z159" s="172"/>
      <c r="AA159" s="376"/>
      <c r="AB159" s="106"/>
      <c r="AC159" s="106"/>
      <c r="AD159" s="106"/>
      <c r="AE159" s="106"/>
      <c r="AF159" s="106"/>
      <c r="AG159" s="106"/>
      <c r="AH159" s="101"/>
      <c r="AI159" s="101"/>
      <c r="AJ159" s="106"/>
      <c r="AK159" s="189"/>
      <c r="AL159" s="189"/>
      <c r="AM159" s="106"/>
      <c r="AN159" s="106"/>
      <c r="AO159" s="106"/>
      <c r="AP159" s="106"/>
      <c r="AQ159" s="106"/>
      <c r="AR159" s="106"/>
      <c r="AS159" s="106"/>
      <c r="AT159" s="106"/>
      <c r="AU159" s="106"/>
      <c r="AV159" s="106"/>
      <c r="AW159" s="106"/>
      <c r="AX159" s="106"/>
      <c r="AY159" s="106"/>
      <c r="AZ159" s="106"/>
      <c r="BA159" s="106"/>
      <c r="BB159" s="106"/>
      <c r="BC159" s="106"/>
      <c r="BD159" s="106"/>
      <c r="BE159" s="106"/>
      <c r="BF159" s="106"/>
      <c r="BG159" s="106"/>
      <c r="BH159" s="106"/>
      <c r="BI159" s="106"/>
      <c r="BJ159" s="106"/>
      <c r="BK159" s="106"/>
      <c r="BL159" s="106"/>
      <c r="BM159" s="106"/>
      <c r="BN159" s="106"/>
      <c r="BO159" s="106"/>
      <c r="BP159" s="106"/>
      <c r="BQ159" s="106"/>
      <c r="BR159" s="106"/>
      <c r="BS159" s="106"/>
      <c r="BT159" s="106"/>
      <c r="BU159" s="106"/>
      <c r="BV159" s="106"/>
      <c r="BW159" s="106"/>
      <c r="BX159" s="106"/>
      <c r="BY159" s="106"/>
      <c r="BZ159" s="106"/>
      <c r="CA159" s="106"/>
      <c r="CB159" s="106"/>
      <c r="CC159" s="106"/>
      <c r="CD159" s="106"/>
      <c r="CE159" s="106"/>
      <c r="CF159" s="106"/>
      <c r="CG159" s="106"/>
      <c r="CH159" s="106"/>
      <c r="CI159" s="106"/>
      <c r="CJ159" s="106"/>
      <c r="CK159" s="106"/>
    </row>
    <row r="160" spans="2:89" ht="11.25" customHeight="1">
      <c r="B160" s="238" t="s">
        <v>367</v>
      </c>
      <c r="C160" s="233" t="str">
        <f>'12-18л. МЕНЮ '!C663</f>
        <v>Кисель   витаминный</v>
      </c>
      <c r="D160" s="252">
        <f>'12-18л. МЕНЮ '!D663</f>
        <v>200</v>
      </c>
      <c r="E160" s="101"/>
      <c r="F160" s="2942" t="str">
        <f>'12-18л. МЕНЮ '!J725</f>
        <v>194/17</v>
      </c>
      <c r="G160" s="265" t="str">
        <f>'12-18л. МЕНЮ '!C725</f>
        <v>Плов с изюмом и /овощи</v>
      </c>
      <c r="H160" s="165">
        <f>'12-18л. МЕНЮ '!D725</f>
        <v>135</v>
      </c>
      <c r="I160" s="107"/>
      <c r="J160" s="125"/>
      <c r="K160" s="172"/>
      <c r="L160" s="106"/>
      <c r="M160" s="106"/>
      <c r="N160" s="171"/>
      <c r="O160" s="126"/>
      <c r="P160" s="334"/>
      <c r="Q160" s="101"/>
      <c r="R160" s="106"/>
      <c r="S160" s="114"/>
      <c r="T160" s="11"/>
      <c r="U160" s="106"/>
      <c r="V160" s="106"/>
      <c r="W160" s="101"/>
      <c r="X160" s="215"/>
      <c r="Y160" s="282"/>
      <c r="Z160" s="172"/>
      <c r="AA160" s="376"/>
      <c r="AB160" s="106"/>
      <c r="AC160" s="106"/>
      <c r="AD160" s="106"/>
      <c r="AE160" s="106"/>
      <c r="AF160" s="106"/>
      <c r="AG160" s="106"/>
      <c r="AH160" s="101"/>
      <c r="AI160" s="101"/>
      <c r="AJ160" s="106"/>
      <c r="AK160" s="101"/>
      <c r="AL160" s="101"/>
      <c r="AM160" s="106"/>
      <c r="AN160" s="106"/>
      <c r="AO160" s="106"/>
      <c r="AP160" s="106"/>
      <c r="AQ160" s="106"/>
      <c r="AR160" s="106"/>
      <c r="AS160" s="106"/>
      <c r="AT160" s="106"/>
      <c r="AU160" s="106"/>
      <c r="AV160" s="106"/>
      <c r="AW160" s="106"/>
      <c r="AX160" s="106"/>
      <c r="AY160" s="106"/>
      <c r="AZ160" s="106"/>
      <c r="BA160" s="106"/>
      <c r="BB160" s="106"/>
      <c r="BC160" s="106"/>
      <c r="BD160" s="106"/>
      <c r="BE160" s="106"/>
      <c r="BF160" s="106"/>
      <c r="BG160" s="106"/>
      <c r="BH160" s="106"/>
      <c r="BI160" s="106"/>
      <c r="BJ160" s="106"/>
      <c r="BK160" s="106"/>
      <c r="BL160" s="106"/>
      <c r="BM160" s="106"/>
      <c r="BN160" s="106"/>
      <c r="BO160" s="106"/>
      <c r="BP160" s="106"/>
      <c r="BQ160" s="106"/>
      <c r="BR160" s="106"/>
      <c r="BS160" s="106"/>
      <c r="BT160" s="106"/>
      <c r="BU160" s="106"/>
      <c r="BV160" s="106"/>
      <c r="BW160" s="106"/>
      <c r="BX160" s="106"/>
      <c r="BY160" s="106"/>
      <c r="BZ160" s="106"/>
      <c r="CA160" s="106"/>
      <c r="CB160" s="106"/>
      <c r="CC160" s="106"/>
      <c r="CD160" s="106"/>
      <c r="CE160" s="106"/>
      <c r="CF160" s="106"/>
      <c r="CG160" s="106"/>
      <c r="CH160" s="106"/>
      <c r="CI160" s="106"/>
      <c r="CJ160" s="106"/>
      <c r="CK160" s="106"/>
    </row>
    <row r="161" spans="1:89" ht="12.75" customHeight="1">
      <c r="B161" s="1414" t="s">
        <v>478</v>
      </c>
      <c r="C161" s="233" t="str">
        <f>'12-18л. МЕНЮ '!C664</f>
        <v>Хлеб пшеничный</v>
      </c>
      <c r="D161" s="252">
        <f>'12-18л. МЕНЮ '!D664</f>
        <v>60</v>
      </c>
      <c r="E161" s="106"/>
      <c r="F161" s="2943" t="str">
        <f>'12-18л. МЕНЮ '!J726</f>
        <v>157/21</v>
      </c>
      <c r="G161" s="166" t="str">
        <f>'12-18л. МЕНЮ '!C726</f>
        <v>консервированные отварные</v>
      </c>
      <c r="H161" s="1593">
        <f>'12-18л. МЕНЮ '!D726</f>
        <v>45</v>
      </c>
      <c r="I161" s="107"/>
      <c r="J161" s="125"/>
      <c r="K161" s="126"/>
      <c r="L161" s="334"/>
      <c r="M161" s="106"/>
      <c r="N161" s="115"/>
      <c r="O161" s="126"/>
      <c r="P161" s="367"/>
      <c r="Q161" s="276"/>
      <c r="R161" s="106"/>
      <c r="S161" s="114"/>
      <c r="T161" s="11"/>
      <c r="U161" s="106"/>
      <c r="V161" s="106"/>
      <c r="W161" s="101"/>
      <c r="X161" s="181"/>
      <c r="Y161" s="377"/>
      <c r="Z161" s="172"/>
      <c r="AA161" s="376"/>
      <c r="AB161" s="106"/>
      <c r="AC161" s="106"/>
      <c r="AD161" s="106"/>
      <c r="AE161" s="106"/>
      <c r="AF161" s="106"/>
      <c r="AG161" s="106"/>
      <c r="AH161" s="178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106"/>
      <c r="AV161" s="106"/>
      <c r="AW161" s="106"/>
      <c r="AX161" s="106"/>
      <c r="AY161" s="106"/>
      <c r="AZ161" s="106"/>
      <c r="BA161" s="106"/>
      <c r="BB161" s="106"/>
      <c r="BC161" s="106"/>
      <c r="BD161" s="106"/>
      <c r="BE161" s="106"/>
      <c r="BF161" s="106"/>
      <c r="BG161" s="106"/>
      <c r="BH161" s="106"/>
      <c r="BI161" s="106"/>
      <c r="BJ161" s="106"/>
      <c r="BK161" s="106"/>
      <c r="BL161" s="106"/>
      <c r="BM161" s="106"/>
      <c r="BN161" s="106"/>
      <c r="BO161" s="106"/>
      <c r="BP161" s="106"/>
      <c r="BQ161" s="106"/>
      <c r="BR161" s="106"/>
      <c r="BS161" s="106"/>
      <c r="BT161" s="106"/>
      <c r="BU161" s="106"/>
      <c r="BV161" s="106"/>
      <c r="BW161" s="106"/>
      <c r="BX161" s="106"/>
      <c r="BY161" s="106"/>
      <c r="BZ161" s="106"/>
      <c r="CA161" s="106"/>
      <c r="CB161" s="106"/>
      <c r="CC161" s="106"/>
      <c r="CD161" s="106"/>
      <c r="CE161" s="106"/>
      <c r="CF161" s="106"/>
      <c r="CG161" s="106"/>
      <c r="CH161" s="106"/>
      <c r="CI161" s="106"/>
      <c r="CJ161" s="106"/>
      <c r="CK161" s="106"/>
    </row>
    <row r="162" spans="1:89" ht="11.25" customHeight="1">
      <c r="B162" s="162" t="s">
        <v>456</v>
      </c>
      <c r="C162" s="233" t="str">
        <f>'12-18л. МЕНЮ '!C665</f>
        <v>Хлеб ржаной</v>
      </c>
      <c r="D162" s="252">
        <f>'12-18л. МЕНЮ '!D665</f>
        <v>50</v>
      </c>
      <c r="E162" s="106"/>
      <c r="F162" s="2940" t="str">
        <f>'12-18л. МЕНЮ '!J727</f>
        <v>501 /21</v>
      </c>
      <c r="G162" s="2941" t="str">
        <f>'12-18л. МЕНЮ '!C727</f>
        <v>Сок фруктовый (яблочный)</v>
      </c>
      <c r="H162" s="1626">
        <f>'12-18л. МЕНЮ '!D727</f>
        <v>180</v>
      </c>
      <c r="I162" s="104"/>
      <c r="J162" s="125"/>
      <c r="K162" s="126"/>
      <c r="L162" s="106"/>
      <c r="M162" s="106"/>
      <c r="N162" s="106"/>
      <c r="O162" s="219"/>
      <c r="P162" s="106"/>
      <c r="Q162" s="141"/>
      <c r="R162" s="106"/>
      <c r="S162" s="114"/>
      <c r="T162" s="11"/>
      <c r="U162" s="106"/>
      <c r="V162" s="106"/>
      <c r="W162" s="104"/>
      <c r="X162" s="181"/>
      <c r="Y162" s="377"/>
      <c r="Z162" s="172"/>
      <c r="AA162" s="376"/>
      <c r="AB162" s="106"/>
      <c r="AC162" s="106"/>
      <c r="AD162" s="106"/>
      <c r="AE162" s="106"/>
      <c r="AF162" s="106"/>
      <c r="AG162" s="106"/>
      <c r="AH162" s="101"/>
      <c r="AI162" s="100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106"/>
      <c r="AV162" s="106"/>
      <c r="AW162" s="106"/>
      <c r="AX162" s="106"/>
      <c r="AY162" s="106"/>
      <c r="AZ162" s="106"/>
      <c r="BA162" s="106"/>
      <c r="BB162" s="106"/>
      <c r="BC162" s="106"/>
      <c r="BD162" s="106"/>
      <c r="BE162" s="106"/>
      <c r="BF162" s="106"/>
      <c r="BG162" s="106"/>
      <c r="BH162" s="106"/>
      <c r="BI162" s="106"/>
      <c r="BJ162" s="106"/>
      <c r="BK162" s="106"/>
      <c r="BL162" s="106"/>
      <c r="BM162" s="106"/>
      <c r="BN162" s="106"/>
      <c r="BO162" s="106"/>
      <c r="BP162" s="106"/>
      <c r="BQ162" s="106"/>
      <c r="BR162" s="106"/>
      <c r="BS162" s="106"/>
      <c r="BT162" s="106"/>
      <c r="BU162" s="106"/>
      <c r="BV162" s="106"/>
      <c r="BW162" s="106"/>
      <c r="BX162" s="106"/>
      <c r="BY162" s="106"/>
      <c r="BZ162" s="106"/>
      <c r="CA162" s="106"/>
      <c r="CB162" s="106"/>
      <c r="CC162" s="106"/>
      <c r="CD162" s="106"/>
      <c r="CE162" s="106"/>
      <c r="CF162" s="106"/>
      <c r="CG162" s="106"/>
      <c r="CH162" s="106"/>
      <c r="CI162" s="106"/>
      <c r="CJ162" s="106"/>
      <c r="CK162" s="106"/>
    </row>
    <row r="163" spans="1:89" ht="12" customHeight="1">
      <c r="B163" s="1683" t="s">
        <v>531</v>
      </c>
      <c r="C163" s="233" t="str">
        <f>'12-18л. МЕНЮ '!C666</f>
        <v>Фрукты свежие (яблоко)**</v>
      </c>
      <c r="D163" s="252">
        <f>'12-18л. МЕНЮ '!D666</f>
        <v>100</v>
      </c>
      <c r="E163" s="106"/>
      <c r="F163" s="2125" t="str">
        <f>'12-18л. МЕНЮ '!J728</f>
        <v>Пром.пр.</v>
      </c>
      <c r="G163" s="2124" t="str">
        <f>'12-18л. МЕНЮ '!C728</f>
        <v>Кондитерские изделия (мармелад)***</v>
      </c>
      <c r="H163" s="328">
        <f>'12-18л. МЕНЮ '!D728</f>
        <v>13.5</v>
      </c>
      <c r="I163" s="101"/>
      <c r="J163" s="366"/>
      <c r="K163" s="126"/>
      <c r="L163" s="334"/>
      <c r="M163" s="106"/>
      <c r="N163" s="115"/>
      <c r="O163" s="618"/>
      <c r="P163" s="367"/>
      <c r="Q163" s="130"/>
      <c r="R163" s="106"/>
      <c r="S163" s="114"/>
      <c r="T163" s="11"/>
      <c r="U163" s="106"/>
      <c r="V163" s="106"/>
      <c r="W163" s="104"/>
      <c r="X163" s="181"/>
      <c r="Y163" s="377"/>
      <c r="Z163" s="172"/>
      <c r="AA163" s="376"/>
      <c r="AB163" s="106"/>
      <c r="AC163" s="106"/>
      <c r="AD163" s="106"/>
      <c r="AE163" s="126"/>
      <c r="AF163" s="100"/>
      <c r="AG163" s="194"/>
      <c r="AH163" s="101"/>
      <c r="AI163" s="100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106"/>
      <c r="AV163" s="106"/>
      <c r="AW163" s="106"/>
      <c r="AX163" s="106"/>
      <c r="AY163" s="106"/>
      <c r="AZ163" s="106"/>
      <c r="BA163" s="106"/>
      <c r="BB163" s="106"/>
      <c r="BC163" s="106"/>
      <c r="BD163" s="106"/>
      <c r="BE163" s="106"/>
      <c r="BF163" s="106"/>
      <c r="BG163" s="106"/>
      <c r="BH163" s="106"/>
      <c r="BI163" s="106"/>
      <c r="BJ163" s="106"/>
      <c r="BK163" s="106"/>
      <c r="BL163" s="106"/>
      <c r="BM163" s="106"/>
      <c r="BN163" s="106"/>
      <c r="BO163" s="106"/>
      <c r="BP163" s="106"/>
      <c r="BQ163" s="106"/>
      <c r="BR163" s="106"/>
      <c r="BS163" s="106"/>
      <c r="BT163" s="106"/>
      <c r="BU163" s="106"/>
      <c r="BV163" s="106"/>
      <c r="BW163" s="106"/>
      <c r="BX163" s="106"/>
      <c r="BY163" s="106"/>
      <c r="BZ163" s="106"/>
      <c r="CA163" s="106"/>
      <c r="CB163" s="106"/>
      <c r="CC163" s="106"/>
      <c r="CD163" s="106"/>
      <c r="CE163" s="106"/>
      <c r="CF163" s="106"/>
      <c r="CG163" s="106"/>
      <c r="CH163" s="106"/>
      <c r="CI163" s="106"/>
      <c r="CJ163" s="106"/>
      <c r="CK163" s="106"/>
    </row>
    <row r="164" spans="1:89" ht="12.75" customHeight="1" thickBot="1">
      <c r="B164" s="1234" t="s">
        <v>293</v>
      </c>
      <c r="C164" s="711"/>
      <c r="D164" s="1779">
        <f>'12-18л. МЕНЮ '!D667</f>
        <v>1060</v>
      </c>
      <c r="E164" s="106"/>
      <c r="F164" s="2125" t="str">
        <f>'12-18л. МЕНЮ '!J729</f>
        <v>Пром.пр.</v>
      </c>
      <c r="G164" s="2124" t="str">
        <f>'12-18л. МЕНЮ '!C729</f>
        <v>Хлеб пшеничный</v>
      </c>
      <c r="H164" s="328">
        <f>'12-18л. МЕНЮ '!D729</f>
        <v>60</v>
      </c>
      <c r="I164" s="197"/>
      <c r="J164" s="106"/>
      <c r="K164" s="126"/>
      <c r="L164" s="334"/>
      <c r="M164" s="106"/>
      <c r="N164" s="115"/>
      <c r="O164" s="2962"/>
      <c r="P164" s="367"/>
      <c r="Q164" s="141"/>
      <c r="R164" s="106"/>
      <c r="S164" s="495"/>
      <c r="T164" s="11"/>
      <c r="U164" s="106"/>
      <c r="V164" s="106"/>
      <c r="W164" s="104"/>
      <c r="X164" s="181"/>
      <c r="Y164" s="377"/>
      <c r="Z164" s="172"/>
      <c r="AA164" s="376"/>
      <c r="AB164" s="106"/>
      <c r="AC164" s="106"/>
      <c r="AD164" s="106"/>
      <c r="AE164" s="104"/>
      <c r="AF164" s="100"/>
      <c r="AG164" s="135"/>
      <c r="AH164" s="101"/>
      <c r="AI164" s="100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106"/>
      <c r="AV164" s="106"/>
      <c r="AW164" s="106"/>
      <c r="AX164" s="106"/>
      <c r="AY164" s="106"/>
      <c r="AZ164" s="106"/>
      <c r="BA164" s="106"/>
      <c r="BB164" s="106"/>
      <c r="BC164" s="106"/>
      <c r="BD164" s="106"/>
      <c r="BE164" s="106"/>
      <c r="BF164" s="106"/>
      <c r="BG164" s="106"/>
      <c r="BH164" s="106"/>
      <c r="BI164" s="106"/>
      <c r="BJ164" s="106"/>
      <c r="BK164" s="106"/>
      <c r="BL164" s="106"/>
      <c r="BM164" s="106"/>
      <c r="BN164" s="106"/>
      <c r="BO164" s="106"/>
      <c r="BP164" s="106"/>
      <c r="BQ164" s="106"/>
      <c r="BR164" s="106"/>
      <c r="BS164" s="106"/>
      <c r="BT164" s="106"/>
      <c r="BU164" s="106"/>
      <c r="BV164" s="106"/>
      <c r="BW164" s="106"/>
      <c r="BX164" s="106"/>
      <c r="BY164" s="106"/>
      <c r="BZ164" s="106"/>
      <c r="CA164" s="106"/>
      <c r="CB164" s="106"/>
      <c r="CC164" s="106"/>
      <c r="CD164" s="106"/>
      <c r="CE164" s="106"/>
      <c r="CF164" s="106"/>
      <c r="CG164" s="106"/>
      <c r="CH164" s="106"/>
      <c r="CI164" s="106"/>
      <c r="CJ164" s="106"/>
      <c r="CK164" s="106"/>
    </row>
    <row r="165" spans="1:89" ht="12" customHeight="1">
      <c r="B165" s="1587"/>
      <c r="C165" s="1579" t="s">
        <v>200</v>
      </c>
      <c r="D165" s="1588"/>
      <c r="E165" s="106"/>
      <c r="F165" s="2125" t="str">
        <f>'12-18л. МЕНЮ '!J730</f>
        <v>Пром.пр.</v>
      </c>
      <c r="G165" s="2124" t="str">
        <f>'12-18л. МЕНЮ '!C730</f>
        <v>Хлеб ржаной</v>
      </c>
      <c r="H165" s="328">
        <f>'12-18л. МЕНЮ '!D730</f>
        <v>40</v>
      </c>
      <c r="I165" s="101"/>
      <c r="J165" s="115"/>
      <c r="K165" s="126"/>
      <c r="L165" s="367"/>
      <c r="M165" s="106"/>
      <c r="N165" s="125"/>
      <c r="O165" s="113"/>
      <c r="P165" s="334"/>
      <c r="Q165" s="141"/>
      <c r="R165" s="106"/>
      <c r="S165" s="114"/>
      <c r="T165" s="11"/>
      <c r="U165" s="106"/>
      <c r="V165" s="106"/>
      <c r="W165" s="104"/>
      <c r="X165" s="181"/>
      <c r="Y165" s="377"/>
      <c r="Z165" s="172"/>
      <c r="AA165" s="376"/>
      <c r="AB165" s="106"/>
      <c r="AC165" s="106"/>
      <c r="AD165" s="106"/>
      <c r="AE165" s="106"/>
      <c r="AF165" s="106"/>
      <c r="AG165" s="106"/>
      <c r="AH165" s="101"/>
      <c r="AI165" s="100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106"/>
      <c r="AV165" s="106"/>
      <c r="AW165" s="106"/>
      <c r="AX165" s="106"/>
      <c r="AY165" s="106"/>
      <c r="AZ165" s="106"/>
      <c r="BA165" s="106"/>
      <c r="BB165" s="106"/>
      <c r="BC165" s="106"/>
      <c r="BD165" s="106"/>
      <c r="BE165" s="106"/>
      <c r="BF165" s="106"/>
      <c r="BG165" s="106"/>
      <c r="BH165" s="106"/>
      <c r="BI165" s="106"/>
      <c r="BJ165" s="106"/>
      <c r="BK165" s="106"/>
      <c r="BL165" s="106"/>
      <c r="BM165" s="106"/>
      <c r="BN165" s="106"/>
      <c r="BO165" s="106"/>
      <c r="BP165" s="106"/>
      <c r="BQ165" s="106"/>
      <c r="BR165" s="106"/>
      <c r="BS165" s="106"/>
      <c r="BT165" s="106"/>
      <c r="BU165" s="106"/>
      <c r="BV165" s="106"/>
      <c r="BW165" s="106"/>
      <c r="BX165" s="106"/>
      <c r="BY165" s="106"/>
      <c r="BZ165" s="106"/>
      <c r="CA165" s="106"/>
      <c r="CB165" s="106"/>
      <c r="CC165" s="106"/>
      <c r="CD165" s="106"/>
      <c r="CE165" s="106"/>
      <c r="CF165" s="106"/>
      <c r="CG165" s="106"/>
      <c r="CH165" s="106"/>
      <c r="CI165" s="106"/>
      <c r="CJ165" s="106"/>
      <c r="CK165" s="106"/>
    </row>
    <row r="166" spans="1:89" ht="15" customHeight="1">
      <c r="B166" s="162" t="str">
        <f>'12-18л. МЕНЮ '!J671</f>
        <v>465 / 21</v>
      </c>
      <c r="C166" s="265" t="str">
        <f>'12-18л. МЕНЮ '!C671</f>
        <v>Кофейный напиток с молоком</v>
      </c>
      <c r="D166" s="687">
        <f>'12-18л. МЕНЮ '!D671</f>
        <v>190</v>
      </c>
      <c r="E166" s="106"/>
      <c r="F166" s="2125" t="str">
        <f>'12-18л. МЕНЮ '!J731</f>
        <v>82 / 21</v>
      </c>
      <c r="G166" s="2124" t="str">
        <f>'12-18л. МЕНЮ '!C731</f>
        <v>Плоды свежие (банан)**</v>
      </c>
      <c r="H166" s="328">
        <f>'12-18л. МЕНЮ '!D731</f>
        <v>100</v>
      </c>
      <c r="I166" s="104"/>
      <c r="J166" s="115"/>
      <c r="K166" s="618"/>
      <c r="L166" s="334"/>
      <c r="M166" s="106"/>
      <c r="N166" s="115"/>
      <c r="O166" s="2962"/>
      <c r="P166" s="367"/>
      <c r="Q166" s="193"/>
      <c r="R166" s="106"/>
      <c r="S166" s="114"/>
      <c r="T166" s="484"/>
      <c r="U166" s="106"/>
      <c r="V166" s="106"/>
      <c r="W166" s="104"/>
      <c r="X166" s="181"/>
      <c r="Y166" s="377"/>
      <c r="Z166" s="172"/>
      <c r="AA166" s="376"/>
      <c r="AB166" s="106"/>
      <c r="AC166" s="106"/>
      <c r="AD166" s="106"/>
      <c r="AE166" s="101"/>
      <c r="AF166" s="100"/>
      <c r="AG166" s="100"/>
      <c r="AH166" s="107"/>
      <c r="AI166" s="108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106"/>
      <c r="AV166" s="106"/>
      <c r="AW166" s="106"/>
      <c r="AX166" s="106"/>
      <c r="AY166" s="106"/>
      <c r="AZ166" s="106"/>
      <c r="BA166" s="106"/>
      <c r="BB166" s="106"/>
      <c r="BC166" s="106"/>
      <c r="BD166" s="106"/>
      <c r="BE166" s="106"/>
      <c r="BF166" s="106"/>
      <c r="BG166" s="106"/>
      <c r="BH166" s="106"/>
      <c r="BI166" s="106"/>
      <c r="BJ166" s="106"/>
      <c r="BK166" s="106"/>
      <c r="BL166" s="106"/>
      <c r="BM166" s="106"/>
      <c r="BN166" s="106"/>
      <c r="BO166" s="106"/>
      <c r="BP166" s="106"/>
      <c r="BQ166" s="106"/>
      <c r="BR166" s="106"/>
      <c r="BS166" s="106"/>
      <c r="BT166" s="106"/>
      <c r="BU166" s="106"/>
      <c r="BV166" s="106"/>
      <c r="BW166" s="106"/>
      <c r="BX166" s="106"/>
      <c r="BY166" s="106"/>
      <c r="BZ166" s="106"/>
      <c r="CA166" s="106"/>
      <c r="CB166" s="106"/>
      <c r="CC166" s="106"/>
      <c r="CD166" s="106"/>
      <c r="CE166" s="106"/>
      <c r="CF166" s="106"/>
      <c r="CG166" s="106"/>
      <c r="CH166" s="106"/>
      <c r="CI166" s="106"/>
      <c r="CJ166" s="106"/>
      <c r="CK166" s="106"/>
    </row>
    <row r="167" spans="1:89" ht="15" customHeight="1" thickBot="1">
      <c r="B167" s="1414" t="str">
        <f>'12-18л. МЕНЮ '!J672</f>
        <v>276/17</v>
      </c>
      <c r="C167" s="265" t="str">
        <f>'12-18л. МЕНЮ '!C672</f>
        <v xml:space="preserve">Рулет с макаронами и / </v>
      </c>
      <c r="D167" s="687">
        <f>'12-18л. МЕНЮ '!D672</f>
        <v>110</v>
      </c>
      <c r="E167" s="106"/>
      <c r="F167" s="1234" t="s">
        <v>293</v>
      </c>
      <c r="G167" s="1075"/>
      <c r="H167" s="2126">
        <f>'12-18л. МЕНЮ '!D732</f>
        <v>1023.5</v>
      </c>
      <c r="I167" s="101"/>
      <c r="J167" s="115"/>
      <c r="K167" s="126"/>
      <c r="L167" s="367"/>
      <c r="M167" s="106"/>
      <c r="N167" s="1438"/>
      <c r="O167" s="618"/>
      <c r="P167" s="367"/>
      <c r="Q167" s="139"/>
      <c r="R167" s="106"/>
      <c r="S167" s="114"/>
      <c r="T167" s="11"/>
      <c r="U167" s="106"/>
      <c r="V167" s="106"/>
      <c r="W167" s="104"/>
      <c r="X167" s="105"/>
      <c r="Y167" s="130"/>
      <c r="Z167" s="104"/>
      <c r="AA167" s="96"/>
      <c r="AB167" s="106"/>
      <c r="AC167" s="106"/>
      <c r="AD167" s="106"/>
      <c r="AE167" s="106"/>
      <c r="AF167" s="106"/>
      <c r="AG167" s="105"/>
      <c r="AH167" s="107"/>
      <c r="AI167" s="108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106"/>
      <c r="AV167" s="106"/>
      <c r="AW167" s="106"/>
      <c r="AX167" s="106"/>
      <c r="AY167" s="106"/>
      <c r="AZ167" s="106"/>
      <c r="BA167" s="106"/>
      <c r="BB167" s="106"/>
      <c r="BC167" s="106"/>
      <c r="BD167" s="106"/>
      <c r="BE167" s="106"/>
      <c r="BF167" s="106"/>
      <c r="BG167" s="106"/>
      <c r="BH167" s="106"/>
      <c r="BI167" s="106"/>
      <c r="BJ167" s="106"/>
      <c r="BK167" s="106"/>
      <c r="BL167" s="106"/>
      <c r="BM167" s="106"/>
      <c r="BN167" s="106"/>
      <c r="BO167" s="106"/>
      <c r="BP167" s="106"/>
      <c r="BQ167" s="106"/>
      <c r="BR167" s="106"/>
      <c r="BS167" s="106"/>
      <c r="BT167" s="106"/>
      <c r="BU167" s="106"/>
      <c r="BV167" s="106"/>
      <c r="BW167" s="106"/>
      <c r="BX167" s="106"/>
      <c r="BY167" s="106"/>
      <c r="BZ167" s="106"/>
      <c r="CA167" s="106"/>
      <c r="CB167" s="106"/>
      <c r="CC167" s="106"/>
      <c r="CD167" s="106"/>
      <c r="CE167" s="106"/>
      <c r="CF167" s="106"/>
      <c r="CG167" s="106"/>
      <c r="CH167" s="106"/>
      <c r="CI167" s="106"/>
      <c r="CJ167" s="106"/>
      <c r="CK167" s="106"/>
    </row>
    <row r="168" spans="1:89" ht="11.25" customHeight="1">
      <c r="B168" s="1560" t="str">
        <f>'12-18л. МЕНЮ '!J673</f>
        <v>331/17</v>
      </c>
      <c r="C168" s="166" t="str">
        <f>'12-18л. МЕНЮ '!C673</f>
        <v>соус сметанный с томатом</v>
      </c>
      <c r="D168" s="1593">
        <f>'12-18л. МЕНЮ '!D673</f>
        <v>20</v>
      </c>
      <c r="E168" s="11"/>
      <c r="F168" s="616"/>
      <c r="G168" s="340" t="s">
        <v>200</v>
      </c>
      <c r="H168" s="688"/>
      <c r="I168" s="106"/>
      <c r="J168" s="1656"/>
      <c r="K168" s="126"/>
      <c r="L168" s="367"/>
      <c r="M168" s="106"/>
      <c r="N168" s="106"/>
      <c r="O168" s="618"/>
      <c r="P168" s="111"/>
      <c r="Q168" s="141"/>
      <c r="R168" s="158"/>
      <c r="S168" s="158"/>
      <c r="T168" s="493"/>
      <c r="U168" s="106"/>
      <c r="V168" s="106"/>
      <c r="W168" s="104"/>
      <c r="X168" s="105"/>
      <c r="Y168" s="130"/>
      <c r="Z168" s="104"/>
      <c r="AA168" s="105"/>
      <c r="AB168" s="130"/>
      <c r="AC168" s="106"/>
      <c r="AD168" s="106"/>
      <c r="AE168" s="178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106"/>
      <c r="AV168" s="106"/>
      <c r="AW168" s="106"/>
      <c r="AX168" s="106"/>
      <c r="AY168" s="106"/>
      <c r="AZ168" s="106"/>
      <c r="BA168" s="106"/>
      <c r="BB168" s="106"/>
      <c r="BC168" s="106"/>
      <c r="BD168" s="106"/>
      <c r="BE168" s="106"/>
      <c r="BF168" s="106"/>
      <c r="BG168" s="106"/>
      <c r="BH168" s="106"/>
      <c r="BI168" s="106"/>
      <c r="BJ168" s="106"/>
      <c r="BK168" s="106"/>
      <c r="BL168" s="106"/>
      <c r="BM168" s="106"/>
      <c r="BN168" s="106"/>
      <c r="BO168" s="106"/>
      <c r="BP168" s="106"/>
      <c r="BQ168" s="106"/>
      <c r="BR168" s="106"/>
      <c r="BS168" s="106"/>
      <c r="BT168" s="106"/>
      <c r="BU168" s="106"/>
      <c r="BV168" s="106"/>
      <c r="BW168" s="106"/>
      <c r="BX168" s="106"/>
      <c r="BY168" s="106"/>
      <c r="BZ168" s="106"/>
      <c r="CA168" s="106"/>
      <c r="CB168" s="106"/>
      <c r="CC168" s="106"/>
      <c r="CD168" s="106"/>
      <c r="CE168" s="106"/>
      <c r="CF168" s="106"/>
      <c r="CG168" s="106"/>
      <c r="CH168" s="106"/>
      <c r="CI168" s="106"/>
      <c r="CJ168" s="106"/>
      <c r="CK168" s="106"/>
    </row>
    <row r="169" spans="1:89" ht="12" customHeight="1">
      <c r="B169" s="2530" t="str">
        <f>'12-18л. МЕНЮ '!J674</f>
        <v>Пром.пр.</v>
      </c>
      <c r="C169" s="166" t="str">
        <f>'12-18л. МЕНЮ '!C674</f>
        <v>Хлеб ржаной</v>
      </c>
      <c r="D169" s="1626">
        <f>'12-18л. МЕНЮ '!D674</f>
        <v>30</v>
      </c>
      <c r="E169" s="11"/>
      <c r="F169" s="339" t="str">
        <f>'12-18л. МЕНЮ '!J736</f>
        <v>460 / 21</v>
      </c>
      <c r="G169" s="265" t="str">
        <f>'12-18л. МЕНЮ '!C736</f>
        <v xml:space="preserve">Чай с молоком </v>
      </c>
      <c r="H169" s="687">
        <f>'12-18л. МЕНЮ '!D736</f>
        <v>200</v>
      </c>
      <c r="I169" s="106"/>
      <c r="J169" s="1656"/>
      <c r="K169" s="126"/>
      <c r="L169" s="367"/>
      <c r="M169" s="106"/>
      <c r="N169" s="115"/>
      <c r="O169" s="126"/>
      <c r="P169" s="334"/>
      <c r="Q169" s="141"/>
      <c r="R169" s="106"/>
      <c r="S169" s="114"/>
      <c r="T169" s="11"/>
      <c r="U169" s="106"/>
      <c r="V169" s="106"/>
      <c r="W169" s="104"/>
      <c r="X169" s="105"/>
      <c r="Y169" s="130"/>
      <c r="Z169" s="104"/>
      <c r="AA169" s="105"/>
      <c r="AB169" s="130"/>
      <c r="AC169" s="106"/>
      <c r="AD169" s="106"/>
      <c r="AE169" s="161"/>
      <c r="AF169" s="191"/>
      <c r="AG169" s="27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106"/>
      <c r="AV169" s="106"/>
      <c r="AW169" s="106"/>
      <c r="AX169" s="106"/>
      <c r="AY169" s="106"/>
      <c r="AZ169" s="106"/>
      <c r="BA169" s="106"/>
      <c r="BB169" s="106"/>
      <c r="BC169" s="106"/>
      <c r="BD169" s="106"/>
      <c r="BE169" s="106"/>
      <c r="BF169" s="106"/>
      <c r="BG169" s="106"/>
      <c r="BH169" s="106"/>
      <c r="BI169" s="106"/>
      <c r="BJ169" s="106"/>
      <c r="BK169" s="106"/>
      <c r="BL169" s="106"/>
      <c r="BM169" s="106"/>
      <c r="BN169" s="106"/>
      <c r="BO169" s="106"/>
      <c r="BP169" s="106"/>
      <c r="BQ169" s="106"/>
      <c r="BR169" s="106"/>
      <c r="BS169" s="106"/>
      <c r="BT169" s="106"/>
      <c r="BU169" s="106"/>
      <c r="BV169" s="106"/>
      <c r="BW169" s="106"/>
      <c r="BX169" s="106"/>
      <c r="BY169" s="106"/>
      <c r="BZ169" s="106"/>
      <c r="CA169" s="106"/>
      <c r="CB169" s="106"/>
      <c r="CC169" s="106"/>
      <c r="CD169" s="106"/>
      <c r="CE169" s="106"/>
      <c r="CF169" s="106"/>
      <c r="CG169" s="106"/>
      <c r="CH169" s="106"/>
      <c r="CI169" s="106"/>
      <c r="CJ169" s="106"/>
      <c r="CK169" s="106"/>
    </row>
    <row r="170" spans="1:89" ht="12.75" customHeight="1" thickBot="1">
      <c r="B170" s="1234" t="s">
        <v>294</v>
      </c>
      <c r="C170" s="1235"/>
      <c r="D170" s="1604">
        <f>'12-18л. МЕНЮ '!D675</f>
        <v>350</v>
      </c>
      <c r="E170" s="11"/>
      <c r="F170" s="339" t="str">
        <f>'12-18л. МЕНЮ '!J737</f>
        <v>287/17</v>
      </c>
      <c r="G170" s="265" t="str">
        <f>'12-18л. МЕНЮ '!C737</f>
        <v>Голубцы с мясом и рисом и /соус</v>
      </c>
      <c r="H170" s="687">
        <f>'12-18л. МЕНЮ '!D737</f>
        <v>90</v>
      </c>
      <c r="I170" s="106"/>
      <c r="J170" s="592"/>
      <c r="K170" s="126"/>
      <c r="L170" s="98"/>
      <c r="M170" s="106"/>
      <c r="N170" s="115"/>
      <c r="O170" s="126"/>
      <c r="P170" s="367"/>
      <c r="Q170" s="141"/>
      <c r="R170" s="115"/>
      <c r="S170" s="101"/>
      <c r="T170" s="14"/>
      <c r="U170" s="106"/>
      <c r="V170" s="106"/>
      <c r="W170" s="104"/>
      <c r="X170" s="105"/>
      <c r="Y170" s="130"/>
      <c r="Z170" s="106"/>
      <c r="AA170" s="106"/>
      <c r="AB170" s="106"/>
      <c r="AC170" s="106"/>
      <c r="AD170" s="106"/>
      <c r="AE170" s="101"/>
      <c r="AF170" s="100"/>
      <c r="AG170" s="135"/>
      <c r="AH170" s="115"/>
      <c r="AI170" s="101"/>
      <c r="AJ170" s="98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106"/>
      <c r="AV170" s="106"/>
      <c r="AW170" s="106"/>
      <c r="AX170" s="106"/>
      <c r="AY170" s="106"/>
      <c r="AZ170" s="106"/>
      <c r="BA170" s="106"/>
      <c r="BB170" s="106"/>
      <c r="BC170" s="106"/>
      <c r="BD170" s="106"/>
      <c r="BE170" s="106"/>
      <c r="BF170" s="106"/>
      <c r="BG170" s="106"/>
      <c r="BH170" s="106"/>
      <c r="BI170" s="106"/>
      <c r="BJ170" s="106"/>
      <c r="BK170" s="106"/>
      <c r="BL170" s="106"/>
      <c r="BM170" s="106"/>
      <c r="BN170" s="106"/>
      <c r="BO170" s="106"/>
      <c r="BP170" s="106"/>
      <c r="BQ170" s="106"/>
      <c r="BR170" s="106"/>
      <c r="BS170" s="106"/>
      <c r="BT170" s="106"/>
      <c r="BU170" s="106"/>
      <c r="BV170" s="106"/>
      <c r="BW170" s="106"/>
      <c r="BX170" s="106"/>
      <c r="BY170" s="106"/>
      <c r="BZ170" s="106"/>
      <c r="CA170" s="106"/>
      <c r="CB170" s="106"/>
      <c r="CC170" s="106"/>
      <c r="CD170" s="106"/>
      <c r="CE170" s="106"/>
      <c r="CF170" s="106"/>
      <c r="CG170" s="106"/>
      <c r="CH170" s="106"/>
      <c r="CI170" s="106"/>
      <c r="CJ170" s="106"/>
      <c r="CK170" s="106"/>
    </row>
    <row r="171" spans="1:89" ht="13.5" customHeight="1">
      <c r="E171" s="11"/>
      <c r="F171" s="2642" t="str">
        <f>'12-18л. МЕНЮ '!J738</f>
        <v>330/17</v>
      </c>
      <c r="G171" s="166" t="str">
        <f>'12-18л. МЕНЮ '!C738</f>
        <v xml:space="preserve"> / Соус сметанный </v>
      </c>
      <c r="H171" s="1609">
        <f>'12-18л. МЕНЮ '!D738</f>
        <v>30</v>
      </c>
      <c r="I171" s="106"/>
      <c r="J171" s="1655"/>
      <c r="K171" s="114"/>
      <c r="L171" s="2966"/>
      <c r="M171" s="106"/>
      <c r="N171" s="119"/>
      <c r="O171" s="126"/>
      <c r="P171" s="334"/>
      <c r="Q171" s="193"/>
      <c r="R171" s="115"/>
      <c r="S171" s="106"/>
      <c r="T171" s="14"/>
      <c r="U171" s="106"/>
      <c r="V171" s="106"/>
      <c r="W171" s="101"/>
      <c r="X171" s="105"/>
      <c r="Y171" s="130"/>
      <c r="Z171" s="199"/>
      <c r="AA171" s="106"/>
      <c r="AB171" s="106"/>
      <c r="AC171" s="106"/>
      <c r="AD171" s="106"/>
      <c r="AE171" s="101"/>
      <c r="AF171" s="100"/>
      <c r="AG171" s="141"/>
      <c r="AH171" s="117"/>
      <c r="AI171" s="101"/>
      <c r="AJ171" s="157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106"/>
      <c r="AV171" s="106"/>
      <c r="AW171" s="106"/>
      <c r="AX171" s="106"/>
      <c r="AY171" s="106"/>
      <c r="AZ171" s="106"/>
      <c r="BA171" s="106"/>
      <c r="BB171" s="106"/>
      <c r="BC171" s="106"/>
      <c r="BD171" s="106"/>
      <c r="BE171" s="106"/>
      <c r="BF171" s="106"/>
      <c r="BG171" s="106"/>
      <c r="BH171" s="106"/>
      <c r="BI171" s="106"/>
      <c r="BJ171" s="106"/>
      <c r="BK171" s="106"/>
      <c r="BL171" s="106"/>
      <c r="BM171" s="106"/>
      <c r="BN171" s="106"/>
      <c r="BO171" s="106"/>
      <c r="BP171" s="106"/>
      <c r="BQ171" s="106"/>
      <c r="BR171" s="106"/>
      <c r="BS171" s="106"/>
      <c r="BT171" s="106"/>
      <c r="BU171" s="106"/>
      <c r="BV171" s="106"/>
      <c r="BW171" s="106"/>
      <c r="BX171" s="106"/>
      <c r="BY171" s="106"/>
      <c r="BZ171" s="106"/>
      <c r="CA171" s="106"/>
      <c r="CB171" s="106"/>
      <c r="CC171" s="106"/>
      <c r="CD171" s="106"/>
      <c r="CE171" s="106"/>
      <c r="CF171" s="106"/>
      <c r="CG171" s="106"/>
      <c r="CH171" s="106"/>
      <c r="CI171" s="106"/>
      <c r="CJ171" s="106"/>
      <c r="CK171" s="106"/>
    </row>
    <row r="172" spans="1:89" ht="12.75" customHeight="1">
      <c r="E172" s="11"/>
      <c r="F172" s="2642" t="str">
        <f>'12-18л. МЕНЮ '!J739</f>
        <v>Пром.пр.</v>
      </c>
      <c r="G172" s="166" t="str">
        <f>'12-18л. МЕНЮ '!C739</f>
        <v>Хлеб ржаной</v>
      </c>
      <c r="H172" s="1609">
        <f>'12-18л. МЕНЮ '!D739</f>
        <v>30</v>
      </c>
      <c r="I172" s="106"/>
      <c r="J172" s="125"/>
      <c r="K172" s="172"/>
      <c r="L172" s="157"/>
      <c r="M172" s="106"/>
      <c r="N172" s="1655"/>
      <c r="O172" s="114"/>
      <c r="P172" s="214"/>
      <c r="Q172" s="141"/>
      <c r="R172" s="106"/>
      <c r="S172" s="106"/>
      <c r="T172" s="11"/>
      <c r="U172" s="98"/>
      <c r="V172" s="106"/>
      <c r="W172" s="107"/>
      <c r="X172" s="108"/>
      <c r="Y172" s="139"/>
      <c r="Z172" s="161"/>
      <c r="AA172" s="191"/>
      <c r="AB172" s="212"/>
      <c r="AC172" s="106"/>
      <c r="AD172" s="106"/>
      <c r="AE172" s="101"/>
      <c r="AF172" s="100"/>
      <c r="AG172" s="141"/>
      <c r="AH172" s="101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106"/>
      <c r="AV172" s="106"/>
      <c r="AW172" s="106"/>
      <c r="AX172" s="106"/>
      <c r="AY172" s="106"/>
      <c r="AZ172" s="106"/>
      <c r="BA172" s="106"/>
      <c r="BB172" s="106"/>
      <c r="BC172" s="106"/>
      <c r="BD172" s="106"/>
      <c r="BE172" s="106"/>
      <c r="BF172" s="106"/>
      <c r="BG172" s="106"/>
      <c r="BH172" s="106"/>
      <c r="BI172" s="106"/>
      <c r="BJ172" s="106"/>
      <c r="BK172" s="106"/>
      <c r="BL172" s="106"/>
      <c r="BM172" s="106"/>
      <c r="BN172" s="106"/>
      <c r="BO172" s="106"/>
      <c r="BP172" s="106"/>
      <c r="BQ172" s="106"/>
      <c r="BR172" s="106"/>
      <c r="BS172" s="106"/>
      <c r="BT172" s="106"/>
      <c r="BU172" s="106"/>
      <c r="BV172" s="106"/>
      <c r="BW172" s="106"/>
      <c r="BX172" s="106"/>
      <c r="BY172" s="106"/>
      <c r="BZ172" s="106"/>
      <c r="CA172" s="106"/>
      <c r="CB172" s="106"/>
      <c r="CC172" s="106"/>
      <c r="CD172" s="106"/>
      <c r="CE172" s="106"/>
      <c r="CF172" s="106"/>
      <c r="CG172" s="106"/>
      <c r="CH172" s="106"/>
      <c r="CI172" s="106"/>
      <c r="CJ172" s="106"/>
      <c r="CK172" s="106"/>
    </row>
    <row r="173" spans="1:89" ht="11.25" customHeight="1" thickBot="1">
      <c r="E173" s="11"/>
      <c r="F173" s="2110" t="s">
        <v>207</v>
      </c>
      <c r="G173" s="2641"/>
      <c r="H173" s="2115">
        <f>'12-18л. МЕНЮ '!D740</f>
        <v>350</v>
      </c>
      <c r="I173" s="106"/>
      <c r="J173" s="494"/>
      <c r="K173" s="101"/>
      <c r="L173" s="98"/>
      <c r="M173" s="106"/>
      <c r="N173" s="125"/>
      <c r="O173" s="172"/>
      <c r="P173" s="157"/>
      <c r="Q173" s="106"/>
      <c r="R173" s="106"/>
      <c r="S173" s="106"/>
      <c r="T173" s="11"/>
      <c r="U173" s="104"/>
      <c r="V173" s="106"/>
      <c r="W173" s="101"/>
      <c r="X173" s="100"/>
      <c r="Y173" s="135"/>
      <c r="Z173" s="104"/>
      <c r="AA173" s="105"/>
      <c r="AB173" s="130"/>
      <c r="AC173" s="106"/>
      <c r="AD173" s="106"/>
      <c r="AE173" s="101"/>
      <c r="AF173" s="100"/>
      <c r="AG173" s="141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106"/>
      <c r="AV173" s="106"/>
      <c r="AW173" s="106"/>
      <c r="AX173" s="106"/>
      <c r="AY173" s="106"/>
      <c r="AZ173" s="106"/>
      <c r="BA173" s="106"/>
      <c r="BB173" s="106"/>
      <c r="BC173" s="106"/>
      <c r="BD173" s="106"/>
      <c r="BE173" s="106"/>
      <c r="BF173" s="106"/>
      <c r="BG173" s="106"/>
      <c r="BH173" s="106"/>
      <c r="BI173" s="106"/>
      <c r="BJ173" s="106"/>
      <c r="BK173" s="106"/>
      <c r="BL173" s="106"/>
      <c r="BM173" s="106"/>
      <c r="BN173" s="106"/>
      <c r="BO173" s="106"/>
      <c r="BP173" s="106"/>
      <c r="BQ173" s="106"/>
      <c r="BR173" s="106"/>
      <c r="BS173" s="106"/>
      <c r="BT173" s="106"/>
      <c r="BU173" s="106"/>
      <c r="BV173" s="106"/>
      <c r="BW173" s="106"/>
      <c r="BX173" s="106"/>
      <c r="BY173" s="106"/>
      <c r="BZ173" s="106"/>
      <c r="CA173" s="106"/>
      <c r="CB173" s="106"/>
      <c r="CC173" s="106"/>
      <c r="CD173" s="106"/>
      <c r="CE173" s="106"/>
      <c r="CF173" s="106"/>
      <c r="CG173" s="106"/>
      <c r="CH173" s="106"/>
      <c r="CI173" s="106"/>
      <c r="CJ173" s="106"/>
      <c r="CK173" s="106"/>
    </row>
    <row r="174" spans="1:89" ht="12.75" customHeight="1">
      <c r="E174" s="11"/>
      <c r="I174" s="106"/>
      <c r="J174" s="106"/>
      <c r="K174" s="101"/>
      <c r="L174" s="106"/>
      <c r="M174" s="106"/>
      <c r="N174" s="115"/>
      <c r="O174" s="101"/>
      <c r="P174" s="96"/>
      <c r="Q174" s="192"/>
      <c r="R174" s="106"/>
      <c r="S174" s="106"/>
      <c r="T174" s="11"/>
      <c r="U174" s="104"/>
      <c r="V174" s="106"/>
      <c r="W174" s="106"/>
      <c r="X174" s="106"/>
      <c r="Y174" s="106"/>
      <c r="Z174" s="104"/>
      <c r="AA174" s="100"/>
      <c r="AB174" s="141"/>
      <c r="AC174" s="96"/>
      <c r="AD174" s="106"/>
      <c r="AE174" s="101"/>
      <c r="AF174" s="100"/>
      <c r="AG174" s="135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106"/>
      <c r="AV174" s="106"/>
      <c r="AW174" s="106"/>
      <c r="AX174" s="106"/>
      <c r="AY174" s="106"/>
      <c r="AZ174" s="106"/>
      <c r="BA174" s="106"/>
      <c r="BB174" s="106"/>
      <c r="BC174" s="106"/>
      <c r="BD174" s="106"/>
      <c r="BE174" s="106"/>
      <c r="BF174" s="106"/>
      <c r="BG174" s="106"/>
      <c r="BH174" s="106"/>
      <c r="BI174" s="106"/>
      <c r="BJ174" s="106"/>
      <c r="BK174" s="106"/>
      <c r="BL174" s="106"/>
      <c r="BM174" s="106"/>
      <c r="BN174" s="106"/>
      <c r="BO174" s="106"/>
      <c r="BP174" s="106"/>
      <c r="BQ174" s="106"/>
      <c r="BR174" s="106"/>
      <c r="BS174" s="106"/>
      <c r="BT174" s="106"/>
      <c r="BU174" s="106"/>
      <c r="BV174" s="106"/>
      <c r="BW174" s="106"/>
      <c r="BX174" s="106"/>
      <c r="BY174" s="106"/>
      <c r="BZ174" s="106"/>
      <c r="CA174" s="106"/>
      <c r="CB174" s="106"/>
      <c r="CC174" s="106"/>
      <c r="CD174" s="106"/>
      <c r="CE174" s="106"/>
      <c r="CF174" s="106"/>
      <c r="CG174" s="106"/>
      <c r="CH174" s="106"/>
      <c r="CI174" s="106"/>
      <c r="CJ174" s="106"/>
      <c r="CK174" s="106"/>
    </row>
    <row r="175" spans="1:89" ht="12" customHeight="1">
      <c r="I175" s="106"/>
      <c r="J175" s="115"/>
      <c r="K175" s="101"/>
      <c r="L175" s="98"/>
      <c r="M175" s="106"/>
      <c r="N175" s="115"/>
      <c r="O175" s="101"/>
      <c r="P175" s="98"/>
      <c r="Q175" s="106"/>
      <c r="R175" s="106"/>
      <c r="S175" s="106"/>
      <c r="T175" s="11"/>
      <c r="U175" s="104"/>
      <c r="V175" s="106"/>
      <c r="W175" s="104"/>
      <c r="X175" s="105"/>
      <c r="Y175" s="130"/>
      <c r="Z175" s="106"/>
      <c r="AA175" s="202"/>
      <c r="AB175" s="121"/>
      <c r="AC175" s="121"/>
      <c r="AD175" s="106"/>
      <c r="AE175" s="126"/>
      <c r="AF175" s="100"/>
      <c r="AG175" s="194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106"/>
      <c r="AV175" s="106"/>
      <c r="AW175" s="106"/>
      <c r="AX175" s="106"/>
      <c r="AY175" s="106"/>
      <c r="AZ175" s="106"/>
      <c r="BA175" s="106"/>
      <c r="BB175" s="106"/>
      <c r="BC175" s="106"/>
      <c r="BD175" s="106"/>
      <c r="BE175" s="106"/>
      <c r="BF175" s="106"/>
      <c r="BG175" s="106"/>
      <c r="BH175" s="106"/>
      <c r="BI175" s="106"/>
      <c r="BJ175" s="106"/>
      <c r="BK175" s="106"/>
      <c r="BL175" s="106"/>
      <c r="BM175" s="106"/>
      <c r="BN175" s="106"/>
      <c r="BO175" s="106"/>
      <c r="BP175" s="106"/>
      <c r="BQ175" s="106"/>
      <c r="BR175" s="106"/>
      <c r="BS175" s="106"/>
      <c r="BT175" s="106"/>
      <c r="BU175" s="106"/>
      <c r="BV175" s="106"/>
      <c r="BW175" s="106"/>
      <c r="BX175" s="106"/>
      <c r="BY175" s="106"/>
      <c r="BZ175" s="106"/>
      <c r="CA175" s="106"/>
      <c r="CB175" s="106"/>
      <c r="CC175" s="106"/>
      <c r="CD175" s="106"/>
      <c r="CE175" s="106"/>
      <c r="CF175" s="106"/>
      <c r="CG175" s="106"/>
      <c r="CH175" s="106"/>
      <c r="CI175" s="106"/>
      <c r="CJ175" s="106"/>
      <c r="CK175" s="106"/>
    </row>
    <row r="176" spans="1:89" ht="15" customHeight="1">
      <c r="A176" s="99" t="s">
        <v>603</v>
      </c>
      <c r="C176" s="1"/>
      <c r="D176" s="1"/>
      <c r="E176" s="1"/>
      <c r="F176" s="1"/>
      <c r="G176" s="1"/>
      <c r="H176" s="293"/>
      <c r="I176" s="293"/>
      <c r="J176" s="125"/>
      <c r="K176" s="2967"/>
      <c r="L176" s="334"/>
      <c r="M176" s="106"/>
      <c r="N176" s="125"/>
      <c r="O176" s="113"/>
      <c r="P176" s="334"/>
      <c r="Q176" s="106"/>
      <c r="R176" s="106"/>
      <c r="S176" s="106"/>
      <c r="T176" s="11"/>
      <c r="U176" s="101"/>
      <c r="V176" s="106"/>
      <c r="W176" s="104"/>
      <c r="X176" s="105"/>
      <c r="Y176" s="130"/>
      <c r="Z176" s="106"/>
      <c r="AA176" s="212"/>
      <c r="AB176" s="191"/>
      <c r="AC176" s="192"/>
      <c r="AD176" s="106"/>
      <c r="AE176" s="104"/>
      <c r="AF176" s="100"/>
      <c r="AG176" s="135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106"/>
      <c r="AV176" s="106"/>
      <c r="AW176" s="106"/>
      <c r="AX176" s="106"/>
      <c r="AY176" s="106"/>
      <c r="AZ176" s="106"/>
      <c r="BA176" s="106"/>
      <c r="BB176" s="106"/>
      <c r="BC176" s="106"/>
      <c r="BD176" s="106"/>
      <c r="BE176" s="106"/>
      <c r="BF176" s="106"/>
      <c r="BG176" s="106"/>
      <c r="BH176" s="106"/>
      <c r="BI176" s="106"/>
      <c r="BJ176" s="106"/>
      <c r="BK176" s="106"/>
      <c r="BL176" s="106"/>
      <c r="BM176" s="106"/>
      <c r="BN176" s="106"/>
      <c r="BO176" s="106"/>
      <c r="BP176" s="106"/>
      <c r="BQ176" s="106"/>
      <c r="BR176" s="106"/>
      <c r="BS176" s="106"/>
      <c r="BT176" s="106"/>
      <c r="BU176" s="106"/>
      <c r="BV176" s="106"/>
      <c r="BW176" s="106"/>
      <c r="BX176" s="106"/>
      <c r="BY176" s="106"/>
      <c r="BZ176" s="106"/>
      <c r="CA176" s="106"/>
      <c r="CB176" s="106"/>
      <c r="CC176" s="106"/>
      <c r="CD176" s="106"/>
      <c r="CE176" s="106"/>
      <c r="CF176" s="106"/>
      <c r="CG176" s="106"/>
      <c r="CH176" s="106"/>
      <c r="CI176" s="106"/>
      <c r="CJ176" s="106"/>
      <c r="CK176" s="106"/>
    </row>
    <row r="177" spans="1:89" ht="15.75" customHeight="1">
      <c r="A177" s="784" t="s">
        <v>996</v>
      </c>
      <c r="B177" s="77"/>
      <c r="C177" s="1"/>
      <c r="D177" s="1"/>
      <c r="E177" s="1"/>
      <c r="F177" s="1"/>
      <c r="G177" s="1"/>
      <c r="H177" s="1"/>
      <c r="I177" s="293"/>
      <c r="J177" s="115"/>
      <c r="K177" s="101"/>
      <c r="L177" s="98"/>
      <c r="M177" s="106"/>
      <c r="N177" s="1656"/>
      <c r="O177" s="101"/>
      <c r="P177" s="98"/>
      <c r="Q177" s="106"/>
      <c r="R177" s="106"/>
      <c r="S177" s="106"/>
      <c r="T177" s="11"/>
      <c r="U177" s="101"/>
      <c r="V177" s="106"/>
      <c r="W177" s="104"/>
      <c r="X177" s="105"/>
      <c r="Y177" s="130"/>
      <c r="Z177" s="106"/>
      <c r="AA177" s="104"/>
      <c r="AB177" s="105"/>
      <c r="AC177" s="130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106"/>
      <c r="AV177" s="106"/>
      <c r="AW177" s="106"/>
      <c r="AX177" s="106"/>
      <c r="AY177" s="106"/>
      <c r="AZ177" s="106"/>
      <c r="BA177" s="106"/>
      <c r="BB177" s="106"/>
      <c r="BC177" s="106"/>
      <c r="BD177" s="106"/>
      <c r="BE177" s="106"/>
      <c r="BF177" s="106"/>
      <c r="BG177" s="106"/>
      <c r="BH177" s="106"/>
      <c r="BI177" s="106"/>
      <c r="BJ177" s="106"/>
      <c r="BK177" s="106"/>
      <c r="BL177" s="106"/>
      <c r="BM177" s="106"/>
      <c r="BN177" s="106"/>
      <c r="BO177" s="106"/>
      <c r="BP177" s="106"/>
      <c r="BQ177" s="106"/>
      <c r="BR177" s="106"/>
      <c r="BS177" s="106"/>
      <c r="BT177" s="106"/>
      <c r="BU177" s="106"/>
      <c r="BV177" s="106"/>
      <c r="BW177" s="106"/>
      <c r="BX177" s="106"/>
      <c r="BY177" s="106"/>
      <c r="BZ177" s="106"/>
      <c r="CA177" s="106"/>
      <c r="CB177" s="106"/>
      <c r="CC177" s="106"/>
      <c r="CD177" s="106"/>
      <c r="CE177" s="106"/>
      <c r="CF177" s="106"/>
      <c r="CG177" s="106"/>
      <c r="CH177" s="106"/>
      <c r="CI177" s="106"/>
      <c r="CJ177" s="106"/>
      <c r="CK177" s="106"/>
    </row>
    <row r="178" spans="1:89">
      <c r="A178" s="784" t="s">
        <v>1022</v>
      </c>
      <c r="B178" s="146"/>
      <c r="C178" s="1"/>
      <c r="D178" s="1"/>
      <c r="E178" s="1"/>
      <c r="F178" s="1"/>
      <c r="G178" s="1"/>
      <c r="H178" s="2780"/>
      <c r="I178" s="2781"/>
      <c r="J178" s="1655"/>
      <c r="K178" s="114"/>
      <c r="L178" s="2966"/>
      <c r="M178" s="106"/>
      <c r="N178" s="106"/>
      <c r="O178" s="114"/>
      <c r="P178" s="106"/>
      <c r="Q178" s="106"/>
      <c r="R178" s="106"/>
      <c r="S178" s="106"/>
      <c r="T178" s="11"/>
      <c r="U178" s="101"/>
      <c r="V178" s="106"/>
      <c r="W178" s="104"/>
      <c r="X178" s="105"/>
      <c r="Y178" s="130"/>
      <c r="Z178" s="106"/>
      <c r="AA178" s="104"/>
      <c r="AB178" s="105"/>
      <c r="AC178" s="130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106"/>
      <c r="AV178" s="106"/>
      <c r="AW178" s="106"/>
      <c r="AX178" s="106"/>
      <c r="AY178" s="106"/>
      <c r="AZ178" s="106"/>
      <c r="BA178" s="106"/>
      <c r="BB178" s="106"/>
      <c r="BC178" s="106"/>
      <c r="BD178" s="106"/>
      <c r="BE178" s="106"/>
      <c r="BF178" s="106"/>
      <c r="BG178" s="106"/>
      <c r="BH178" s="106"/>
      <c r="BI178" s="106"/>
      <c r="BJ178" s="106"/>
      <c r="BK178" s="106"/>
      <c r="BL178" s="106"/>
      <c r="BM178" s="106"/>
      <c r="BN178" s="106"/>
      <c r="BO178" s="106"/>
      <c r="BP178" s="106"/>
      <c r="BQ178" s="106"/>
      <c r="BR178" s="106"/>
      <c r="BS178" s="106"/>
      <c r="BT178" s="106"/>
      <c r="BU178" s="106"/>
      <c r="BV178" s="106"/>
      <c r="BW178" s="106"/>
      <c r="BX178" s="106"/>
      <c r="BY178" s="106"/>
      <c r="BZ178" s="106"/>
      <c r="CA178" s="106"/>
      <c r="CB178" s="106"/>
      <c r="CC178" s="106"/>
      <c r="CD178" s="106"/>
      <c r="CE178" s="106"/>
      <c r="CF178" s="106"/>
      <c r="CG178" s="106"/>
      <c r="CH178" s="106"/>
      <c r="CI178" s="106"/>
      <c r="CJ178" s="106"/>
      <c r="CK178" s="106"/>
    </row>
    <row r="179" spans="1:89" ht="12.75" customHeight="1">
      <c r="A179" s="1" t="s">
        <v>1023</v>
      </c>
      <c r="B179" s="77"/>
      <c r="C179" s="2782"/>
      <c r="D179" s="2780"/>
      <c r="E179" s="2780"/>
      <c r="F179" s="2780"/>
      <c r="G179" s="2783"/>
      <c r="H179" s="2780"/>
      <c r="I179" s="2781"/>
      <c r="J179" s="121"/>
      <c r="K179" s="114"/>
      <c r="L179" s="106"/>
      <c r="M179" s="106"/>
      <c r="N179" s="121"/>
      <c r="O179" s="121"/>
      <c r="P179" s="121"/>
      <c r="Q179" s="106"/>
      <c r="R179" s="106"/>
      <c r="S179" s="106"/>
      <c r="T179" s="11"/>
      <c r="U179" s="101"/>
      <c r="V179" s="106"/>
      <c r="W179" s="101"/>
      <c r="X179" s="105"/>
      <c r="Y179" s="130"/>
      <c r="Z179" s="106"/>
      <c r="AA179" s="104"/>
      <c r="AB179" s="105"/>
      <c r="AC179" s="130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106"/>
      <c r="AV179" s="106"/>
      <c r="AW179" s="106"/>
      <c r="AX179" s="106"/>
      <c r="AY179" s="106"/>
      <c r="AZ179" s="106"/>
      <c r="BA179" s="106"/>
      <c r="BB179" s="106"/>
      <c r="BC179" s="106"/>
      <c r="BD179" s="106"/>
      <c r="BE179" s="106"/>
      <c r="BF179" s="106"/>
      <c r="BG179" s="106"/>
      <c r="BH179" s="106"/>
      <c r="BI179" s="106"/>
      <c r="BJ179" s="106"/>
      <c r="BK179" s="106"/>
      <c r="BL179" s="106"/>
      <c r="BM179" s="106"/>
      <c r="BN179" s="106"/>
      <c r="BO179" s="106"/>
      <c r="BP179" s="106"/>
      <c r="BQ179" s="106"/>
      <c r="BR179" s="106"/>
      <c r="BS179" s="106"/>
      <c r="BT179" s="106"/>
      <c r="BU179" s="106"/>
      <c r="BV179" s="106"/>
      <c r="BW179" s="106"/>
      <c r="BX179" s="106"/>
      <c r="BY179" s="106"/>
      <c r="BZ179" s="106"/>
      <c r="CA179" s="106"/>
      <c r="CB179" s="106"/>
      <c r="CC179" s="106"/>
      <c r="CD179" s="106"/>
      <c r="CE179" s="106"/>
      <c r="CF179" s="106"/>
      <c r="CG179" s="106"/>
      <c r="CH179" s="106"/>
      <c r="CI179" s="106"/>
      <c r="CJ179" s="106"/>
      <c r="CK179" s="106"/>
    </row>
    <row r="180" spans="1:89" ht="15.75" customHeight="1">
      <c r="B180" s="1" t="s">
        <v>1024</v>
      </c>
      <c r="C180" s="1"/>
      <c r="D180" s="2785"/>
      <c r="E180" s="2785"/>
      <c r="F180" s="2785"/>
      <c r="G180" s="2784"/>
      <c r="H180" s="2780"/>
      <c r="I180" s="2781"/>
      <c r="J180" s="116"/>
      <c r="K180" s="114"/>
      <c r="L180" s="106"/>
      <c r="M180" s="106"/>
      <c r="N180" s="106"/>
      <c r="O180" s="114"/>
      <c r="P180" s="106"/>
      <c r="Q180" s="106"/>
      <c r="R180" s="106"/>
      <c r="S180" s="106"/>
      <c r="T180" s="11"/>
      <c r="U180" s="101"/>
      <c r="V180" s="106"/>
      <c r="W180" s="107"/>
      <c r="X180" s="108"/>
      <c r="Y180" s="139"/>
      <c r="Z180" s="106"/>
      <c r="AA180" s="104"/>
      <c r="AB180" s="105"/>
      <c r="AC180" s="130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106"/>
      <c r="AV180" s="106"/>
      <c r="AW180" s="106"/>
      <c r="AX180" s="106"/>
      <c r="AY180" s="106"/>
      <c r="AZ180" s="106"/>
      <c r="BA180" s="106"/>
      <c r="BB180" s="106"/>
      <c r="BC180" s="106"/>
      <c r="BD180" s="106"/>
      <c r="BE180" s="106"/>
      <c r="BF180" s="106"/>
      <c r="BG180" s="106"/>
      <c r="BH180" s="106"/>
      <c r="BI180" s="106"/>
      <c r="BJ180" s="106"/>
      <c r="BK180" s="106"/>
      <c r="BL180" s="106"/>
      <c r="BM180" s="106"/>
      <c r="BN180" s="106"/>
      <c r="BO180" s="106"/>
      <c r="BP180" s="106"/>
      <c r="BQ180" s="106"/>
      <c r="BR180" s="106"/>
      <c r="BS180" s="106"/>
      <c r="BT180" s="106"/>
      <c r="BU180" s="106"/>
      <c r="BV180" s="106"/>
      <c r="BW180" s="106"/>
      <c r="BX180" s="106"/>
      <c r="BY180" s="106"/>
      <c r="BZ180" s="106"/>
      <c r="CA180" s="106"/>
      <c r="CB180" s="106"/>
      <c r="CC180" s="106"/>
      <c r="CD180" s="106"/>
      <c r="CE180" s="106"/>
      <c r="CF180" s="106"/>
      <c r="CG180" s="106"/>
      <c r="CH180" s="106"/>
      <c r="CI180" s="106"/>
      <c r="CJ180" s="106"/>
      <c r="CK180" s="106"/>
    </row>
    <row r="181" spans="1:89" ht="13.5" customHeight="1">
      <c r="A181" s="1" t="s">
        <v>1025</v>
      </c>
      <c r="C181" s="2788"/>
      <c r="D181" s="2789"/>
      <c r="E181" s="2790"/>
      <c r="F181" s="2791"/>
      <c r="G181" s="2786"/>
      <c r="H181" s="2787"/>
      <c r="I181" s="1"/>
      <c r="J181" s="106"/>
      <c r="K181" s="114"/>
      <c r="L181" s="106"/>
      <c r="M181" s="106"/>
      <c r="N181" s="106"/>
      <c r="O181" s="114"/>
      <c r="P181" s="106"/>
      <c r="Q181" s="106"/>
      <c r="R181" s="106"/>
      <c r="S181" s="106"/>
      <c r="T181" s="11"/>
      <c r="U181" s="101"/>
      <c r="V181" s="106"/>
      <c r="W181" s="101"/>
      <c r="X181" s="100"/>
      <c r="Y181" s="135"/>
      <c r="Z181" s="106"/>
      <c r="AA181" s="101"/>
      <c r="AB181" s="105"/>
      <c r="AC181" s="130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106"/>
      <c r="AV181" s="106"/>
      <c r="AW181" s="106"/>
      <c r="AX181" s="106"/>
      <c r="AY181" s="106"/>
      <c r="AZ181" s="106"/>
      <c r="BA181" s="106"/>
      <c r="BB181" s="106"/>
      <c r="BC181" s="106"/>
      <c r="BD181" s="106"/>
      <c r="BE181" s="106"/>
      <c r="BF181" s="106"/>
      <c r="BG181" s="106"/>
      <c r="BH181" s="106"/>
      <c r="BI181" s="106"/>
      <c r="BJ181" s="106"/>
      <c r="BK181" s="106"/>
      <c r="BL181" s="106"/>
      <c r="BM181" s="106"/>
      <c r="BN181" s="106"/>
      <c r="BO181" s="106"/>
      <c r="BP181" s="106"/>
      <c r="BQ181" s="106"/>
      <c r="BR181" s="106"/>
      <c r="BS181" s="106"/>
      <c r="BT181" s="106"/>
      <c r="BU181" s="106"/>
      <c r="BV181" s="106"/>
      <c r="BW181" s="106"/>
      <c r="BX181" s="106"/>
      <c r="BY181" s="106"/>
      <c r="BZ181" s="106"/>
      <c r="CA181" s="106"/>
      <c r="CB181" s="106"/>
      <c r="CC181" s="106"/>
      <c r="CD181" s="106"/>
      <c r="CE181" s="106"/>
      <c r="CF181" s="106"/>
      <c r="CG181" s="106"/>
      <c r="CH181" s="106"/>
      <c r="CI181" s="106"/>
      <c r="CJ181" s="106"/>
      <c r="CK181" s="106"/>
    </row>
    <row r="182" spans="1:89" ht="13.5" customHeight="1">
      <c r="A182" s="1"/>
      <c r="B182" s="1" t="s">
        <v>1144</v>
      </c>
      <c r="C182" s="2782"/>
      <c r="D182" s="2792"/>
      <c r="E182" s="2792"/>
      <c r="F182" s="2792"/>
      <c r="G182" s="2791"/>
      <c r="H182" s="2787"/>
      <c r="I182" s="2781"/>
      <c r="J182" s="106"/>
      <c r="K182" s="114"/>
      <c r="L182" s="106"/>
      <c r="M182" s="106"/>
      <c r="N182" s="106"/>
      <c r="O182" s="114"/>
      <c r="P182" s="106"/>
      <c r="Q182" s="106"/>
      <c r="R182" s="106"/>
      <c r="S182" s="106"/>
      <c r="T182" s="11"/>
      <c r="U182" s="101"/>
      <c r="V182" s="106"/>
      <c r="W182" s="104"/>
      <c r="X182" s="96"/>
      <c r="Y182" s="106"/>
      <c r="Z182" s="104"/>
      <c r="AA182" s="107"/>
      <c r="AB182" s="108"/>
      <c r="AC182" s="139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106"/>
      <c r="AV182" s="106"/>
      <c r="AW182" s="106"/>
      <c r="AX182" s="106"/>
      <c r="AY182" s="106"/>
      <c r="AZ182" s="106"/>
      <c r="BA182" s="106"/>
      <c r="BB182" s="106"/>
      <c r="BC182" s="106"/>
      <c r="BD182" s="106"/>
      <c r="BE182" s="106"/>
      <c r="BF182" s="106"/>
      <c r="BG182" s="106"/>
      <c r="BH182" s="106"/>
      <c r="BI182" s="106"/>
      <c r="BJ182" s="106"/>
      <c r="BK182" s="106"/>
      <c r="BL182" s="106"/>
      <c r="BM182" s="106"/>
      <c r="BN182" s="106"/>
      <c r="BO182" s="106"/>
      <c r="BP182" s="106"/>
      <c r="BQ182" s="106"/>
      <c r="BR182" s="106"/>
      <c r="BS182" s="106"/>
      <c r="BT182" s="106"/>
      <c r="BU182" s="106"/>
      <c r="BV182" s="106"/>
      <c r="BW182" s="106"/>
      <c r="BX182" s="106"/>
      <c r="BY182" s="106"/>
      <c r="BZ182" s="106"/>
      <c r="CA182" s="106"/>
      <c r="CB182" s="106"/>
      <c r="CC182" s="106"/>
      <c r="CD182" s="106"/>
      <c r="CE182" s="106"/>
      <c r="CF182" s="106"/>
      <c r="CG182" s="106"/>
      <c r="CH182" s="106"/>
      <c r="CI182" s="106"/>
      <c r="CJ182" s="106"/>
      <c r="CK182" s="106"/>
    </row>
    <row r="183" spans="1:89" ht="13.5" customHeight="1">
      <c r="B183" s="2878" t="s">
        <v>1145</v>
      </c>
      <c r="C183" s="1"/>
      <c r="D183" s="1"/>
      <c r="E183" s="1"/>
      <c r="F183" s="1"/>
      <c r="G183" s="2792"/>
      <c r="H183" s="1"/>
      <c r="I183" s="1"/>
      <c r="J183" s="106"/>
      <c r="K183" s="114"/>
      <c r="L183" s="106"/>
      <c r="M183" s="106"/>
      <c r="N183" s="106"/>
      <c r="O183" s="114"/>
      <c r="P183" s="106"/>
      <c r="Q183" s="106"/>
      <c r="R183" s="106"/>
      <c r="S183" s="106"/>
      <c r="T183" s="11"/>
      <c r="U183" s="101"/>
      <c r="V183" s="208"/>
      <c r="W183" s="104"/>
      <c r="X183" s="105"/>
      <c r="Y183" s="130"/>
      <c r="Z183" s="106"/>
      <c r="AA183" s="101"/>
      <c r="AB183" s="100"/>
      <c r="AC183" s="135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106"/>
      <c r="AV183" s="106"/>
      <c r="AW183" s="106"/>
      <c r="AX183" s="106"/>
      <c r="AY183" s="106"/>
      <c r="AZ183" s="106"/>
      <c r="BA183" s="106"/>
      <c r="BB183" s="106"/>
      <c r="BC183" s="106"/>
      <c r="BD183" s="106"/>
      <c r="BE183" s="106"/>
      <c r="BF183" s="106"/>
      <c r="BG183" s="106"/>
      <c r="BH183" s="106"/>
      <c r="BI183" s="106"/>
      <c r="BJ183" s="106"/>
      <c r="BK183" s="106"/>
      <c r="BL183" s="106"/>
      <c r="BM183" s="106"/>
      <c r="BN183" s="106"/>
      <c r="BO183" s="106"/>
      <c r="BP183" s="106"/>
      <c r="BQ183" s="106"/>
      <c r="BR183" s="106"/>
      <c r="BS183" s="106"/>
      <c r="BT183" s="106"/>
      <c r="BU183" s="106"/>
      <c r="BV183" s="106"/>
      <c r="BW183" s="106"/>
      <c r="BX183" s="106"/>
      <c r="BY183" s="106"/>
      <c r="BZ183" s="106"/>
      <c r="CA183" s="106"/>
      <c r="CB183" s="106"/>
      <c r="CC183" s="106"/>
      <c r="CD183" s="106"/>
      <c r="CE183" s="106"/>
      <c r="CF183" s="106"/>
      <c r="CG183" s="106"/>
      <c r="CH183" s="106"/>
      <c r="CI183" s="106"/>
      <c r="CJ183" s="106"/>
      <c r="CK183" s="106"/>
    </row>
    <row r="184" spans="1:89" ht="13.5" customHeight="1">
      <c r="B184" s="11"/>
      <c r="C184" s="48"/>
      <c r="D184" s="11"/>
      <c r="E184" s="11"/>
      <c r="F184" s="171"/>
      <c r="G184" s="1"/>
      <c r="H184" s="1"/>
      <c r="I184" s="1"/>
      <c r="J184" s="106"/>
      <c r="K184" s="114"/>
      <c r="L184" s="106"/>
      <c r="M184" s="106"/>
      <c r="N184" s="106"/>
      <c r="O184" s="114"/>
      <c r="P184" s="106"/>
      <c r="Q184" s="106"/>
      <c r="R184" s="106"/>
      <c r="S184" s="106"/>
      <c r="T184" s="11"/>
      <c r="U184" s="127"/>
      <c r="V184" s="106"/>
      <c r="W184" s="104"/>
      <c r="X184" s="105"/>
      <c r="Y184" s="130"/>
      <c r="Z184" s="106"/>
      <c r="AA184" s="104"/>
      <c r="AB184" s="9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106"/>
      <c r="AV184" s="106"/>
      <c r="AW184" s="106"/>
      <c r="AX184" s="106"/>
      <c r="AY184" s="106"/>
      <c r="AZ184" s="106"/>
      <c r="BA184" s="106"/>
      <c r="BB184" s="106"/>
      <c r="BC184" s="106"/>
      <c r="BD184" s="106"/>
      <c r="BE184" s="106"/>
      <c r="BF184" s="106"/>
      <c r="BG184" s="106"/>
      <c r="BH184" s="106"/>
      <c r="BI184" s="106"/>
      <c r="BJ184" s="106"/>
      <c r="BK184" s="106"/>
      <c r="BL184" s="106"/>
      <c r="BM184" s="106"/>
      <c r="BN184" s="106"/>
      <c r="BO184" s="106"/>
      <c r="BP184" s="106"/>
      <c r="BQ184" s="106"/>
      <c r="BR184" s="106"/>
      <c r="BS184" s="106"/>
      <c r="BT184" s="106"/>
      <c r="BU184" s="106"/>
      <c r="BV184" s="106"/>
      <c r="BW184" s="106"/>
      <c r="BX184" s="106"/>
      <c r="BY184" s="106"/>
      <c r="BZ184" s="106"/>
      <c r="CA184" s="106"/>
      <c r="CB184" s="106"/>
      <c r="CC184" s="106"/>
      <c r="CD184" s="106"/>
      <c r="CE184" s="106"/>
      <c r="CF184" s="106"/>
      <c r="CG184" s="106"/>
      <c r="CH184" s="106"/>
      <c r="CI184" s="106"/>
      <c r="CJ184" s="106"/>
      <c r="CK184" s="106"/>
    </row>
    <row r="185" spans="1:89" ht="13.5" customHeight="1">
      <c r="G185" s="105"/>
      <c r="H185" s="11"/>
      <c r="I185" s="107"/>
      <c r="J185" s="106"/>
      <c r="K185" s="114"/>
      <c r="L185" s="106"/>
      <c r="M185" s="106"/>
      <c r="N185" s="106"/>
      <c r="O185" s="114"/>
      <c r="P185" s="106"/>
      <c r="Q185" s="106"/>
      <c r="R185" s="106"/>
      <c r="S185" s="106"/>
      <c r="T185" s="11"/>
      <c r="U185" s="106"/>
      <c r="V185" s="106"/>
      <c r="W185" s="101"/>
      <c r="X185" s="100"/>
      <c r="Y185" s="121"/>
      <c r="Z185" s="106"/>
      <c r="AA185" s="104"/>
      <c r="AB185" s="105"/>
      <c r="AC185" s="130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106"/>
      <c r="AV185" s="106"/>
      <c r="AW185" s="106"/>
      <c r="AX185" s="106"/>
      <c r="AY185" s="106"/>
      <c r="AZ185" s="106"/>
      <c r="BA185" s="106"/>
      <c r="BB185" s="106"/>
      <c r="BC185" s="106"/>
      <c r="BD185" s="106"/>
      <c r="BE185" s="106"/>
      <c r="BF185" s="106"/>
      <c r="BG185" s="106"/>
      <c r="BH185" s="106"/>
      <c r="BI185" s="106"/>
      <c r="BJ185" s="106"/>
      <c r="BK185" s="106"/>
      <c r="BL185" s="106"/>
      <c r="BM185" s="106"/>
      <c r="BN185" s="106"/>
      <c r="BO185" s="106"/>
      <c r="BP185" s="106"/>
      <c r="BQ185" s="106"/>
      <c r="BR185" s="106"/>
      <c r="BS185" s="106"/>
      <c r="BT185" s="106"/>
      <c r="BU185" s="106"/>
      <c r="BV185" s="106"/>
      <c r="BW185" s="106"/>
      <c r="BX185" s="106"/>
      <c r="BY185" s="106"/>
      <c r="BZ185" s="106"/>
      <c r="CA185" s="106"/>
      <c r="CB185" s="106"/>
      <c r="CC185" s="106"/>
      <c r="CD185" s="106"/>
      <c r="CE185" s="106"/>
      <c r="CF185" s="106"/>
      <c r="CG185" s="106"/>
      <c r="CH185" s="106"/>
      <c r="CI185" s="106"/>
      <c r="CJ185" s="106"/>
      <c r="CK185" s="106"/>
    </row>
    <row r="186" spans="1:89" ht="12.75" customHeight="1">
      <c r="B186" s="11"/>
      <c r="C186" s="48"/>
      <c r="D186" s="11"/>
      <c r="E186" s="11"/>
      <c r="F186" s="148"/>
      <c r="G186" s="101"/>
      <c r="H186" s="11"/>
      <c r="I186" s="107"/>
      <c r="J186" s="106"/>
      <c r="K186" s="114"/>
      <c r="L186" s="106"/>
      <c r="M186" s="106"/>
      <c r="N186" s="106"/>
      <c r="O186" s="114"/>
      <c r="P186" s="100"/>
      <c r="Q186" s="106"/>
      <c r="R186" s="106"/>
      <c r="S186" s="106"/>
      <c r="T186" s="11"/>
      <c r="U186" s="106"/>
      <c r="V186" s="106"/>
      <c r="W186" s="101"/>
      <c r="X186" s="100"/>
      <c r="Y186" s="121"/>
      <c r="Z186" s="106"/>
      <c r="AA186" s="104"/>
      <c r="AB186" s="105"/>
      <c r="AC186" s="130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106"/>
      <c r="AV186" s="106"/>
      <c r="AW186" s="106"/>
      <c r="AX186" s="106"/>
      <c r="AY186" s="106"/>
      <c r="AZ186" s="106"/>
      <c r="BA186" s="106"/>
      <c r="BB186" s="106"/>
      <c r="BC186" s="106"/>
      <c r="BD186" s="106"/>
      <c r="BE186" s="106"/>
      <c r="BF186" s="106"/>
      <c r="BG186" s="106"/>
      <c r="BH186" s="106"/>
      <c r="BI186" s="106"/>
      <c r="BJ186" s="106"/>
      <c r="BK186" s="106"/>
      <c r="BL186" s="106"/>
      <c r="BM186" s="106"/>
      <c r="BN186" s="106"/>
      <c r="BO186" s="106"/>
      <c r="BP186" s="106"/>
      <c r="BQ186" s="106"/>
      <c r="BR186" s="106"/>
      <c r="BS186" s="106"/>
      <c r="BT186" s="106"/>
      <c r="BU186" s="106"/>
      <c r="BV186" s="106"/>
      <c r="BW186" s="106"/>
      <c r="BX186" s="106"/>
      <c r="BY186" s="106"/>
      <c r="BZ186" s="106"/>
      <c r="CA186" s="106"/>
      <c r="CB186" s="106"/>
      <c r="CC186" s="106"/>
      <c r="CD186" s="106"/>
      <c r="CE186" s="106"/>
      <c r="CF186" s="106"/>
      <c r="CG186" s="106"/>
      <c r="CH186" s="106"/>
      <c r="CI186" s="106"/>
      <c r="CJ186" s="106"/>
      <c r="CK186" s="106"/>
    </row>
    <row r="187" spans="1:89" ht="15" customHeight="1">
      <c r="B187" s="11"/>
      <c r="C187" s="48"/>
      <c r="D187" s="11"/>
      <c r="E187" s="11"/>
      <c r="F187" s="106"/>
      <c r="G187" s="114"/>
      <c r="H187" s="11"/>
      <c r="I187" s="107"/>
      <c r="J187" s="106"/>
      <c r="K187" s="114"/>
      <c r="L187" s="106"/>
      <c r="M187" s="106"/>
      <c r="N187" s="106"/>
      <c r="O187" s="114"/>
      <c r="P187" s="100"/>
      <c r="Q187" s="106"/>
      <c r="R187" s="106"/>
      <c r="S187" s="106"/>
      <c r="T187" s="11"/>
      <c r="U187" s="106"/>
      <c r="V187" s="106"/>
      <c r="W187" s="101"/>
      <c r="X187" s="100"/>
      <c r="Y187" s="121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106"/>
      <c r="AV187" s="106"/>
      <c r="AW187" s="106"/>
      <c r="AX187" s="106"/>
      <c r="AY187" s="106"/>
      <c r="AZ187" s="106"/>
      <c r="BA187" s="106"/>
      <c r="BB187" s="106"/>
      <c r="BC187" s="106"/>
      <c r="BD187" s="106"/>
      <c r="BE187" s="106"/>
      <c r="BF187" s="106"/>
      <c r="BG187" s="106"/>
      <c r="BH187" s="106"/>
      <c r="BI187" s="106"/>
      <c r="BJ187" s="106"/>
      <c r="BK187" s="106"/>
      <c r="BL187" s="106"/>
      <c r="BM187" s="106"/>
      <c r="BN187" s="106"/>
      <c r="BO187" s="106"/>
      <c r="BP187" s="106"/>
      <c r="BQ187" s="106"/>
      <c r="BR187" s="106"/>
      <c r="BS187" s="106"/>
      <c r="BT187" s="106"/>
      <c r="BU187" s="106"/>
      <c r="BV187" s="106"/>
      <c r="BW187" s="106"/>
      <c r="BX187" s="106"/>
      <c r="BY187" s="106"/>
      <c r="BZ187" s="106"/>
      <c r="CA187" s="106"/>
      <c r="CB187" s="106"/>
      <c r="CC187" s="106"/>
      <c r="CD187" s="106"/>
      <c r="CE187" s="106"/>
      <c r="CF187" s="106"/>
      <c r="CG187" s="106"/>
      <c r="CH187" s="106"/>
      <c r="CI187" s="106"/>
      <c r="CJ187" s="106"/>
      <c r="CK187" s="106"/>
    </row>
    <row r="188" spans="1:89" ht="15.75" customHeight="1">
      <c r="B188" s="11"/>
      <c r="C188" s="48"/>
      <c r="D188" s="11"/>
      <c r="E188" s="11"/>
      <c r="F188" s="106"/>
      <c r="G188" s="114"/>
      <c r="H188" s="11"/>
      <c r="I188" s="106"/>
      <c r="J188" s="106"/>
      <c r="K188" s="114"/>
      <c r="L188" s="106"/>
      <c r="M188" s="106"/>
      <c r="N188" s="106"/>
      <c r="O188" s="114"/>
      <c r="P188" s="114"/>
      <c r="Q188" s="106"/>
      <c r="R188" s="106"/>
      <c r="S188" s="106"/>
      <c r="T188" s="11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106"/>
      <c r="AV188" s="106"/>
      <c r="AW188" s="106"/>
      <c r="AX188" s="106"/>
      <c r="AY188" s="106"/>
      <c r="AZ188" s="106"/>
      <c r="BA188" s="106"/>
      <c r="BB188" s="106"/>
      <c r="BC188" s="106"/>
      <c r="BD188" s="106"/>
      <c r="BE188" s="106"/>
      <c r="BF188" s="106"/>
      <c r="BG188" s="106"/>
      <c r="BH188" s="106"/>
      <c r="BI188" s="106"/>
      <c r="BJ188" s="106"/>
      <c r="BK188" s="106"/>
      <c r="BL188" s="106"/>
      <c r="BM188" s="106"/>
      <c r="BN188" s="106"/>
      <c r="BO188" s="106"/>
      <c r="BP188" s="106"/>
      <c r="BQ188" s="106"/>
      <c r="BR188" s="106"/>
      <c r="BS188" s="106"/>
      <c r="BT188" s="106"/>
      <c r="BU188" s="106"/>
      <c r="BV188" s="106"/>
      <c r="BW188" s="106"/>
      <c r="BX188" s="106"/>
      <c r="BY188" s="106"/>
      <c r="BZ188" s="106"/>
      <c r="CA188" s="106"/>
      <c r="CB188" s="106"/>
      <c r="CC188" s="106"/>
      <c r="CD188" s="106"/>
      <c r="CE188" s="106"/>
      <c r="CF188" s="106"/>
      <c r="CG188" s="106"/>
      <c r="CH188" s="106"/>
      <c r="CI188" s="106"/>
      <c r="CJ188" s="106"/>
      <c r="CK188" s="106"/>
    </row>
    <row r="189" spans="1:89" ht="13.5" customHeight="1">
      <c r="B189" s="11"/>
      <c r="C189" s="48"/>
      <c r="D189" s="11"/>
      <c r="E189" s="11"/>
      <c r="F189" s="106"/>
      <c r="G189" s="114"/>
      <c r="H189" s="11"/>
      <c r="I189" s="106"/>
      <c r="J189" s="106"/>
      <c r="K189" s="114"/>
      <c r="L189" s="106"/>
      <c r="M189" s="106"/>
      <c r="N189" s="106"/>
      <c r="O189" s="114"/>
      <c r="P189" s="106"/>
      <c r="Q189" s="106"/>
      <c r="R189" s="106"/>
      <c r="S189" s="106"/>
      <c r="T189" s="11"/>
      <c r="U189" s="101"/>
      <c r="V189" s="100"/>
      <c r="W189" s="161"/>
      <c r="X189" s="191"/>
      <c r="Y189" s="192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106"/>
      <c r="AV189" s="106"/>
      <c r="AW189" s="106"/>
      <c r="AX189" s="106"/>
      <c r="AY189" s="106"/>
      <c r="AZ189" s="106"/>
      <c r="BA189" s="106"/>
      <c r="BB189" s="106"/>
      <c r="BC189" s="106"/>
      <c r="BD189" s="106"/>
      <c r="BE189" s="106"/>
      <c r="BF189" s="106"/>
      <c r="BG189" s="106"/>
      <c r="BH189" s="106"/>
      <c r="BI189" s="106"/>
      <c r="BJ189" s="106"/>
      <c r="BK189" s="106"/>
      <c r="BL189" s="106"/>
      <c r="BM189" s="106"/>
      <c r="BN189" s="106"/>
      <c r="BO189" s="106"/>
      <c r="BP189" s="106"/>
      <c r="BQ189" s="106"/>
      <c r="BR189" s="106"/>
      <c r="BS189" s="106"/>
      <c r="BT189" s="106"/>
      <c r="BU189" s="106"/>
      <c r="BV189" s="106"/>
      <c r="BW189" s="106"/>
      <c r="BX189" s="106"/>
      <c r="BY189" s="106"/>
      <c r="BZ189" s="106"/>
      <c r="CA189" s="106"/>
      <c r="CB189" s="106"/>
      <c r="CC189" s="106"/>
      <c r="CD189" s="106"/>
      <c r="CE189" s="106"/>
      <c r="CF189" s="106"/>
      <c r="CG189" s="106"/>
      <c r="CH189" s="106"/>
      <c r="CI189" s="106"/>
      <c r="CJ189" s="106"/>
      <c r="CK189" s="106"/>
    </row>
    <row r="190" spans="1:89">
      <c r="B190" s="11"/>
      <c r="C190" s="48"/>
      <c r="D190" s="11"/>
      <c r="E190" s="11"/>
      <c r="F190" s="106"/>
      <c r="G190" s="114"/>
      <c r="H190" s="11"/>
      <c r="I190" s="106"/>
      <c r="J190" s="125"/>
      <c r="K190" s="113"/>
      <c r="L190" s="334"/>
      <c r="M190" s="106"/>
      <c r="N190" s="106"/>
      <c r="O190" s="114"/>
      <c r="P190" s="113"/>
      <c r="Q190" s="192"/>
      <c r="R190" s="106"/>
      <c r="S190" s="106"/>
      <c r="T190" s="11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106"/>
      <c r="AV190" s="106"/>
      <c r="AW190" s="106"/>
      <c r="AX190" s="106"/>
      <c r="AY190" s="106"/>
      <c r="AZ190" s="106"/>
      <c r="BA190" s="106"/>
      <c r="BB190" s="106"/>
      <c r="BC190" s="106"/>
      <c r="BD190" s="106"/>
      <c r="BE190" s="106"/>
      <c r="BF190" s="106"/>
      <c r="BG190" s="106"/>
      <c r="BH190" s="106"/>
      <c r="BI190" s="106"/>
      <c r="BJ190" s="106"/>
      <c r="BK190" s="106"/>
      <c r="BL190" s="106"/>
      <c r="BM190" s="106"/>
      <c r="BN190" s="106"/>
      <c r="BO190" s="106"/>
      <c r="BP190" s="106"/>
      <c r="BQ190" s="106"/>
      <c r="BR190" s="106"/>
      <c r="BS190" s="106"/>
      <c r="BT190" s="106"/>
      <c r="BU190" s="106"/>
      <c r="BV190" s="106"/>
      <c r="BW190" s="106"/>
      <c r="BX190" s="106"/>
      <c r="BY190" s="106"/>
      <c r="BZ190" s="106"/>
      <c r="CA190" s="106"/>
      <c r="CB190" s="106"/>
      <c r="CC190" s="106"/>
      <c r="CD190" s="106"/>
      <c r="CE190" s="106"/>
      <c r="CF190" s="106"/>
      <c r="CG190" s="106"/>
      <c r="CH190" s="106"/>
      <c r="CI190" s="106"/>
      <c r="CJ190" s="106"/>
      <c r="CK190" s="106"/>
    </row>
    <row r="191" spans="1:89" ht="15" customHeight="1">
      <c r="B191" s="11"/>
      <c r="C191" s="48"/>
      <c r="D191" s="11"/>
      <c r="E191" s="11"/>
      <c r="F191" s="121"/>
      <c r="G191" s="114"/>
      <c r="H191" s="11"/>
      <c r="I191" s="212"/>
      <c r="J191" s="115"/>
      <c r="K191" s="101"/>
      <c r="L191" s="98"/>
      <c r="M191" s="106"/>
      <c r="N191" s="106"/>
      <c r="O191" s="114"/>
      <c r="P191" s="106"/>
      <c r="Q191" s="130"/>
      <c r="R191" s="106"/>
      <c r="S191" s="106"/>
      <c r="T191" s="11"/>
      <c r="U191" s="106"/>
      <c r="V191" s="106"/>
      <c r="W191" s="101"/>
      <c r="X191" s="100"/>
      <c r="Y191" s="141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106"/>
      <c r="AV191" s="106"/>
      <c r="AW191" s="106"/>
      <c r="AX191" s="106"/>
      <c r="AY191" s="106"/>
      <c r="AZ191" s="106"/>
      <c r="BA191" s="106"/>
      <c r="BB191" s="106"/>
      <c r="BC191" s="106"/>
      <c r="BD191" s="106"/>
      <c r="BE191" s="106"/>
      <c r="BF191" s="106"/>
      <c r="BG191" s="106"/>
      <c r="BH191" s="106"/>
      <c r="BI191" s="106"/>
      <c r="BJ191" s="106"/>
      <c r="BK191" s="106"/>
      <c r="BL191" s="106"/>
      <c r="BM191" s="106"/>
      <c r="BN191" s="106"/>
      <c r="BO191" s="106"/>
      <c r="BP191" s="106"/>
      <c r="BQ191" s="106"/>
      <c r="BR191" s="106"/>
      <c r="BS191" s="106"/>
      <c r="BT191" s="106"/>
      <c r="BU191" s="106"/>
      <c r="BV191" s="106"/>
      <c r="BW191" s="106"/>
      <c r="BX191" s="106"/>
      <c r="BY191" s="106"/>
      <c r="BZ191" s="106"/>
      <c r="CA191" s="106"/>
      <c r="CB191" s="106"/>
      <c r="CC191" s="106"/>
      <c r="CD191" s="106"/>
      <c r="CE191" s="106"/>
      <c r="CF191" s="106"/>
      <c r="CG191" s="106"/>
      <c r="CH191" s="106"/>
      <c r="CI191" s="106"/>
      <c r="CJ191" s="106"/>
      <c r="CK191" s="106"/>
    </row>
    <row r="192" spans="1:89" ht="12.75" customHeight="1">
      <c r="B192" s="11"/>
      <c r="C192" s="48"/>
      <c r="D192" s="11"/>
      <c r="E192" s="11"/>
      <c r="F192" s="115"/>
      <c r="G192" s="114"/>
      <c r="H192" s="11"/>
      <c r="I192" s="101"/>
      <c r="J192" s="115"/>
      <c r="K192" s="101"/>
      <c r="L192" s="98"/>
      <c r="M192" s="106"/>
      <c r="N192" s="106"/>
      <c r="O192" s="114"/>
      <c r="P192" s="100"/>
      <c r="Q192" s="141"/>
      <c r="R192" s="106"/>
      <c r="S192" s="106"/>
      <c r="T192" s="11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106"/>
      <c r="AV192" s="106"/>
      <c r="AW192" s="106"/>
      <c r="AX192" s="106"/>
      <c r="AY192" s="106"/>
      <c r="AZ192" s="106"/>
      <c r="BA192" s="106"/>
      <c r="BB192" s="106"/>
      <c r="BC192" s="106"/>
      <c r="BD192" s="106"/>
      <c r="BE192" s="106"/>
      <c r="BF192" s="106"/>
      <c r="BG192" s="106"/>
      <c r="BH192" s="106"/>
      <c r="BI192" s="106"/>
      <c r="BJ192" s="106"/>
      <c r="BK192" s="106"/>
      <c r="BL192" s="106"/>
      <c r="BM192" s="106"/>
      <c r="BN192" s="106"/>
      <c r="BO192" s="106"/>
      <c r="BP192" s="106"/>
      <c r="BQ192" s="106"/>
      <c r="BR192" s="106"/>
      <c r="BS192" s="106"/>
      <c r="BT192" s="106"/>
      <c r="BU192" s="106"/>
      <c r="BV192" s="106"/>
      <c r="BW192" s="106"/>
      <c r="BX192" s="106"/>
      <c r="BY192" s="106"/>
      <c r="BZ192" s="106"/>
      <c r="CA192" s="106"/>
      <c r="CB192" s="106"/>
      <c r="CC192" s="106"/>
      <c r="CD192" s="106"/>
      <c r="CE192" s="106"/>
      <c r="CF192" s="106"/>
      <c r="CG192" s="106"/>
      <c r="CH192" s="106"/>
      <c r="CI192" s="106"/>
      <c r="CJ192" s="106"/>
      <c r="CK192" s="106"/>
    </row>
    <row r="193" spans="1:89" ht="15" customHeight="1">
      <c r="B193" s="11"/>
      <c r="C193" s="48"/>
      <c r="D193" s="11"/>
      <c r="E193" s="11"/>
      <c r="F193" s="115"/>
      <c r="G193" s="101"/>
      <c r="H193" s="11"/>
      <c r="I193" s="107"/>
      <c r="J193" s="106"/>
      <c r="K193" s="114"/>
      <c r="L193" s="106"/>
      <c r="M193" s="106"/>
      <c r="N193" s="106"/>
      <c r="O193" s="114"/>
      <c r="P193" s="100"/>
      <c r="Q193" s="138"/>
      <c r="R193" s="106"/>
      <c r="S193" s="106"/>
      <c r="T193" s="11"/>
      <c r="U193" s="106"/>
      <c r="V193" s="106"/>
      <c r="W193" s="101"/>
      <c r="X193" s="100"/>
      <c r="Y193" s="141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106"/>
      <c r="AV193" s="106"/>
      <c r="AW193" s="106"/>
      <c r="AX193" s="106"/>
      <c r="AY193" s="106"/>
      <c r="AZ193" s="106"/>
      <c r="BA193" s="106"/>
      <c r="BB193" s="106"/>
      <c r="BC193" s="106"/>
      <c r="BD193" s="106"/>
      <c r="BE193" s="106"/>
      <c r="BF193" s="106"/>
      <c r="BG193" s="106"/>
      <c r="BH193" s="106"/>
      <c r="BI193" s="106"/>
      <c r="BJ193" s="106"/>
      <c r="BK193" s="106"/>
      <c r="BL193" s="106"/>
      <c r="BM193" s="106"/>
      <c r="BN193" s="106"/>
      <c r="BO193" s="106"/>
      <c r="BP193" s="106"/>
      <c r="BQ193" s="106"/>
      <c r="BR193" s="106"/>
      <c r="BS193" s="106"/>
      <c r="BT193" s="106"/>
      <c r="BU193" s="106"/>
      <c r="BV193" s="106"/>
      <c r="BW193" s="106"/>
      <c r="BX193" s="106"/>
      <c r="BY193" s="106"/>
      <c r="BZ193" s="106"/>
      <c r="CA193" s="106"/>
      <c r="CB193" s="106"/>
      <c r="CC193" s="106"/>
      <c r="CD193" s="106"/>
      <c r="CE193" s="106"/>
      <c r="CF193" s="106"/>
      <c r="CG193" s="106"/>
      <c r="CH193" s="106"/>
      <c r="CI193" s="106"/>
      <c r="CJ193" s="106"/>
      <c r="CK193" s="106"/>
    </row>
    <row r="194" spans="1:89" ht="15" customHeight="1">
      <c r="I194" s="101"/>
      <c r="J194" s="106"/>
      <c r="K194" s="114"/>
      <c r="L194" s="106"/>
      <c r="M194" s="106"/>
      <c r="N194" s="106"/>
      <c r="O194" s="114"/>
      <c r="P194" s="106"/>
      <c r="Q194" s="193"/>
      <c r="R194" s="106"/>
      <c r="S194" s="106"/>
      <c r="T194" s="11"/>
      <c r="U194" s="106"/>
      <c r="V194" s="106"/>
      <c r="W194" s="111"/>
      <c r="X194" s="113"/>
      <c r="Y194" s="121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106"/>
      <c r="AV194" s="106"/>
      <c r="AW194" s="106"/>
      <c r="AX194" s="106"/>
      <c r="AY194" s="106"/>
      <c r="AZ194" s="106"/>
      <c r="BA194" s="106"/>
      <c r="BB194" s="106"/>
      <c r="BC194" s="106"/>
      <c r="BD194" s="106"/>
      <c r="BE194" s="106"/>
      <c r="BF194" s="106"/>
      <c r="BG194" s="106"/>
      <c r="BH194" s="106"/>
      <c r="BI194" s="106"/>
      <c r="BJ194" s="106"/>
      <c r="BK194" s="106"/>
      <c r="BL194" s="106"/>
      <c r="BM194" s="106"/>
      <c r="BN194" s="106"/>
      <c r="BO194" s="106"/>
      <c r="BP194" s="106"/>
      <c r="BQ194" s="106"/>
      <c r="BR194" s="106"/>
      <c r="BS194" s="106"/>
      <c r="BT194" s="106"/>
      <c r="BU194" s="106"/>
      <c r="BV194" s="106"/>
      <c r="BW194" s="106"/>
      <c r="BX194" s="106"/>
      <c r="BY194" s="106"/>
      <c r="BZ194" s="106"/>
      <c r="CA194" s="106"/>
      <c r="CB194" s="106"/>
      <c r="CC194" s="106"/>
      <c r="CD194" s="106"/>
      <c r="CE194" s="106"/>
      <c r="CF194" s="106"/>
      <c r="CG194" s="106"/>
      <c r="CH194" s="106"/>
      <c r="CI194" s="106"/>
      <c r="CJ194" s="106"/>
      <c r="CK194" s="106"/>
    </row>
    <row r="195" spans="1:89" ht="16.5" customHeight="1">
      <c r="B195" s="11"/>
      <c r="C195" s="48"/>
      <c r="D195" s="11"/>
      <c r="E195" s="11"/>
      <c r="F195" s="156"/>
      <c r="G195" s="127"/>
      <c r="H195" s="11"/>
      <c r="I195" s="104"/>
      <c r="J195" s="106"/>
      <c r="K195" s="495"/>
      <c r="L195" s="106"/>
      <c r="M195" s="106"/>
      <c r="N195" s="106"/>
      <c r="O195" s="114"/>
      <c r="P195" s="106"/>
      <c r="Q195" s="139"/>
      <c r="R195" s="106"/>
      <c r="S195" s="114"/>
      <c r="T195" s="11"/>
      <c r="U195" s="106"/>
      <c r="V195" s="106"/>
      <c r="W195" s="111"/>
      <c r="X195" s="113"/>
      <c r="Y195" s="121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106"/>
      <c r="AV195" s="106"/>
      <c r="AW195" s="106"/>
      <c r="AX195" s="106"/>
      <c r="AY195" s="106"/>
      <c r="AZ195" s="106"/>
      <c r="BA195" s="106"/>
      <c r="BB195" s="106"/>
      <c r="BC195" s="106"/>
      <c r="BD195" s="106"/>
      <c r="BE195" s="106"/>
      <c r="BF195" s="106"/>
      <c r="BG195" s="106"/>
      <c r="BH195" s="106"/>
      <c r="BI195" s="106"/>
      <c r="BJ195" s="106"/>
      <c r="BK195" s="106"/>
      <c r="BL195" s="106"/>
      <c r="BM195" s="106"/>
      <c r="BN195" s="106"/>
      <c r="BO195" s="106"/>
      <c r="BP195" s="106"/>
      <c r="BQ195" s="106"/>
      <c r="BR195" s="106"/>
      <c r="BS195" s="106"/>
      <c r="BT195" s="106"/>
      <c r="BU195" s="106"/>
      <c r="BV195" s="106"/>
      <c r="BW195" s="106"/>
      <c r="BX195" s="106"/>
      <c r="BY195" s="106"/>
      <c r="BZ195" s="106"/>
      <c r="CA195" s="106"/>
      <c r="CB195" s="106"/>
      <c r="CC195" s="106"/>
      <c r="CD195" s="106"/>
      <c r="CE195" s="106"/>
      <c r="CF195" s="106"/>
      <c r="CG195" s="106"/>
      <c r="CH195" s="106"/>
      <c r="CI195" s="106"/>
      <c r="CJ195" s="106"/>
      <c r="CK195" s="106"/>
    </row>
    <row r="196" spans="1:89" ht="14.25" customHeight="1">
      <c r="B196" s="11"/>
      <c r="C196" s="48"/>
      <c r="D196" s="11"/>
      <c r="E196" s="11"/>
      <c r="F196" s="106"/>
      <c r="G196" s="172"/>
      <c r="H196" s="11"/>
      <c r="I196" s="104"/>
      <c r="J196" s="106"/>
      <c r="K196" s="106"/>
      <c r="L196" s="197"/>
      <c r="M196" s="106"/>
      <c r="N196" s="106"/>
      <c r="O196" s="114"/>
      <c r="P196" s="106"/>
      <c r="Q196" s="136"/>
      <c r="R196" s="106"/>
      <c r="S196" s="114"/>
      <c r="T196" s="11"/>
      <c r="U196" s="106"/>
      <c r="V196" s="106"/>
      <c r="W196" s="101"/>
      <c r="X196" s="181"/>
      <c r="Y196" s="121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106"/>
      <c r="AV196" s="106"/>
      <c r="AW196" s="106"/>
      <c r="AX196" s="106"/>
      <c r="AY196" s="106"/>
      <c r="AZ196" s="106"/>
      <c r="BA196" s="106"/>
      <c r="BB196" s="106"/>
      <c r="BC196" s="106"/>
      <c r="BD196" s="106"/>
      <c r="BE196" s="106"/>
      <c r="BF196" s="106"/>
      <c r="BG196" s="106"/>
      <c r="BH196" s="106"/>
      <c r="BI196" s="106"/>
      <c r="BJ196" s="106"/>
      <c r="BK196" s="106"/>
      <c r="BL196" s="106"/>
      <c r="BM196" s="106"/>
      <c r="BN196" s="106"/>
      <c r="BO196" s="106"/>
      <c r="BP196" s="106"/>
      <c r="BQ196" s="106"/>
      <c r="BR196" s="106"/>
      <c r="BS196" s="106"/>
      <c r="BT196" s="106"/>
      <c r="BU196" s="106"/>
      <c r="BV196" s="106"/>
      <c r="BW196" s="106"/>
      <c r="BX196" s="106"/>
      <c r="BY196" s="106"/>
      <c r="BZ196" s="106"/>
      <c r="CA196" s="106"/>
      <c r="CB196" s="106"/>
      <c r="CC196" s="106"/>
      <c r="CD196" s="106"/>
      <c r="CE196" s="106"/>
      <c r="CF196" s="106"/>
      <c r="CG196" s="106"/>
      <c r="CH196" s="106"/>
      <c r="CI196" s="106"/>
      <c r="CJ196" s="106"/>
      <c r="CK196" s="106"/>
    </row>
    <row r="197" spans="1:89" ht="15" customHeight="1">
      <c r="B197" s="11"/>
      <c r="C197" s="48"/>
      <c r="D197" s="11"/>
      <c r="E197" s="11"/>
      <c r="F197" s="125"/>
      <c r="G197" s="113"/>
      <c r="H197" s="113"/>
      <c r="I197" s="101"/>
      <c r="J197" s="158"/>
      <c r="K197" s="158"/>
      <c r="L197" s="284"/>
      <c r="M197" s="106"/>
      <c r="N197" s="106"/>
      <c r="O197" s="114"/>
      <c r="P197" s="106"/>
      <c r="Q197" s="130"/>
      <c r="R197" s="106"/>
      <c r="S197" s="114"/>
      <c r="T197" s="11"/>
      <c r="U197" s="106"/>
      <c r="V197" s="106"/>
      <c r="W197" s="106"/>
      <c r="X197" s="191"/>
      <c r="Y197" s="276"/>
      <c r="Z197" s="191"/>
      <c r="AA197" s="276"/>
      <c r="AB197" s="106"/>
      <c r="AC197" s="104"/>
      <c r="AD197" s="187"/>
      <c r="AE197" s="101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106"/>
      <c r="AV197" s="106"/>
      <c r="AW197" s="106"/>
      <c r="AX197" s="106"/>
      <c r="AY197" s="106"/>
      <c r="AZ197" s="106"/>
      <c r="BA197" s="106"/>
      <c r="BB197" s="106"/>
      <c r="BC197" s="106"/>
      <c r="BD197" s="106"/>
      <c r="BE197" s="106"/>
      <c r="BF197" s="106"/>
      <c r="BG197" s="106"/>
      <c r="BH197" s="106"/>
      <c r="BI197" s="106"/>
      <c r="BJ197" s="106"/>
      <c r="BK197" s="106"/>
      <c r="BL197" s="106"/>
      <c r="BM197" s="106"/>
      <c r="BN197" s="106"/>
      <c r="BO197" s="106"/>
      <c r="BP197" s="106"/>
      <c r="BQ197" s="106"/>
      <c r="BR197" s="106"/>
      <c r="BS197" s="106"/>
      <c r="BT197" s="106"/>
      <c r="BU197" s="106"/>
      <c r="BV197" s="106"/>
      <c r="BW197" s="106"/>
      <c r="BX197" s="106"/>
      <c r="BY197" s="106"/>
      <c r="BZ197" s="106"/>
      <c r="CA197" s="106"/>
      <c r="CB197" s="106"/>
      <c r="CC197" s="106"/>
      <c r="CD197" s="106"/>
      <c r="CE197" s="106"/>
      <c r="CF197" s="106"/>
      <c r="CG197" s="106"/>
      <c r="CH197" s="106"/>
      <c r="CI197" s="106"/>
      <c r="CJ197" s="106"/>
      <c r="CK197" s="106"/>
    </row>
    <row r="198" spans="1:89" ht="18" customHeight="1">
      <c r="A198" s="11"/>
      <c r="B198" s="11"/>
      <c r="C198" s="48"/>
      <c r="D198" s="11"/>
      <c r="E198" s="11"/>
      <c r="F198" s="115"/>
      <c r="G198" s="101"/>
      <c r="H198" s="100"/>
      <c r="I198" s="101"/>
      <c r="J198" s="115"/>
      <c r="K198" s="101"/>
      <c r="L198" s="100"/>
      <c r="M198" s="106"/>
      <c r="N198" s="106"/>
      <c r="O198" s="114"/>
      <c r="P198" s="106"/>
      <c r="Q198" s="106"/>
      <c r="R198" s="106"/>
      <c r="S198" s="114"/>
      <c r="T198" s="11"/>
      <c r="U198" s="106"/>
      <c r="V198" s="106"/>
      <c r="W198" s="286"/>
      <c r="X198" s="100"/>
      <c r="Y198" s="141"/>
      <c r="Z198" s="375"/>
      <c r="AA198" s="376"/>
      <c r="AB198" s="106"/>
      <c r="AC198" s="106"/>
      <c r="AD198" s="106"/>
      <c r="AE198" s="106"/>
      <c r="AF198" s="191"/>
      <c r="AG198" s="27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106"/>
      <c r="AV198" s="106"/>
      <c r="AW198" s="106"/>
      <c r="AX198" s="106"/>
      <c r="AY198" s="106"/>
      <c r="AZ198" s="106"/>
      <c r="BA198" s="106"/>
      <c r="BB198" s="106"/>
      <c r="BC198" s="106"/>
      <c r="BD198" s="106"/>
      <c r="BE198" s="106"/>
      <c r="BF198" s="106"/>
      <c r="BG198" s="106"/>
      <c r="BH198" s="106"/>
      <c r="BI198" s="106"/>
      <c r="BJ198" s="106"/>
      <c r="BK198" s="106"/>
      <c r="BL198" s="106"/>
      <c r="BM198" s="106"/>
      <c r="BN198" s="106"/>
      <c r="BO198" s="106"/>
      <c r="BP198" s="106"/>
      <c r="BQ198" s="106"/>
      <c r="BR198" s="106"/>
      <c r="BS198" s="106"/>
      <c r="BT198" s="106"/>
      <c r="BU198" s="106"/>
      <c r="BV198" s="106"/>
      <c r="BW198" s="106"/>
      <c r="BX198" s="106"/>
      <c r="BY198" s="106"/>
      <c r="BZ198" s="106"/>
      <c r="CA198" s="106"/>
      <c r="CB198" s="106"/>
      <c r="CC198" s="106"/>
      <c r="CD198" s="106"/>
      <c r="CE198" s="106"/>
      <c r="CF198" s="106"/>
      <c r="CG198" s="106"/>
      <c r="CH198" s="106"/>
      <c r="CI198" s="106"/>
      <c r="CJ198" s="106"/>
      <c r="CK198" s="106"/>
    </row>
    <row r="199" spans="1:89" ht="16.5" customHeight="1">
      <c r="B199" s="11"/>
      <c r="C199" s="48"/>
      <c r="D199" s="11"/>
      <c r="E199" s="11"/>
      <c r="F199" s="115"/>
      <c r="G199" s="101"/>
      <c r="H199" s="100"/>
      <c r="I199" s="101"/>
      <c r="J199" s="115"/>
      <c r="K199" s="106"/>
      <c r="L199" s="100"/>
      <c r="M199" s="106"/>
      <c r="N199" s="106"/>
      <c r="O199" s="114"/>
      <c r="P199" s="106"/>
      <c r="Q199" s="192"/>
      <c r="R199" s="106"/>
      <c r="S199" s="114"/>
      <c r="T199" s="11"/>
      <c r="U199" s="101"/>
      <c r="V199" s="101"/>
      <c r="W199" s="286"/>
      <c r="X199" s="100"/>
      <c r="Y199" s="141"/>
      <c r="Z199" s="172"/>
      <c r="AA199" s="376"/>
      <c r="AB199" s="106"/>
      <c r="AC199" s="106"/>
      <c r="AD199" s="106"/>
      <c r="AE199" s="101"/>
      <c r="AF199" s="100"/>
      <c r="AG199" s="141"/>
      <c r="AH199" s="101"/>
      <c r="AI199" s="100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106"/>
      <c r="AV199" s="106"/>
      <c r="AW199" s="106"/>
      <c r="AX199" s="106"/>
      <c r="AY199" s="106"/>
      <c r="AZ199" s="106"/>
      <c r="BA199" s="106"/>
      <c r="BB199" s="106"/>
      <c r="BC199" s="106"/>
      <c r="BD199" s="106"/>
      <c r="BE199" s="106"/>
      <c r="BF199" s="106"/>
      <c r="BG199" s="106"/>
      <c r="BH199" s="106"/>
      <c r="BI199" s="106"/>
      <c r="BJ199" s="106"/>
      <c r="BK199" s="106"/>
      <c r="BL199" s="106"/>
      <c r="BM199" s="106"/>
      <c r="BN199" s="106"/>
      <c r="BO199" s="106"/>
      <c r="BP199" s="106"/>
      <c r="BQ199" s="106"/>
      <c r="BR199" s="106"/>
      <c r="BS199" s="106"/>
      <c r="BT199" s="106"/>
      <c r="BU199" s="106"/>
      <c r="BV199" s="106"/>
      <c r="BW199" s="106"/>
      <c r="BX199" s="106"/>
      <c r="BY199" s="106"/>
      <c r="BZ199" s="106"/>
      <c r="CA199" s="106"/>
      <c r="CB199" s="106"/>
      <c r="CC199" s="106"/>
      <c r="CD199" s="106"/>
      <c r="CE199" s="106"/>
      <c r="CF199" s="106"/>
      <c r="CG199" s="106"/>
      <c r="CH199" s="106"/>
      <c r="CI199" s="106"/>
      <c r="CJ199" s="106"/>
      <c r="CK199" s="106"/>
    </row>
    <row r="200" spans="1:89" ht="13.5" customHeight="1">
      <c r="B200" s="11"/>
      <c r="C200" s="48"/>
      <c r="D200" s="11"/>
      <c r="E200" s="11"/>
      <c r="F200" s="116"/>
      <c r="G200" s="101"/>
      <c r="H200" s="100"/>
      <c r="I200" s="101"/>
      <c r="J200" s="197"/>
      <c r="K200" s="127"/>
      <c r="L200" s="179"/>
      <c r="M200" s="106"/>
      <c r="N200" s="106"/>
      <c r="O200" s="114"/>
      <c r="P200" s="106"/>
      <c r="Q200" s="141"/>
      <c r="R200" s="106"/>
      <c r="S200" s="114"/>
      <c r="T200" s="11"/>
      <c r="U200" s="98"/>
      <c r="V200" s="106"/>
      <c r="W200" s="101"/>
      <c r="X200" s="100"/>
      <c r="Y200" s="141"/>
      <c r="Z200" s="172"/>
      <c r="AA200" s="376"/>
      <c r="AB200" s="106"/>
      <c r="AC200" s="106"/>
      <c r="AD200" s="106"/>
      <c r="AE200" s="117"/>
      <c r="AF200" s="260"/>
      <c r="AG200" s="130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106"/>
      <c r="AV200" s="106"/>
      <c r="AW200" s="106"/>
      <c r="AX200" s="106"/>
      <c r="AY200" s="106"/>
      <c r="AZ200" s="106"/>
      <c r="BA200" s="106"/>
      <c r="BB200" s="106"/>
      <c r="BC200" s="106"/>
      <c r="BD200" s="106"/>
      <c r="BE200" s="106"/>
      <c r="BF200" s="106"/>
      <c r="BG200" s="106"/>
      <c r="BH200" s="106"/>
      <c r="BI200" s="106"/>
      <c r="BJ200" s="106"/>
      <c r="BK200" s="106"/>
      <c r="BL200" s="106"/>
      <c r="BM200" s="106"/>
      <c r="BN200" s="106"/>
      <c r="BO200" s="106"/>
      <c r="BP200" s="106"/>
      <c r="BQ200" s="106"/>
      <c r="BR200" s="106"/>
      <c r="BS200" s="106"/>
      <c r="BT200" s="106"/>
      <c r="BU200" s="106"/>
      <c r="BV200" s="106"/>
      <c r="BW200" s="106"/>
      <c r="BX200" s="106"/>
      <c r="BY200" s="106"/>
      <c r="BZ200" s="106"/>
      <c r="CA200" s="106"/>
      <c r="CB200" s="106"/>
      <c r="CC200" s="106"/>
      <c r="CD200" s="106"/>
      <c r="CE200" s="106"/>
      <c r="CF200" s="106"/>
      <c r="CG200" s="106"/>
      <c r="CH200" s="106"/>
      <c r="CI200" s="106"/>
      <c r="CJ200" s="106"/>
      <c r="CK200" s="106"/>
    </row>
    <row r="201" spans="1:89" ht="15" customHeight="1">
      <c r="B201" s="11"/>
      <c r="C201" s="48"/>
      <c r="D201" s="11"/>
      <c r="E201" s="11"/>
      <c r="F201" s="116"/>
      <c r="G201" s="101"/>
      <c r="H201" s="100"/>
      <c r="I201" s="104"/>
      <c r="J201" s="106"/>
      <c r="K201" s="172"/>
      <c r="L201" s="106"/>
      <c r="M201" s="106"/>
      <c r="N201" s="106"/>
      <c r="O201" s="114"/>
      <c r="P201" s="180"/>
      <c r="Q201" s="141"/>
      <c r="R201" s="106"/>
      <c r="S201" s="114"/>
      <c r="T201" s="11"/>
      <c r="U201" s="104"/>
      <c r="V201" s="106"/>
      <c r="W201" s="101"/>
      <c r="X201" s="100"/>
      <c r="Y201" s="141"/>
      <c r="Z201" s="172"/>
      <c r="AA201" s="376"/>
      <c r="AB201" s="106"/>
      <c r="AC201" s="106"/>
      <c r="AD201" s="106"/>
      <c r="AE201" s="101"/>
      <c r="AF201" s="100"/>
      <c r="AG201" s="141"/>
      <c r="AH201" s="201"/>
      <c r="AI201" s="13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106"/>
      <c r="AV201" s="106"/>
      <c r="AW201" s="106"/>
      <c r="AX201" s="106"/>
      <c r="AY201" s="106"/>
      <c r="AZ201" s="106"/>
      <c r="BA201" s="106"/>
      <c r="BB201" s="106"/>
      <c r="BC201" s="106"/>
      <c r="BD201" s="106"/>
      <c r="BE201" s="106"/>
      <c r="BF201" s="106"/>
      <c r="BG201" s="106"/>
      <c r="BH201" s="106"/>
      <c r="BI201" s="106"/>
      <c r="BJ201" s="106"/>
      <c r="BK201" s="106"/>
      <c r="BL201" s="106"/>
      <c r="BM201" s="106"/>
      <c r="BN201" s="106"/>
      <c r="BO201" s="106"/>
      <c r="BP201" s="106"/>
      <c r="BQ201" s="106"/>
      <c r="BR201" s="106"/>
      <c r="BS201" s="106"/>
      <c r="BT201" s="106"/>
      <c r="BU201" s="106"/>
      <c r="BV201" s="106"/>
      <c r="BW201" s="106"/>
      <c r="BX201" s="106"/>
      <c r="BY201" s="106"/>
      <c r="BZ201" s="106"/>
      <c r="CA201" s="106"/>
      <c r="CB201" s="106"/>
      <c r="CC201" s="106"/>
      <c r="CD201" s="106"/>
      <c r="CE201" s="106"/>
      <c r="CF201" s="106"/>
      <c r="CG201" s="106"/>
      <c r="CH201" s="106"/>
      <c r="CI201" s="106"/>
      <c r="CJ201" s="106"/>
      <c r="CK201" s="106"/>
    </row>
    <row r="202" spans="1:89" ht="15" customHeight="1">
      <c r="B202" s="11"/>
      <c r="C202" s="48"/>
      <c r="D202" s="11"/>
      <c r="E202" s="11"/>
      <c r="F202" s="106"/>
      <c r="G202" s="114"/>
      <c r="H202" s="106"/>
      <c r="I202" s="111"/>
      <c r="J202" s="115"/>
      <c r="K202" s="101"/>
      <c r="L202" s="116"/>
      <c r="M202" s="106"/>
      <c r="N202" s="106"/>
      <c r="O202" s="114"/>
      <c r="P202" s="106"/>
      <c r="Q202" s="141"/>
      <c r="R202" s="106"/>
      <c r="S202" s="106"/>
      <c r="T202" s="11"/>
      <c r="U202" s="104"/>
      <c r="V202" s="106"/>
      <c r="W202" s="101"/>
      <c r="X202" s="108"/>
      <c r="Y202" s="139"/>
      <c r="Z202" s="172"/>
      <c r="AA202" s="376"/>
      <c r="AB202" s="106"/>
      <c r="AC202" s="106"/>
      <c r="AD202" s="106"/>
      <c r="AE202" s="101"/>
      <c r="AF202" s="115"/>
      <c r="AG202" s="141"/>
      <c r="AH202" s="106"/>
      <c r="AI202" s="13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106"/>
      <c r="AV202" s="106"/>
      <c r="AW202" s="106"/>
      <c r="AX202" s="106"/>
      <c r="AY202" s="106"/>
      <c r="AZ202" s="106"/>
      <c r="BA202" s="106"/>
      <c r="BB202" s="106"/>
      <c r="BC202" s="106"/>
      <c r="BD202" s="106"/>
      <c r="BE202" s="106"/>
      <c r="BF202" s="106"/>
      <c r="BG202" s="106"/>
      <c r="BH202" s="106"/>
      <c r="BI202" s="106"/>
      <c r="BJ202" s="106"/>
      <c r="BK202" s="106"/>
      <c r="BL202" s="106"/>
      <c r="BM202" s="106"/>
      <c r="BN202" s="106"/>
      <c r="BO202" s="106"/>
      <c r="BP202" s="106"/>
      <c r="BQ202" s="106"/>
      <c r="BR202" s="106"/>
      <c r="BS202" s="106"/>
      <c r="BT202" s="106"/>
      <c r="BU202" s="106"/>
      <c r="BV202" s="106"/>
      <c r="BW202" s="106"/>
      <c r="BX202" s="106"/>
      <c r="BY202" s="106"/>
      <c r="BZ202" s="106"/>
      <c r="CA202" s="106"/>
      <c r="CB202" s="106"/>
      <c r="CC202" s="106"/>
      <c r="CD202" s="106"/>
      <c r="CE202" s="106"/>
      <c r="CF202" s="106"/>
      <c r="CG202" s="106"/>
      <c r="CH202" s="106"/>
      <c r="CI202" s="106"/>
      <c r="CJ202" s="106"/>
      <c r="CK202" s="106"/>
    </row>
    <row r="203" spans="1:89" ht="14.25" customHeight="1">
      <c r="B203" s="11"/>
      <c r="C203" s="48"/>
      <c r="D203" s="11"/>
      <c r="E203" s="11"/>
      <c r="F203" s="106"/>
      <c r="G203" s="172"/>
      <c r="H203" s="106"/>
      <c r="I203" s="101"/>
      <c r="J203" s="125"/>
      <c r="K203" s="101"/>
      <c r="L203" s="96"/>
      <c r="M203" s="106"/>
      <c r="N203" s="106"/>
      <c r="O203" s="114"/>
      <c r="P203" s="190"/>
      <c r="Q203" s="106"/>
      <c r="R203" s="106"/>
      <c r="S203" s="106"/>
      <c r="T203" s="11"/>
      <c r="U203" s="104"/>
      <c r="V203" s="106"/>
      <c r="W203" s="101"/>
      <c r="X203" s="100"/>
      <c r="Y203" s="135"/>
      <c r="Z203" s="172"/>
      <c r="AA203" s="376"/>
      <c r="AB203" s="106"/>
      <c r="AC203" s="106"/>
      <c r="AD203" s="106"/>
      <c r="AE203" s="107"/>
      <c r="AF203" s="110"/>
      <c r="AG203" s="193"/>
      <c r="AH203" s="106"/>
      <c r="AI203" s="13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106"/>
      <c r="AV203" s="106"/>
      <c r="AW203" s="106"/>
      <c r="AX203" s="106"/>
      <c r="AY203" s="106"/>
      <c r="AZ203" s="106"/>
      <c r="BA203" s="106"/>
      <c r="BB203" s="106"/>
      <c r="BC203" s="106"/>
      <c r="BD203" s="106"/>
      <c r="BE203" s="106"/>
      <c r="BF203" s="106"/>
      <c r="BG203" s="106"/>
      <c r="BH203" s="106"/>
      <c r="BI203" s="106"/>
      <c r="BJ203" s="106"/>
      <c r="BK203" s="106"/>
      <c r="BL203" s="106"/>
      <c r="BM203" s="106"/>
      <c r="BN203" s="106"/>
      <c r="BO203" s="106"/>
      <c r="BP203" s="106"/>
      <c r="BQ203" s="106"/>
      <c r="BR203" s="106"/>
      <c r="BS203" s="106"/>
      <c r="BT203" s="106"/>
      <c r="BU203" s="106"/>
      <c r="BV203" s="106"/>
      <c r="BW203" s="106"/>
      <c r="BX203" s="106"/>
      <c r="BY203" s="106"/>
      <c r="BZ203" s="106"/>
      <c r="CA203" s="106"/>
      <c r="CB203" s="106"/>
      <c r="CC203" s="106"/>
      <c r="CD203" s="106"/>
      <c r="CE203" s="106"/>
      <c r="CF203" s="106"/>
      <c r="CG203" s="106"/>
      <c r="CH203" s="106"/>
      <c r="CI203" s="106"/>
      <c r="CJ203" s="106"/>
      <c r="CK203" s="106"/>
    </row>
    <row r="204" spans="1:89" ht="12.75" customHeight="1">
      <c r="B204" s="11"/>
      <c r="C204" s="48"/>
      <c r="D204" s="11"/>
      <c r="E204" s="11"/>
      <c r="F204" s="115"/>
      <c r="G204" s="101"/>
      <c r="H204" s="96"/>
      <c r="I204" s="107"/>
      <c r="J204" s="125"/>
      <c r="K204" s="101"/>
      <c r="L204" s="96"/>
      <c r="M204" s="106"/>
      <c r="N204" s="106"/>
      <c r="O204" s="114"/>
      <c r="P204" s="190"/>
      <c r="Q204" s="106"/>
      <c r="R204" s="106"/>
      <c r="S204" s="106"/>
      <c r="T204" s="11"/>
      <c r="U204" s="101"/>
      <c r="V204" s="106"/>
      <c r="W204" s="101"/>
      <c r="X204" s="100"/>
      <c r="Y204" s="135"/>
      <c r="Z204" s="172"/>
      <c r="AA204" s="376"/>
      <c r="AB204" s="106"/>
      <c r="AC204" s="106"/>
      <c r="AD204" s="106"/>
      <c r="AE204" s="101"/>
      <c r="AF204" s="108"/>
      <c r="AG204" s="139"/>
      <c r="AH204" s="106"/>
      <c r="AI204" s="13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106"/>
      <c r="AV204" s="106"/>
      <c r="AW204" s="106"/>
      <c r="AX204" s="106"/>
      <c r="AY204" s="106"/>
      <c r="AZ204" s="106"/>
      <c r="BA204" s="106"/>
      <c r="BB204" s="106"/>
      <c r="BC204" s="106"/>
      <c r="BD204" s="106"/>
      <c r="BE204" s="106"/>
      <c r="BF204" s="106"/>
      <c r="BG204" s="106"/>
      <c r="BH204" s="106"/>
      <c r="BI204" s="106"/>
      <c r="BJ204" s="106"/>
      <c r="BK204" s="106"/>
      <c r="BL204" s="106"/>
      <c r="BM204" s="106"/>
      <c r="BN204" s="106"/>
      <c r="BO204" s="106"/>
      <c r="BP204" s="106"/>
      <c r="BQ204" s="106"/>
      <c r="BR204" s="106"/>
      <c r="BS204" s="106"/>
      <c r="BT204" s="106"/>
      <c r="BU204" s="106"/>
      <c r="BV204" s="106"/>
      <c r="BW204" s="106"/>
      <c r="BX204" s="106"/>
      <c r="BY204" s="106"/>
      <c r="BZ204" s="106"/>
      <c r="CA204" s="106"/>
      <c r="CB204" s="106"/>
      <c r="CC204" s="106"/>
      <c r="CD204" s="106"/>
      <c r="CE204" s="106"/>
      <c r="CF204" s="106"/>
      <c r="CG204" s="106"/>
      <c r="CH204" s="106"/>
      <c r="CI204" s="106"/>
      <c r="CJ204" s="106"/>
      <c r="CK204" s="106"/>
    </row>
    <row r="205" spans="1:89" ht="14.25" customHeight="1">
      <c r="B205" s="11"/>
      <c r="C205" s="48"/>
      <c r="D205" s="11"/>
      <c r="E205" s="11"/>
      <c r="F205" s="171"/>
      <c r="G205" s="105"/>
      <c r="H205" s="96"/>
      <c r="I205" s="107"/>
      <c r="J205" s="171"/>
      <c r="K205" s="101"/>
      <c r="L205" s="98"/>
      <c r="M205" s="106"/>
      <c r="N205" s="106"/>
      <c r="O205" s="114"/>
      <c r="P205" s="106"/>
      <c r="Q205" s="106"/>
      <c r="R205" s="106"/>
      <c r="S205" s="106"/>
      <c r="T205" s="11"/>
      <c r="U205" s="101"/>
      <c r="V205" s="106"/>
      <c r="W205" s="107"/>
      <c r="X205" s="287"/>
      <c r="Y205" s="288"/>
      <c r="Z205" s="172"/>
      <c r="AA205" s="376"/>
      <c r="AB205" s="106"/>
      <c r="AC205" s="106"/>
      <c r="AD205" s="106"/>
      <c r="AE205" s="107"/>
      <c r="AF205" s="100"/>
      <c r="AG205" s="141"/>
      <c r="AH205" s="106"/>
      <c r="AI205" s="121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106"/>
      <c r="AV205" s="106"/>
      <c r="AW205" s="106"/>
      <c r="AX205" s="106"/>
      <c r="AY205" s="106"/>
      <c r="AZ205" s="106"/>
      <c r="BA205" s="106"/>
      <c r="BB205" s="106"/>
      <c r="BC205" s="106"/>
      <c r="BD205" s="106"/>
      <c r="BE205" s="106"/>
      <c r="BF205" s="106"/>
      <c r="BG205" s="106"/>
      <c r="BH205" s="106"/>
      <c r="BI205" s="106"/>
      <c r="BJ205" s="106"/>
      <c r="BK205" s="106"/>
      <c r="BL205" s="106"/>
      <c r="BM205" s="106"/>
      <c r="BN205" s="106"/>
      <c r="BO205" s="106"/>
      <c r="BP205" s="106"/>
      <c r="BQ205" s="106"/>
      <c r="BR205" s="106"/>
      <c r="BS205" s="106"/>
      <c r="BT205" s="106"/>
      <c r="BU205" s="106"/>
      <c r="BV205" s="106"/>
      <c r="BW205" s="106"/>
      <c r="BX205" s="106"/>
      <c r="BY205" s="106"/>
      <c r="BZ205" s="106"/>
      <c r="CA205" s="106"/>
      <c r="CB205" s="106"/>
      <c r="CC205" s="106"/>
      <c r="CD205" s="106"/>
      <c r="CE205" s="106"/>
      <c r="CF205" s="106"/>
      <c r="CG205" s="106"/>
      <c r="CH205" s="106"/>
      <c r="CI205" s="106"/>
      <c r="CJ205" s="106"/>
      <c r="CK205" s="106"/>
    </row>
    <row r="206" spans="1:89" ht="15.75" customHeight="1">
      <c r="B206" s="11"/>
      <c r="C206" s="48"/>
      <c r="D206" s="11"/>
      <c r="E206" s="11"/>
      <c r="F206" s="119"/>
      <c r="G206" s="101"/>
      <c r="H206" s="98"/>
      <c r="I206" s="101"/>
      <c r="J206" s="106"/>
      <c r="K206" s="113"/>
      <c r="L206" s="106"/>
      <c r="M206" s="106"/>
      <c r="N206" s="106"/>
      <c r="O206" s="114"/>
      <c r="P206" s="106"/>
      <c r="Q206" s="106"/>
      <c r="R206" s="106"/>
      <c r="S206" s="106"/>
      <c r="T206" s="11"/>
      <c r="U206" s="101"/>
      <c r="V206" s="106"/>
      <c r="W206" s="101"/>
      <c r="X206" s="115"/>
      <c r="Y206" s="264"/>
      <c r="Z206" s="378"/>
      <c r="AA206" s="376"/>
      <c r="AB206" s="106"/>
      <c r="AC206" s="106"/>
      <c r="AD206" s="106"/>
      <c r="AE206" s="101"/>
      <c r="AF206" s="100"/>
      <c r="AG206" s="141"/>
      <c r="AH206" s="201"/>
      <c r="AI206" s="136"/>
      <c r="AJ206" s="106"/>
      <c r="AK206" s="106"/>
      <c r="AL206" s="106"/>
      <c r="AM206" s="106"/>
      <c r="AN206" s="106"/>
      <c r="AO206" s="106"/>
      <c r="AP206" s="106"/>
      <c r="AQ206" s="106"/>
      <c r="AR206" s="106"/>
      <c r="AS206" s="106"/>
      <c r="AT206" s="106"/>
      <c r="AU206" s="106"/>
      <c r="AV206" s="106"/>
      <c r="AW206" s="106"/>
      <c r="AX206" s="106"/>
      <c r="AY206" s="106"/>
      <c r="AZ206" s="106"/>
      <c r="BA206" s="106"/>
      <c r="BB206" s="106"/>
      <c r="BC206" s="106"/>
      <c r="BD206" s="106"/>
      <c r="BE206" s="106"/>
      <c r="BF206" s="106"/>
      <c r="BG206" s="106"/>
      <c r="BH206" s="106"/>
      <c r="BI206" s="106"/>
      <c r="BJ206" s="106"/>
      <c r="BK206" s="106"/>
      <c r="BL206" s="106"/>
      <c r="BM206" s="106"/>
      <c r="BN206" s="106"/>
      <c r="BO206" s="106"/>
      <c r="BP206" s="106"/>
      <c r="BQ206" s="106"/>
      <c r="BR206" s="106"/>
      <c r="BS206" s="106"/>
      <c r="BT206" s="106"/>
      <c r="BU206" s="106"/>
      <c r="BV206" s="106"/>
      <c r="BW206" s="106"/>
      <c r="BX206" s="106"/>
      <c r="BY206" s="106"/>
      <c r="BZ206" s="106"/>
      <c r="CA206" s="106"/>
      <c r="CB206" s="106"/>
      <c r="CC206" s="106"/>
      <c r="CD206" s="106"/>
      <c r="CE206" s="106"/>
      <c r="CF206" s="106"/>
      <c r="CG206" s="106"/>
      <c r="CH206" s="106"/>
      <c r="CI206" s="106"/>
      <c r="CJ206" s="106"/>
      <c r="CK206" s="106"/>
    </row>
    <row r="207" spans="1:89" ht="12.75" customHeight="1">
      <c r="B207" s="11"/>
      <c r="C207" s="48"/>
      <c r="D207" s="11"/>
      <c r="E207" s="11"/>
      <c r="F207" s="106"/>
      <c r="G207" s="114"/>
      <c r="H207" s="106"/>
      <c r="I207" s="101"/>
      <c r="J207" s="119"/>
      <c r="K207" s="101"/>
      <c r="L207" s="98"/>
      <c r="M207" s="106"/>
      <c r="N207" s="106"/>
      <c r="O207" s="114"/>
      <c r="P207" s="106"/>
      <c r="Q207" s="106"/>
      <c r="R207" s="106"/>
      <c r="S207" s="114"/>
      <c r="T207" s="11"/>
      <c r="U207" s="101"/>
      <c r="V207" s="106"/>
      <c r="W207" s="101"/>
      <c r="X207" s="115"/>
      <c r="Y207" s="141"/>
      <c r="Z207" s="172"/>
      <c r="AA207" s="376"/>
      <c r="AB207" s="106"/>
      <c r="AC207" s="106"/>
      <c r="AD207" s="106"/>
      <c r="AE207" s="101"/>
      <c r="AF207" s="100"/>
      <c r="AG207" s="141"/>
      <c r="AH207" s="113"/>
      <c r="AI207" s="138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106"/>
      <c r="AV207" s="106"/>
      <c r="AW207" s="106"/>
      <c r="AX207" s="106"/>
      <c r="AY207" s="106"/>
      <c r="AZ207" s="106"/>
      <c r="BA207" s="106"/>
      <c r="BB207" s="106"/>
      <c r="BC207" s="106"/>
      <c r="BD207" s="106"/>
      <c r="BE207" s="106"/>
      <c r="BF207" s="106"/>
      <c r="BG207" s="106"/>
      <c r="BH207" s="106"/>
      <c r="BI207" s="106"/>
      <c r="BJ207" s="106"/>
      <c r="BK207" s="106"/>
      <c r="BL207" s="106"/>
      <c r="BM207" s="106"/>
      <c r="BN207" s="106"/>
      <c r="BO207" s="106"/>
      <c r="BP207" s="106"/>
      <c r="BQ207" s="106"/>
      <c r="BR207" s="106"/>
      <c r="BS207" s="106"/>
      <c r="BT207" s="106"/>
      <c r="BU207" s="106"/>
      <c r="BV207" s="106"/>
      <c r="BW207" s="106"/>
      <c r="BX207" s="106"/>
      <c r="BY207" s="106"/>
      <c r="BZ207" s="106"/>
      <c r="CA207" s="106"/>
      <c r="CB207" s="106"/>
      <c r="CC207" s="106"/>
      <c r="CD207" s="106"/>
      <c r="CE207" s="106"/>
      <c r="CF207" s="106"/>
      <c r="CG207" s="106"/>
      <c r="CH207" s="106"/>
      <c r="CI207" s="106"/>
      <c r="CJ207" s="106"/>
      <c r="CK207" s="106"/>
    </row>
    <row r="208" spans="1:89" ht="15" customHeight="1">
      <c r="B208" s="11"/>
      <c r="C208" s="48"/>
      <c r="D208" s="11"/>
      <c r="E208" s="11"/>
      <c r="F208" s="106"/>
      <c r="G208" s="114"/>
      <c r="H208" s="106"/>
      <c r="I208" s="106"/>
      <c r="J208" s="119"/>
      <c r="K208" s="101"/>
      <c r="L208" s="98"/>
      <c r="M208" s="106"/>
      <c r="N208" s="106"/>
      <c r="O208" s="114"/>
      <c r="P208" s="106"/>
      <c r="Q208" s="106"/>
      <c r="R208" s="106"/>
      <c r="S208" s="114"/>
      <c r="T208" s="11"/>
      <c r="U208" s="101"/>
      <c r="V208" s="106"/>
      <c r="W208" s="107"/>
      <c r="X208" s="110"/>
      <c r="Y208" s="193"/>
      <c r="Z208" s="172"/>
      <c r="AA208" s="376"/>
      <c r="AB208" s="106"/>
      <c r="AC208" s="106"/>
      <c r="AD208" s="106"/>
      <c r="AE208" s="101"/>
      <c r="AF208" s="115"/>
      <c r="AG208" s="141"/>
      <c r="AH208" s="106"/>
      <c r="AI208" s="136"/>
      <c r="AJ208" s="106"/>
      <c r="AK208" s="106"/>
      <c r="AL208" s="106"/>
      <c r="AM208" s="106"/>
      <c r="AN208" s="106"/>
      <c r="AO208" s="106"/>
      <c r="AP208" s="106"/>
      <c r="AQ208" s="106"/>
      <c r="AR208" s="106"/>
      <c r="AS208" s="106"/>
      <c r="AT208" s="106"/>
      <c r="AU208" s="106"/>
      <c r="AV208" s="106"/>
      <c r="AW208" s="106"/>
      <c r="AX208" s="106"/>
      <c r="AY208" s="106"/>
      <c r="AZ208" s="106"/>
      <c r="BA208" s="106"/>
      <c r="BB208" s="106"/>
      <c r="BC208" s="106"/>
      <c r="BD208" s="106"/>
      <c r="BE208" s="106"/>
      <c r="BF208" s="106"/>
      <c r="BG208" s="106"/>
      <c r="BH208" s="106"/>
      <c r="BI208" s="106"/>
      <c r="BJ208" s="106"/>
      <c r="BK208" s="106"/>
      <c r="BL208" s="106"/>
      <c r="BM208" s="106"/>
      <c r="BN208" s="106"/>
      <c r="BO208" s="106"/>
      <c r="BP208" s="106"/>
      <c r="BQ208" s="106"/>
      <c r="BR208" s="106"/>
      <c r="BS208" s="106"/>
      <c r="BT208" s="106"/>
      <c r="BU208" s="106"/>
      <c r="BV208" s="106"/>
      <c r="BW208" s="106"/>
      <c r="BX208" s="106"/>
      <c r="BY208" s="106"/>
      <c r="BZ208" s="106"/>
      <c r="CA208" s="106"/>
      <c r="CB208" s="106"/>
      <c r="CC208" s="106"/>
      <c r="CD208" s="106"/>
      <c r="CE208" s="106"/>
      <c r="CF208" s="106"/>
      <c r="CG208" s="106"/>
      <c r="CH208" s="106"/>
      <c r="CI208" s="106"/>
      <c r="CJ208" s="106"/>
      <c r="CK208" s="106"/>
    </row>
    <row r="209" spans="2:89" ht="15" customHeight="1">
      <c r="B209" s="11"/>
      <c r="C209" s="48"/>
      <c r="D209" s="11"/>
      <c r="E209" s="11"/>
      <c r="F209" s="106"/>
      <c r="G209" s="114"/>
      <c r="H209" s="106"/>
      <c r="I209" s="132"/>
      <c r="J209" s="1655"/>
      <c r="K209" s="114"/>
      <c r="L209" s="1657"/>
      <c r="M209" s="106"/>
      <c r="N209" s="106"/>
      <c r="O209" s="114"/>
      <c r="P209" s="100"/>
      <c r="Q209" s="106"/>
      <c r="R209" s="106"/>
      <c r="S209" s="114"/>
      <c r="T209" s="11"/>
      <c r="U209" s="101"/>
      <c r="V209" s="106"/>
      <c r="W209" s="104"/>
      <c r="X209" s="181"/>
      <c r="Y209" s="181"/>
      <c r="Z209" s="172"/>
      <c r="AA209" s="376"/>
      <c r="AB209" s="106"/>
      <c r="AC209" s="106"/>
      <c r="AD209" s="106"/>
      <c r="AE209" s="107"/>
      <c r="AF209" s="110"/>
      <c r="AG209" s="193"/>
      <c r="AH209" s="105"/>
      <c r="AI209" s="130"/>
      <c r="AJ209" s="106"/>
      <c r="AK209" s="106"/>
      <c r="AL209" s="106"/>
      <c r="AM209" s="106"/>
      <c r="AN209" s="106"/>
      <c r="AO209" s="106"/>
      <c r="AP209" s="106"/>
      <c r="AQ209" s="106"/>
      <c r="AR209" s="106"/>
      <c r="AS209" s="106"/>
      <c r="AT209" s="106"/>
      <c r="AU209" s="106"/>
      <c r="AV209" s="106"/>
      <c r="AW209" s="106"/>
      <c r="AX209" s="106"/>
      <c r="AY209" s="106"/>
      <c r="AZ209" s="106"/>
      <c r="BA209" s="106"/>
      <c r="BB209" s="106"/>
      <c r="BC209" s="106"/>
      <c r="BD209" s="106"/>
      <c r="BE209" s="106"/>
      <c r="BF209" s="106"/>
      <c r="BG209" s="106"/>
      <c r="BH209" s="106"/>
      <c r="BI209" s="106"/>
      <c r="BJ209" s="106"/>
      <c r="BK209" s="106"/>
      <c r="BL209" s="106"/>
      <c r="BM209" s="106"/>
      <c r="BN209" s="106"/>
      <c r="BO209" s="106"/>
      <c r="BP209" s="106"/>
      <c r="BQ209" s="106"/>
      <c r="BR209" s="106"/>
      <c r="BS209" s="106"/>
      <c r="BT209" s="106"/>
      <c r="BU209" s="106"/>
      <c r="BV209" s="106"/>
      <c r="BW209" s="106"/>
      <c r="BX209" s="106"/>
      <c r="BY209" s="106"/>
      <c r="BZ209" s="106"/>
      <c r="CA209" s="106"/>
      <c r="CB209" s="106"/>
      <c r="CC209" s="106"/>
      <c r="CD209" s="106"/>
      <c r="CE209" s="106"/>
      <c r="CF209" s="106"/>
      <c r="CG209" s="106"/>
      <c r="CH209" s="106"/>
      <c r="CI209" s="106"/>
      <c r="CJ209" s="106"/>
      <c r="CK209" s="106"/>
    </row>
    <row r="210" spans="2:89" ht="12.75" customHeight="1">
      <c r="B210" s="11"/>
      <c r="C210" s="48"/>
      <c r="D210" s="11"/>
      <c r="E210" s="11"/>
      <c r="F210" s="106"/>
      <c r="G210" s="196"/>
      <c r="H210" s="106"/>
      <c r="I210" s="106"/>
      <c r="J210" s="125"/>
      <c r="K210" s="172"/>
      <c r="L210" s="106"/>
      <c r="M210" s="106"/>
      <c r="N210" s="106"/>
      <c r="O210" s="114"/>
      <c r="P210" s="100"/>
      <c r="Q210" s="106"/>
      <c r="R210" s="106"/>
      <c r="S210" s="114"/>
      <c r="T210" s="11"/>
      <c r="U210" s="101"/>
      <c r="V210" s="106"/>
      <c r="W210" s="107"/>
      <c r="X210" s="181"/>
      <c r="Y210" s="106"/>
      <c r="Z210" s="172"/>
      <c r="AA210" s="376"/>
      <c r="AB210" s="106"/>
      <c r="AC210" s="106"/>
      <c r="AD210" s="106"/>
      <c r="AE210" s="106"/>
      <c r="AF210" s="106"/>
      <c r="AG210" s="106"/>
      <c r="AH210" s="106"/>
      <c r="AI210" s="106"/>
      <c r="AJ210" s="106"/>
      <c r="AK210" s="106"/>
      <c r="AL210" s="106"/>
      <c r="AM210" s="106"/>
      <c r="AN210" s="106"/>
      <c r="AO210" s="106"/>
      <c r="AP210" s="106"/>
      <c r="AQ210" s="106"/>
      <c r="AR210" s="106"/>
      <c r="AS210" s="106"/>
      <c r="AT210" s="106"/>
      <c r="AU210" s="106"/>
      <c r="AV210" s="106"/>
      <c r="AW210" s="106"/>
      <c r="AX210" s="106"/>
      <c r="AY210" s="106"/>
      <c r="AZ210" s="106"/>
      <c r="BA210" s="106"/>
      <c r="BB210" s="106"/>
      <c r="BC210" s="106"/>
      <c r="BD210" s="106"/>
      <c r="BE210" s="106"/>
      <c r="BF210" s="106"/>
      <c r="BG210" s="106"/>
      <c r="BH210" s="106"/>
      <c r="BI210" s="106"/>
      <c r="BJ210" s="106"/>
      <c r="BK210" s="106"/>
      <c r="BL210" s="106"/>
      <c r="BM210" s="106"/>
      <c r="BN210" s="106"/>
      <c r="BO210" s="106"/>
      <c r="BP210" s="106"/>
      <c r="BQ210" s="106"/>
      <c r="BR210" s="106"/>
      <c r="BS210" s="106"/>
      <c r="BT210" s="106"/>
      <c r="BU210" s="106"/>
      <c r="BV210" s="106"/>
      <c r="BW210" s="106"/>
      <c r="BX210" s="106"/>
      <c r="BY210" s="106"/>
      <c r="BZ210" s="106"/>
      <c r="CA210" s="106"/>
      <c r="CB210" s="106"/>
      <c r="CC210" s="106"/>
      <c r="CD210" s="106"/>
      <c r="CE210" s="106"/>
      <c r="CF210" s="106"/>
      <c r="CG210" s="106"/>
      <c r="CH210" s="106"/>
      <c r="CI210" s="106"/>
      <c r="CJ210" s="106"/>
      <c r="CK210" s="106"/>
    </row>
    <row r="211" spans="2:89" ht="12.75" customHeight="1">
      <c r="B211" s="11"/>
      <c r="C211" s="48"/>
      <c r="D211" s="11"/>
      <c r="E211" s="11"/>
      <c r="F211" s="106"/>
      <c r="G211" s="114"/>
      <c r="H211" s="106"/>
      <c r="I211" s="273"/>
      <c r="J211" s="115"/>
      <c r="K211" s="101"/>
      <c r="L211" s="96"/>
      <c r="M211" s="106"/>
      <c r="N211" s="106"/>
      <c r="O211" s="114"/>
      <c r="P211" s="114"/>
      <c r="Q211" s="106"/>
      <c r="R211" s="106"/>
      <c r="S211" s="114"/>
      <c r="T211" s="11"/>
      <c r="U211" s="101"/>
      <c r="V211" s="106"/>
      <c r="W211" s="101"/>
      <c r="X211" s="181"/>
      <c r="Y211" s="181"/>
      <c r="Z211" s="172"/>
      <c r="AA211" s="376"/>
      <c r="AB211" s="106"/>
      <c r="AC211" s="106"/>
      <c r="AD211" s="106"/>
      <c r="AE211" s="106"/>
      <c r="AF211" s="106"/>
      <c r="AG211" s="101"/>
      <c r="AH211" s="201"/>
      <c r="AI211" s="136"/>
      <c r="AJ211" s="106"/>
      <c r="AK211" s="106"/>
      <c r="AL211" s="106"/>
      <c r="AM211" s="106"/>
      <c r="AN211" s="106"/>
      <c r="AO211" s="106"/>
      <c r="AP211" s="106"/>
      <c r="AQ211" s="106"/>
      <c r="AR211" s="106"/>
      <c r="AS211" s="106"/>
      <c r="AT211" s="106"/>
      <c r="AU211" s="106"/>
      <c r="AV211" s="106"/>
      <c r="AW211" s="106"/>
      <c r="AX211" s="106"/>
      <c r="AY211" s="106"/>
      <c r="AZ211" s="106"/>
      <c r="BA211" s="106"/>
      <c r="BB211" s="106"/>
      <c r="BC211" s="106"/>
      <c r="BD211" s="106"/>
      <c r="BE211" s="106"/>
      <c r="BF211" s="106"/>
      <c r="BG211" s="106"/>
      <c r="BH211" s="106"/>
      <c r="BI211" s="106"/>
      <c r="BJ211" s="106"/>
      <c r="BK211" s="106"/>
      <c r="BL211" s="106"/>
      <c r="BM211" s="106"/>
      <c r="BN211" s="106"/>
      <c r="BO211" s="106"/>
      <c r="BP211" s="106"/>
      <c r="BQ211" s="106"/>
      <c r="BR211" s="106"/>
      <c r="BS211" s="106"/>
      <c r="BT211" s="106"/>
      <c r="BU211" s="106"/>
      <c r="BV211" s="106"/>
      <c r="BW211" s="106"/>
      <c r="BX211" s="106"/>
      <c r="BY211" s="106"/>
      <c r="BZ211" s="106"/>
      <c r="CA211" s="106"/>
      <c r="CB211" s="106"/>
      <c r="CC211" s="106"/>
      <c r="CD211" s="106"/>
      <c r="CE211" s="106"/>
      <c r="CF211" s="106"/>
      <c r="CG211" s="106"/>
      <c r="CH211" s="106"/>
      <c r="CI211" s="106"/>
      <c r="CJ211" s="106"/>
      <c r="CK211" s="106"/>
    </row>
    <row r="212" spans="2:89" ht="12" customHeight="1">
      <c r="B212" s="11"/>
      <c r="C212" s="48"/>
      <c r="D212" s="11"/>
      <c r="E212" s="11"/>
      <c r="F212" s="158"/>
      <c r="G212" s="114"/>
      <c r="H212" s="106"/>
      <c r="I212" s="106"/>
      <c r="J212" s="106"/>
      <c r="K212" s="113"/>
      <c r="L212" s="106"/>
      <c r="M212" s="106"/>
      <c r="N212" s="106"/>
      <c r="O212" s="114"/>
      <c r="P212" s="106"/>
      <c r="Q212" s="106"/>
      <c r="R212" s="106"/>
      <c r="S212" s="114"/>
      <c r="T212" s="11"/>
      <c r="U212" s="127"/>
      <c r="V212" s="106"/>
      <c r="W212" s="104"/>
      <c r="X212" s="181"/>
      <c r="Y212" s="389"/>
      <c r="Z212" s="172"/>
      <c r="AA212" s="376"/>
      <c r="AB212" s="106"/>
      <c r="AC212" s="106"/>
      <c r="AD212" s="106"/>
      <c r="AE212" s="106"/>
      <c r="AF212" s="106"/>
      <c r="AG212" s="101"/>
      <c r="AH212" s="201"/>
      <c r="AI212" s="136"/>
      <c r="AJ212" s="106"/>
      <c r="AK212" s="106"/>
      <c r="AL212" s="106"/>
      <c r="AM212" s="106"/>
      <c r="AN212" s="106"/>
      <c r="AO212" s="106"/>
      <c r="AP212" s="106"/>
      <c r="AQ212" s="106"/>
      <c r="AR212" s="106"/>
      <c r="AS212" s="106"/>
      <c r="AT212" s="106"/>
      <c r="AU212" s="106"/>
      <c r="AV212" s="106"/>
      <c r="AW212" s="106"/>
      <c r="AX212" s="106"/>
      <c r="AY212" s="106"/>
      <c r="AZ212" s="106"/>
      <c r="BA212" s="106"/>
      <c r="BB212" s="106"/>
      <c r="BC212" s="106"/>
      <c r="BD212" s="106"/>
      <c r="BE212" s="106"/>
      <c r="BF212" s="106"/>
      <c r="BG212" s="106"/>
      <c r="BH212" s="106"/>
      <c r="BI212" s="106"/>
      <c r="BJ212" s="106"/>
      <c r="BK212" s="106"/>
      <c r="BL212" s="106"/>
      <c r="BM212" s="106"/>
      <c r="BN212" s="106"/>
      <c r="BO212" s="106"/>
      <c r="BP212" s="106"/>
      <c r="BQ212" s="106"/>
      <c r="BR212" s="106"/>
      <c r="BS212" s="106"/>
      <c r="BT212" s="106"/>
      <c r="BU212" s="106"/>
      <c r="BV212" s="106"/>
      <c r="BW212" s="106"/>
      <c r="BX212" s="106"/>
      <c r="BY212" s="106"/>
      <c r="BZ212" s="106"/>
      <c r="CA212" s="106"/>
      <c r="CB212" s="106"/>
      <c r="CC212" s="106"/>
      <c r="CD212" s="106"/>
      <c r="CE212" s="106"/>
      <c r="CF212" s="106"/>
      <c r="CG212" s="106"/>
      <c r="CH212" s="106"/>
      <c r="CI212" s="106"/>
      <c r="CJ212" s="106"/>
      <c r="CK212" s="106"/>
    </row>
    <row r="213" spans="2:89" ht="12.75" customHeight="1">
      <c r="B213" s="11"/>
      <c r="C213" s="48"/>
      <c r="D213" s="11"/>
      <c r="E213" s="11"/>
      <c r="F213" s="115"/>
      <c r="G213" s="114"/>
      <c r="H213" s="100"/>
      <c r="I213" s="272"/>
      <c r="J213" s="1781"/>
      <c r="K213" s="101"/>
      <c r="L213" s="334"/>
      <c r="M213" s="106"/>
      <c r="N213" s="106"/>
      <c r="O213" s="114"/>
      <c r="P213" s="105"/>
      <c r="Q213" s="106"/>
      <c r="R213" s="106"/>
      <c r="S213" s="114"/>
      <c r="T213" s="11"/>
      <c r="U213" s="106"/>
      <c r="V213" s="106"/>
      <c r="W213" s="104"/>
      <c r="X213" s="181"/>
      <c r="Y213" s="377"/>
      <c r="Z213" s="172"/>
      <c r="AA213" s="376"/>
      <c r="AB213" s="106"/>
      <c r="AC213" s="106"/>
      <c r="AD213" s="106"/>
      <c r="AE213" s="106"/>
      <c r="AF213" s="106"/>
      <c r="AG213" s="101"/>
      <c r="AH213" s="106"/>
      <c r="AI213" s="106"/>
      <c r="AJ213" s="106"/>
      <c r="AK213" s="106"/>
      <c r="AL213" s="106"/>
      <c r="AM213" s="106"/>
      <c r="AN213" s="106"/>
      <c r="AO213" s="106"/>
      <c r="AP213" s="106"/>
      <c r="AQ213" s="106"/>
      <c r="AR213" s="106"/>
      <c r="AS213" s="106"/>
      <c r="AT213" s="106"/>
      <c r="AU213" s="106"/>
      <c r="AV213" s="106"/>
      <c r="AW213" s="106"/>
      <c r="AX213" s="106"/>
      <c r="AY213" s="106"/>
      <c r="AZ213" s="106"/>
      <c r="BA213" s="106"/>
      <c r="BB213" s="106"/>
      <c r="BC213" s="106"/>
      <c r="BD213" s="106"/>
      <c r="BE213" s="106"/>
      <c r="BF213" s="106"/>
      <c r="BG213" s="106"/>
      <c r="BH213" s="106"/>
      <c r="BI213" s="106"/>
      <c r="BJ213" s="106"/>
      <c r="BK213" s="106"/>
      <c r="BL213" s="106"/>
      <c r="BM213" s="106"/>
      <c r="BN213" s="106"/>
      <c r="BO213" s="106"/>
      <c r="BP213" s="106"/>
      <c r="BQ213" s="106"/>
      <c r="BR213" s="106"/>
      <c r="BS213" s="106"/>
      <c r="BT213" s="106"/>
      <c r="BU213" s="106"/>
      <c r="BV213" s="106"/>
      <c r="BW213" s="106"/>
      <c r="BX213" s="106"/>
      <c r="BY213" s="106"/>
      <c r="BZ213" s="106"/>
      <c r="CA213" s="106"/>
      <c r="CB213" s="106"/>
      <c r="CC213" s="106"/>
      <c r="CD213" s="106"/>
      <c r="CE213" s="106"/>
      <c r="CF213" s="106"/>
      <c r="CG213" s="106"/>
      <c r="CH213" s="106"/>
      <c r="CI213" s="106"/>
      <c r="CJ213" s="106"/>
      <c r="CK213" s="106"/>
    </row>
    <row r="214" spans="2:89" ht="14.25" customHeight="1">
      <c r="B214" s="11"/>
      <c r="C214" s="48"/>
      <c r="D214" s="11"/>
      <c r="E214" s="11"/>
      <c r="F214" s="115"/>
      <c r="G214" s="101"/>
      <c r="H214" s="100"/>
      <c r="I214" s="106"/>
      <c r="J214" s="1781"/>
      <c r="K214" s="101"/>
      <c r="L214" s="334"/>
      <c r="M214" s="106"/>
      <c r="N214" s="106"/>
      <c r="O214" s="114"/>
      <c r="P214" s="100"/>
      <c r="Q214" s="106"/>
      <c r="R214" s="106"/>
      <c r="S214" s="114"/>
      <c r="T214" s="11"/>
      <c r="U214" s="106"/>
      <c r="V214" s="106"/>
      <c r="W214" s="104"/>
      <c r="X214" s="181"/>
      <c r="Y214" s="377"/>
      <c r="Z214" s="172"/>
      <c r="AA214" s="376"/>
      <c r="AB214" s="106"/>
      <c r="AC214" s="106"/>
      <c r="AD214" s="106"/>
      <c r="AE214" s="106"/>
      <c r="AF214" s="106"/>
      <c r="AG214" s="107"/>
      <c r="AH214" s="110"/>
      <c r="AI214" s="106"/>
      <c r="AJ214" s="106"/>
      <c r="AK214" s="106"/>
      <c r="AL214" s="106"/>
      <c r="AM214" s="106"/>
      <c r="AN214" s="106"/>
      <c r="AO214" s="106"/>
      <c r="AP214" s="106"/>
      <c r="AQ214" s="106"/>
      <c r="AR214" s="106"/>
      <c r="AS214" s="106"/>
      <c r="AT214" s="106"/>
      <c r="AU214" s="106"/>
      <c r="AV214" s="106"/>
      <c r="AW214" s="106"/>
      <c r="AX214" s="106"/>
      <c r="AY214" s="106"/>
      <c r="AZ214" s="106"/>
      <c r="BA214" s="106"/>
      <c r="BB214" s="106"/>
      <c r="BC214" s="106"/>
      <c r="BD214" s="106"/>
      <c r="BE214" s="106"/>
      <c r="BF214" s="106"/>
      <c r="BG214" s="106"/>
      <c r="BH214" s="106"/>
      <c r="BI214" s="106"/>
      <c r="BJ214" s="106"/>
      <c r="BK214" s="106"/>
      <c r="BL214" s="106"/>
      <c r="BM214" s="106"/>
      <c r="BN214" s="106"/>
      <c r="BO214" s="106"/>
      <c r="BP214" s="106"/>
      <c r="BQ214" s="106"/>
      <c r="BR214" s="106"/>
      <c r="BS214" s="106"/>
      <c r="BT214" s="106"/>
      <c r="BU214" s="106"/>
      <c r="BV214" s="106"/>
      <c r="BW214" s="106"/>
      <c r="BX214" s="106"/>
      <c r="BY214" s="106"/>
      <c r="BZ214" s="106"/>
      <c r="CA214" s="106"/>
      <c r="CB214" s="106"/>
      <c r="CC214" s="106"/>
      <c r="CD214" s="106"/>
      <c r="CE214" s="106"/>
      <c r="CF214" s="106"/>
      <c r="CG214" s="106"/>
      <c r="CH214" s="106"/>
      <c r="CI214" s="106"/>
      <c r="CJ214" s="106"/>
      <c r="CK214" s="106"/>
    </row>
    <row r="215" spans="2:89" ht="15.75">
      <c r="B215" s="11"/>
      <c r="C215" s="48"/>
      <c r="D215" s="11"/>
      <c r="E215" s="11"/>
      <c r="F215" s="120"/>
      <c r="G215" s="101"/>
      <c r="H215" s="114"/>
      <c r="I215" s="106"/>
      <c r="J215" s="125"/>
      <c r="K215" s="113"/>
      <c r="L215" s="96"/>
      <c r="M215" s="106"/>
      <c r="N215" s="106"/>
      <c r="O215" s="106"/>
      <c r="P215" s="106"/>
      <c r="Q215" s="106"/>
      <c r="R215" s="106"/>
      <c r="S215" s="114"/>
      <c r="T215" s="11"/>
      <c r="U215" s="106"/>
      <c r="V215" s="106"/>
      <c r="W215" s="104"/>
      <c r="X215" s="181"/>
      <c r="Y215" s="377"/>
      <c r="Z215" s="172"/>
      <c r="AA215" s="376"/>
      <c r="AB215" s="106"/>
      <c r="AC215" s="106"/>
      <c r="AD215" s="106"/>
      <c r="AE215" s="106"/>
      <c r="AF215" s="106"/>
      <c r="AG215" s="107"/>
      <c r="AH215" s="108"/>
      <c r="AI215" s="138"/>
      <c r="AJ215" s="106"/>
      <c r="AK215" s="106"/>
      <c r="AL215" s="106"/>
      <c r="AM215" s="106"/>
      <c r="AN215" s="106"/>
      <c r="AO215" s="106"/>
      <c r="AP215" s="106"/>
      <c r="AQ215" s="106"/>
      <c r="AR215" s="106"/>
      <c r="AS215" s="106"/>
      <c r="AT215" s="106"/>
      <c r="AU215" s="106"/>
      <c r="AV215" s="106"/>
      <c r="AW215" s="106"/>
      <c r="AX215" s="106"/>
      <c r="AY215" s="106"/>
      <c r="AZ215" s="106"/>
      <c r="BA215" s="106"/>
      <c r="BB215" s="106"/>
      <c r="BC215" s="106"/>
      <c r="BD215" s="106"/>
      <c r="BE215" s="106"/>
      <c r="BF215" s="106"/>
      <c r="BG215" s="106"/>
      <c r="BH215" s="106"/>
      <c r="BI215" s="106"/>
      <c r="BJ215" s="106"/>
      <c r="BK215" s="106"/>
      <c r="BL215" s="106"/>
      <c r="BM215" s="106"/>
      <c r="BN215" s="106"/>
      <c r="BO215" s="106"/>
      <c r="BP215" s="106"/>
      <c r="BQ215" s="106"/>
      <c r="BR215" s="106"/>
      <c r="BS215" s="106"/>
      <c r="BT215" s="106"/>
      <c r="BU215" s="106"/>
      <c r="BV215" s="106"/>
      <c r="BW215" s="106"/>
      <c r="BX215" s="106"/>
      <c r="BY215" s="106"/>
      <c r="BZ215" s="106"/>
      <c r="CA215" s="106"/>
      <c r="CB215" s="106"/>
      <c r="CC215" s="106"/>
      <c r="CD215" s="106"/>
      <c r="CE215" s="106"/>
      <c r="CF215" s="106"/>
      <c r="CG215" s="106"/>
      <c r="CH215" s="106"/>
      <c r="CI215" s="106"/>
      <c r="CJ215" s="106"/>
      <c r="CK215" s="106"/>
    </row>
    <row r="216" spans="2:89" ht="15.75">
      <c r="B216" s="11"/>
      <c r="C216" s="48"/>
      <c r="D216" s="11"/>
      <c r="E216" s="11"/>
      <c r="F216" s="106"/>
      <c r="G216" s="172"/>
      <c r="H216" s="106"/>
      <c r="I216" s="106"/>
      <c r="J216" s="115"/>
      <c r="K216" s="101"/>
      <c r="L216" s="98"/>
      <c r="M216" s="106"/>
      <c r="N216" s="106"/>
      <c r="O216" s="106"/>
      <c r="P216" s="111"/>
      <c r="Q216" s="106"/>
      <c r="R216" s="106"/>
      <c r="S216" s="114"/>
      <c r="T216" s="11"/>
      <c r="U216" s="106"/>
      <c r="V216" s="106"/>
      <c r="W216" s="104"/>
      <c r="X216" s="181"/>
      <c r="Y216" s="377"/>
      <c r="Z216" s="172"/>
      <c r="AA216" s="376"/>
      <c r="AB216" s="106"/>
      <c r="AC216" s="106"/>
      <c r="AD216" s="106"/>
      <c r="AE216" s="106"/>
      <c r="AF216" s="106"/>
      <c r="AG216" s="101"/>
      <c r="AH216" s="113"/>
      <c r="AI216" s="138"/>
      <c r="AJ216" s="106"/>
      <c r="AK216" s="106"/>
      <c r="AL216" s="106"/>
      <c r="AM216" s="106"/>
      <c r="AN216" s="106"/>
      <c r="AO216" s="106"/>
      <c r="AP216" s="106"/>
      <c r="AQ216" s="106"/>
      <c r="AR216" s="106"/>
      <c r="AS216" s="106"/>
      <c r="AT216" s="106"/>
      <c r="AU216" s="106"/>
      <c r="AV216" s="106"/>
      <c r="AW216" s="106"/>
      <c r="AX216" s="106"/>
      <c r="AY216" s="106"/>
      <c r="AZ216" s="106"/>
      <c r="BA216" s="106"/>
      <c r="BB216" s="106"/>
      <c r="BC216" s="106"/>
      <c r="BD216" s="106"/>
      <c r="BE216" s="106"/>
      <c r="BF216" s="106"/>
      <c r="BG216" s="106"/>
      <c r="BH216" s="106"/>
      <c r="BI216" s="106"/>
      <c r="BJ216" s="106"/>
      <c r="BK216" s="106"/>
      <c r="BL216" s="106"/>
      <c r="BM216" s="106"/>
      <c r="BN216" s="106"/>
      <c r="BO216" s="106"/>
      <c r="BP216" s="106"/>
      <c r="BQ216" s="106"/>
      <c r="BR216" s="106"/>
      <c r="BS216" s="106"/>
      <c r="BT216" s="106"/>
      <c r="BU216" s="106"/>
      <c r="BV216" s="106"/>
      <c r="BW216" s="106"/>
      <c r="BX216" s="106"/>
      <c r="BY216" s="106"/>
      <c r="BZ216" s="106"/>
      <c r="CA216" s="106"/>
      <c r="CB216" s="106"/>
      <c r="CC216" s="106"/>
      <c r="CD216" s="106"/>
      <c r="CE216" s="106"/>
      <c r="CF216" s="106"/>
      <c r="CG216" s="106"/>
      <c r="CH216" s="106"/>
      <c r="CI216" s="106"/>
      <c r="CJ216" s="106"/>
      <c r="CK216" s="106"/>
    </row>
    <row r="217" spans="2:89" ht="15" customHeight="1">
      <c r="B217" s="11"/>
      <c r="C217" s="48"/>
      <c r="D217" s="11"/>
      <c r="E217" s="11"/>
      <c r="F217" s="125"/>
      <c r="G217" s="113"/>
      <c r="H217" s="113"/>
      <c r="I217" s="106"/>
      <c r="J217" s="115"/>
      <c r="K217" s="101"/>
      <c r="L217" s="98"/>
      <c r="M217" s="106"/>
      <c r="N217" s="106"/>
      <c r="O217" s="106"/>
      <c r="P217" s="100"/>
      <c r="Q217" s="106"/>
      <c r="R217" s="106"/>
      <c r="S217" s="114"/>
      <c r="T217" s="11"/>
      <c r="U217" s="101"/>
      <c r="V217" s="100"/>
      <c r="W217" s="106"/>
      <c r="X217" s="106"/>
      <c r="Y217" s="106"/>
      <c r="Z217" s="106"/>
      <c r="AA217" s="106"/>
      <c r="AB217" s="106"/>
      <c r="AC217" s="106"/>
      <c r="AD217" s="115"/>
      <c r="AE217" s="111"/>
      <c r="AF217" s="106"/>
      <c r="AG217" s="101"/>
      <c r="AH217" s="106"/>
      <c r="AI217" s="106"/>
      <c r="AJ217" s="106"/>
      <c r="AK217" s="106"/>
      <c r="AL217" s="106"/>
      <c r="AM217" s="106"/>
      <c r="AN217" s="106"/>
      <c r="AO217" s="106"/>
      <c r="AP217" s="106"/>
      <c r="AQ217" s="106"/>
      <c r="AR217" s="106"/>
      <c r="AS217" s="106"/>
      <c r="AT217" s="106"/>
      <c r="AU217" s="106"/>
      <c r="AV217" s="106"/>
      <c r="AW217" s="106"/>
      <c r="AX217" s="106"/>
      <c r="AY217" s="106"/>
      <c r="AZ217" s="106"/>
      <c r="BA217" s="106"/>
      <c r="BB217" s="106"/>
      <c r="BC217" s="106"/>
      <c r="BD217" s="106"/>
      <c r="BE217" s="106"/>
      <c r="BF217" s="106"/>
      <c r="BG217" s="106"/>
      <c r="BH217" s="106"/>
      <c r="BI217" s="106"/>
      <c r="BJ217" s="106"/>
      <c r="BK217" s="106"/>
      <c r="BL217" s="106"/>
      <c r="BM217" s="106"/>
      <c r="BN217" s="106"/>
      <c r="BO217" s="106"/>
      <c r="BP217" s="106"/>
      <c r="BQ217" s="106"/>
      <c r="BR217" s="106"/>
      <c r="BS217" s="106"/>
      <c r="BT217" s="106"/>
      <c r="BU217" s="106"/>
      <c r="BV217" s="106"/>
      <c r="BW217" s="106"/>
      <c r="BX217" s="106"/>
      <c r="BY217" s="106"/>
      <c r="BZ217" s="106"/>
      <c r="CA217" s="106"/>
      <c r="CB217" s="106"/>
      <c r="CC217" s="106"/>
      <c r="CD217" s="106"/>
      <c r="CE217" s="106"/>
      <c r="CF217" s="106"/>
      <c r="CG217" s="106"/>
      <c r="CH217" s="106"/>
      <c r="CI217" s="106"/>
      <c r="CJ217" s="106"/>
      <c r="CK217" s="106"/>
    </row>
    <row r="218" spans="2:89" ht="13.5" customHeight="1">
      <c r="B218" s="11"/>
      <c r="C218" s="48"/>
      <c r="D218" s="11"/>
      <c r="E218" s="11"/>
      <c r="F218" s="106"/>
      <c r="G218" s="114"/>
      <c r="H218" s="106"/>
      <c r="I218" s="106"/>
      <c r="J218" s="115"/>
      <c r="K218" s="101"/>
      <c r="L218" s="98"/>
      <c r="M218" s="106"/>
      <c r="N218" s="106"/>
      <c r="O218" s="106"/>
      <c r="P218" s="105"/>
      <c r="Q218" s="106"/>
      <c r="R218" s="106"/>
      <c r="S218" s="114"/>
      <c r="T218" s="11"/>
      <c r="U218" s="106"/>
      <c r="V218" s="106"/>
      <c r="W218" s="106"/>
      <c r="X218" s="141"/>
      <c r="Y218" s="141"/>
      <c r="Z218" s="106"/>
      <c r="AA218" s="376"/>
      <c r="AB218" s="106"/>
      <c r="AC218" s="106"/>
      <c r="AD218" s="106"/>
      <c r="AE218" s="106"/>
      <c r="AF218" s="106"/>
      <c r="AG218" s="106"/>
      <c r="AH218" s="106"/>
      <c r="AI218" s="106"/>
      <c r="AJ218" s="106"/>
      <c r="AK218" s="106"/>
      <c r="AL218" s="106"/>
      <c r="AM218" s="106"/>
      <c r="AN218" s="106"/>
      <c r="AO218" s="106"/>
      <c r="AP218" s="106"/>
      <c r="AQ218" s="106"/>
      <c r="AR218" s="106"/>
      <c r="AS218" s="106"/>
      <c r="AT218" s="106"/>
      <c r="AU218" s="106"/>
      <c r="AV218" s="106"/>
      <c r="AW218" s="106"/>
      <c r="AX218" s="106"/>
      <c r="AY218" s="106"/>
      <c r="AZ218" s="106"/>
      <c r="BA218" s="106"/>
      <c r="BB218" s="106"/>
      <c r="BC218" s="106"/>
      <c r="BD218" s="106"/>
      <c r="BE218" s="106"/>
      <c r="BF218" s="106"/>
      <c r="BG218" s="106"/>
      <c r="BH218" s="106"/>
      <c r="BI218" s="106"/>
      <c r="BJ218" s="106"/>
      <c r="BK218" s="106"/>
      <c r="BL218" s="106"/>
      <c r="BM218" s="106"/>
      <c r="BN218" s="106"/>
      <c r="BO218" s="106"/>
      <c r="BP218" s="106"/>
      <c r="BQ218" s="106"/>
      <c r="BR218" s="106"/>
      <c r="BS218" s="106"/>
      <c r="BT218" s="106"/>
      <c r="BU218" s="106"/>
      <c r="BV218" s="106"/>
      <c r="BW218" s="106"/>
      <c r="BX218" s="106"/>
      <c r="BY218" s="106"/>
      <c r="BZ218" s="106"/>
      <c r="CA218" s="106"/>
      <c r="CB218" s="106"/>
      <c r="CC218" s="106"/>
      <c r="CD218" s="106"/>
      <c r="CE218" s="106"/>
      <c r="CF218" s="106"/>
      <c r="CG218" s="106"/>
      <c r="CH218" s="106"/>
      <c r="CI218" s="106"/>
      <c r="CJ218" s="106"/>
      <c r="CK218" s="106"/>
    </row>
    <row r="219" spans="2:89" ht="13.5" customHeight="1">
      <c r="B219" s="11"/>
      <c r="C219" s="48"/>
      <c r="D219" s="11"/>
      <c r="E219" s="11"/>
      <c r="F219" s="115"/>
      <c r="G219" s="101"/>
      <c r="H219" s="100"/>
      <c r="I219" s="106"/>
      <c r="J219" s="106"/>
      <c r="K219" s="114"/>
      <c r="L219" s="106"/>
      <c r="M219" s="106"/>
      <c r="N219" s="106"/>
      <c r="O219" s="106"/>
      <c r="P219" s="106"/>
      <c r="Q219" s="106"/>
      <c r="R219" s="106"/>
      <c r="S219" s="114"/>
      <c r="T219" s="11"/>
      <c r="U219" s="106"/>
      <c r="V219" s="106"/>
      <c r="W219" s="106"/>
      <c r="X219" s="130"/>
      <c r="Y219" s="130"/>
      <c r="Z219" s="106"/>
      <c r="AA219" s="106"/>
      <c r="AB219" s="106"/>
      <c r="AC219" s="106"/>
      <c r="AD219" s="106"/>
      <c r="AE219" s="106"/>
      <c r="AF219" s="106"/>
      <c r="AG219" s="106"/>
      <c r="AH219" s="106"/>
      <c r="AI219" s="106"/>
      <c r="AJ219" s="106"/>
      <c r="AK219" s="106"/>
      <c r="AL219" s="106"/>
      <c r="AM219" s="106"/>
      <c r="AN219" s="106"/>
      <c r="AO219" s="106"/>
      <c r="AP219" s="106"/>
      <c r="AQ219" s="106"/>
      <c r="AR219" s="106"/>
      <c r="AS219" s="106"/>
      <c r="AT219" s="106"/>
      <c r="AU219" s="106"/>
      <c r="AV219" s="106"/>
      <c r="AW219" s="106"/>
      <c r="AX219" s="106"/>
      <c r="AY219" s="106"/>
      <c r="AZ219" s="106"/>
      <c r="BA219" s="106"/>
      <c r="BB219" s="106"/>
      <c r="BC219" s="106"/>
      <c r="BD219" s="106"/>
      <c r="BE219" s="106"/>
      <c r="BF219" s="106"/>
      <c r="BG219" s="106"/>
      <c r="BH219" s="106"/>
      <c r="BI219" s="106"/>
      <c r="BJ219" s="106"/>
      <c r="BK219" s="106"/>
      <c r="BL219" s="106"/>
      <c r="BM219" s="106"/>
      <c r="BN219" s="106"/>
      <c r="BO219" s="106"/>
      <c r="BP219" s="106"/>
      <c r="BQ219" s="106"/>
      <c r="BR219" s="106"/>
      <c r="BS219" s="106"/>
      <c r="BT219" s="106"/>
      <c r="BU219" s="106"/>
      <c r="BV219" s="106"/>
      <c r="BW219" s="106"/>
      <c r="BX219" s="106"/>
      <c r="BY219" s="106"/>
      <c r="BZ219" s="106"/>
      <c r="CA219" s="106"/>
      <c r="CB219" s="106"/>
      <c r="CC219" s="106"/>
      <c r="CD219" s="106"/>
      <c r="CE219" s="106"/>
      <c r="CF219" s="106"/>
      <c r="CG219" s="106"/>
      <c r="CH219" s="106"/>
      <c r="CI219" s="106"/>
      <c r="CJ219" s="106"/>
      <c r="CK219" s="106"/>
    </row>
    <row r="220" spans="2:89" ht="14.25" customHeight="1">
      <c r="B220" s="11"/>
      <c r="C220" s="48"/>
      <c r="D220" s="11"/>
      <c r="E220" s="11"/>
      <c r="F220" s="115"/>
      <c r="G220" s="101"/>
      <c r="H220" s="100"/>
      <c r="I220" s="106"/>
      <c r="J220" s="106"/>
      <c r="K220" s="114"/>
      <c r="L220" s="106"/>
      <c r="M220" s="106"/>
      <c r="N220" s="106"/>
      <c r="O220" s="106"/>
      <c r="P220" s="106"/>
      <c r="Q220" s="106"/>
      <c r="R220" s="106"/>
      <c r="S220" s="114"/>
      <c r="T220" s="11"/>
      <c r="U220" s="106"/>
      <c r="V220" s="106"/>
      <c r="W220" s="106"/>
      <c r="X220" s="141"/>
      <c r="Y220" s="141"/>
      <c r="Z220" s="106"/>
      <c r="AA220" s="106"/>
      <c r="AB220" s="106"/>
      <c r="AC220" s="106"/>
      <c r="AD220" s="106"/>
      <c r="AE220" s="106"/>
      <c r="AF220" s="106"/>
      <c r="AG220" s="106"/>
      <c r="AH220" s="106"/>
      <c r="AI220" s="106"/>
      <c r="AJ220" s="106"/>
      <c r="AK220" s="106"/>
      <c r="AL220" s="106"/>
      <c r="AM220" s="106"/>
      <c r="AN220" s="106"/>
      <c r="AO220" s="106"/>
      <c r="AP220" s="106"/>
      <c r="AQ220" s="106"/>
      <c r="AR220" s="106"/>
      <c r="AS220" s="106"/>
      <c r="AT220" s="106"/>
      <c r="AU220" s="106"/>
      <c r="AV220" s="106"/>
      <c r="AW220" s="106"/>
      <c r="AX220" s="106"/>
      <c r="AY220" s="106"/>
      <c r="AZ220" s="106"/>
      <c r="BA220" s="106"/>
      <c r="BB220" s="106"/>
      <c r="BC220" s="106"/>
      <c r="BD220" s="106"/>
      <c r="BE220" s="106"/>
      <c r="BF220" s="106"/>
      <c r="BG220" s="106"/>
      <c r="BH220" s="106"/>
      <c r="BI220" s="106"/>
      <c r="BJ220" s="106"/>
      <c r="BK220" s="106"/>
      <c r="BL220" s="106"/>
      <c r="BM220" s="106"/>
      <c r="BN220" s="106"/>
      <c r="BO220" s="106"/>
      <c r="BP220" s="106"/>
      <c r="BQ220" s="106"/>
      <c r="BR220" s="106"/>
      <c r="BS220" s="106"/>
      <c r="BT220" s="106"/>
      <c r="BU220" s="106"/>
      <c r="BV220" s="106"/>
      <c r="BW220" s="106"/>
      <c r="BX220" s="106"/>
      <c r="BY220" s="106"/>
      <c r="BZ220" s="106"/>
      <c r="CA220" s="106"/>
      <c r="CB220" s="106"/>
      <c r="CC220" s="106"/>
      <c r="CD220" s="106"/>
      <c r="CE220" s="106"/>
      <c r="CF220" s="106"/>
      <c r="CG220" s="106"/>
      <c r="CH220" s="106"/>
      <c r="CI220" s="106"/>
      <c r="CJ220" s="106"/>
      <c r="CK220" s="106"/>
    </row>
    <row r="221" spans="2:89" ht="12.75" customHeight="1">
      <c r="B221" s="11"/>
      <c r="C221" s="48"/>
      <c r="D221" s="11"/>
      <c r="E221" s="11"/>
      <c r="F221" s="106"/>
      <c r="G221" s="114"/>
      <c r="H221" s="106"/>
      <c r="I221" s="106"/>
      <c r="J221" s="106"/>
      <c r="K221" s="114"/>
      <c r="L221" s="106"/>
      <c r="M221" s="106"/>
      <c r="N221" s="106"/>
      <c r="O221" s="106"/>
      <c r="P221" s="106"/>
      <c r="Q221" s="106"/>
      <c r="R221" s="106"/>
      <c r="S221" s="114"/>
      <c r="T221" s="11"/>
      <c r="U221" s="106"/>
      <c r="V221" s="106"/>
      <c r="W221" s="106"/>
      <c r="X221" s="141"/>
      <c r="Y221" s="141"/>
      <c r="Z221" s="106"/>
      <c r="AA221" s="106"/>
      <c r="AB221" s="106"/>
      <c r="AC221" s="106"/>
      <c r="AD221" s="106"/>
      <c r="AE221" s="106"/>
      <c r="AF221" s="106"/>
      <c r="AG221" s="106"/>
      <c r="AH221" s="106"/>
      <c r="AI221" s="106"/>
      <c r="AJ221" s="106"/>
      <c r="AK221" s="106"/>
      <c r="AL221" s="106"/>
      <c r="AM221" s="106"/>
      <c r="AN221" s="106"/>
      <c r="AO221" s="106"/>
      <c r="AP221" s="106"/>
      <c r="AQ221" s="106"/>
      <c r="AR221" s="106"/>
      <c r="AS221" s="106"/>
      <c r="AT221" s="106"/>
      <c r="AU221" s="106"/>
      <c r="AV221" s="106"/>
      <c r="AW221" s="106"/>
      <c r="AX221" s="106"/>
      <c r="AY221" s="106"/>
      <c r="AZ221" s="106"/>
      <c r="BA221" s="106"/>
      <c r="BB221" s="106"/>
      <c r="BC221" s="106"/>
      <c r="BD221" s="106"/>
      <c r="BE221" s="106"/>
      <c r="BF221" s="106"/>
      <c r="BG221" s="106"/>
      <c r="BH221" s="106"/>
      <c r="BI221" s="106"/>
      <c r="BJ221" s="106"/>
      <c r="BK221" s="106"/>
      <c r="BL221" s="106"/>
      <c r="BM221" s="106"/>
      <c r="BN221" s="106"/>
      <c r="BO221" s="106"/>
      <c r="BP221" s="106"/>
      <c r="BQ221" s="106"/>
      <c r="BR221" s="106"/>
      <c r="BS221" s="106"/>
      <c r="BT221" s="106"/>
      <c r="BU221" s="106"/>
      <c r="BV221" s="106"/>
      <c r="BW221" s="106"/>
      <c r="BX221" s="106"/>
      <c r="BY221" s="106"/>
      <c r="BZ221" s="106"/>
      <c r="CA221" s="106"/>
      <c r="CB221" s="106"/>
      <c r="CC221" s="106"/>
      <c r="CD221" s="106"/>
      <c r="CE221" s="106"/>
      <c r="CF221" s="106"/>
      <c r="CG221" s="106"/>
      <c r="CH221" s="106"/>
      <c r="CI221" s="106"/>
      <c r="CJ221" s="106"/>
      <c r="CK221" s="106"/>
    </row>
    <row r="222" spans="2:89" ht="14.25" customHeight="1">
      <c r="B222" s="11"/>
      <c r="C222" s="48"/>
      <c r="D222" s="11"/>
      <c r="E222" s="11"/>
      <c r="F222" s="106"/>
      <c r="G222" s="114"/>
      <c r="H222" s="106"/>
      <c r="I222" s="106"/>
      <c r="J222" s="106"/>
      <c r="K222" s="114"/>
      <c r="L222" s="106"/>
      <c r="M222" s="106"/>
      <c r="N222" s="106"/>
      <c r="O222" s="106"/>
      <c r="P222" s="106"/>
      <c r="Q222" s="106"/>
      <c r="R222" s="106"/>
      <c r="S222" s="495"/>
      <c r="T222" s="11"/>
      <c r="U222" s="106"/>
      <c r="V222" s="106"/>
      <c r="W222" s="132"/>
      <c r="X222" s="193"/>
      <c r="Y222" s="193"/>
      <c r="Z222" s="106"/>
      <c r="AA222" s="106"/>
      <c r="AB222" s="106"/>
      <c r="AC222" s="106"/>
      <c r="AD222" s="106"/>
      <c r="AE222" s="106"/>
      <c r="AF222" s="106"/>
      <c r="AG222" s="106"/>
      <c r="AH222" s="106"/>
      <c r="AI222" s="106"/>
      <c r="AJ222" s="106"/>
      <c r="AK222" s="106"/>
      <c r="AL222" s="106"/>
      <c r="AM222" s="106"/>
      <c r="AN222" s="106"/>
      <c r="AO222" s="106"/>
      <c r="AP222" s="106"/>
      <c r="AQ222" s="106"/>
      <c r="AR222" s="106"/>
      <c r="AS222" s="106"/>
      <c r="AT222" s="106"/>
      <c r="AU222" s="106"/>
      <c r="AV222" s="106"/>
      <c r="AW222" s="106"/>
      <c r="AX222" s="106"/>
      <c r="AY222" s="106"/>
      <c r="AZ222" s="106"/>
      <c r="BA222" s="106"/>
      <c r="BB222" s="106"/>
      <c r="BC222" s="106"/>
      <c r="BD222" s="106"/>
      <c r="BE222" s="106"/>
      <c r="BF222" s="106"/>
      <c r="BG222" s="106"/>
      <c r="BH222" s="106"/>
      <c r="BI222" s="106"/>
      <c r="BJ222" s="106"/>
      <c r="BK222" s="106"/>
      <c r="BL222" s="106"/>
      <c r="BM222" s="106"/>
      <c r="BN222" s="106"/>
      <c r="BO222" s="106"/>
      <c r="BP222" s="106"/>
      <c r="BQ222" s="106"/>
      <c r="BR222" s="106"/>
      <c r="BS222" s="106"/>
      <c r="BT222" s="106"/>
      <c r="BU222" s="106"/>
      <c r="BV222" s="106"/>
      <c r="BW222" s="106"/>
      <c r="BX222" s="106"/>
      <c r="BY222" s="106"/>
      <c r="BZ222" s="106"/>
      <c r="CA222" s="106"/>
      <c r="CB222" s="106"/>
      <c r="CC222" s="106"/>
      <c r="CD222" s="106"/>
      <c r="CE222" s="106"/>
      <c r="CF222" s="106"/>
      <c r="CG222" s="106"/>
      <c r="CH222" s="106"/>
      <c r="CI222" s="106"/>
      <c r="CJ222" s="106"/>
      <c r="CK222" s="106"/>
    </row>
    <row r="223" spans="2:89" ht="15.75" customHeight="1">
      <c r="B223" s="11"/>
      <c r="C223" s="48"/>
      <c r="D223" s="11"/>
      <c r="E223" s="11"/>
      <c r="F223" s="106"/>
      <c r="G223" s="114"/>
      <c r="H223" s="106"/>
      <c r="I223" s="137"/>
      <c r="J223" s="106"/>
      <c r="K223" s="114"/>
      <c r="L223" s="106"/>
      <c r="M223" s="106"/>
      <c r="N223" s="106"/>
      <c r="O223" s="106"/>
      <c r="P223" s="106"/>
      <c r="Q223" s="106"/>
      <c r="R223" s="106"/>
      <c r="S223" s="114"/>
      <c r="T223" s="11"/>
      <c r="U223" s="106"/>
      <c r="V223" s="106"/>
      <c r="W223" s="374"/>
      <c r="X223" s="139"/>
      <c r="Y223" s="139"/>
      <c r="Z223" s="106"/>
      <c r="AA223" s="106"/>
      <c r="AB223" s="106"/>
      <c r="AC223" s="106"/>
      <c r="AD223" s="106"/>
      <c r="AE223" s="106"/>
      <c r="AF223" s="106"/>
      <c r="AG223" s="106"/>
      <c r="AH223" s="106"/>
      <c r="AI223" s="106"/>
      <c r="AJ223" s="106"/>
      <c r="AK223" s="106"/>
      <c r="AL223" s="106"/>
      <c r="AM223" s="106"/>
      <c r="AN223" s="106"/>
      <c r="AO223" s="106"/>
      <c r="AP223" s="106"/>
      <c r="AQ223" s="106"/>
      <c r="AR223" s="106"/>
      <c r="AS223" s="106"/>
      <c r="AT223" s="106"/>
      <c r="AU223" s="106"/>
      <c r="AV223" s="106"/>
      <c r="AW223" s="106"/>
      <c r="AX223" s="106"/>
      <c r="AY223" s="106"/>
      <c r="AZ223" s="106"/>
      <c r="BA223" s="106"/>
      <c r="BB223" s="106"/>
      <c r="BC223" s="106"/>
      <c r="BD223" s="106"/>
      <c r="BE223" s="106"/>
      <c r="BF223" s="106"/>
      <c r="BG223" s="106"/>
      <c r="BH223" s="106"/>
      <c r="BI223" s="106"/>
      <c r="BJ223" s="106"/>
      <c r="BK223" s="106"/>
      <c r="BL223" s="106"/>
      <c r="BM223" s="106"/>
      <c r="BN223" s="106"/>
      <c r="BO223" s="106"/>
      <c r="BP223" s="106"/>
      <c r="BQ223" s="106"/>
      <c r="BR223" s="106"/>
      <c r="BS223" s="106"/>
      <c r="BT223" s="106"/>
      <c r="BU223" s="106"/>
      <c r="BV223" s="106"/>
      <c r="BW223" s="106"/>
      <c r="BX223" s="106"/>
      <c r="BY223" s="106"/>
      <c r="BZ223" s="106"/>
      <c r="CA223" s="106"/>
      <c r="CB223" s="106"/>
      <c r="CC223" s="106"/>
      <c r="CD223" s="106"/>
      <c r="CE223" s="106"/>
      <c r="CF223" s="106"/>
      <c r="CG223" s="106"/>
      <c r="CH223" s="106"/>
      <c r="CI223" s="106"/>
      <c r="CJ223" s="106"/>
      <c r="CK223" s="106"/>
    </row>
    <row r="224" spans="2:89" ht="15" customHeight="1">
      <c r="B224" s="11"/>
      <c r="C224" s="48"/>
      <c r="D224" s="11"/>
      <c r="E224" s="11"/>
      <c r="F224" s="106"/>
      <c r="G224" s="114"/>
      <c r="H224" s="106"/>
      <c r="I224" s="161"/>
      <c r="J224" s="1655"/>
      <c r="K224" s="114"/>
      <c r="L224" s="1657"/>
      <c r="M224" s="106"/>
      <c r="N224" s="106"/>
      <c r="O224" s="106"/>
      <c r="P224" s="100"/>
      <c r="Q224" s="106"/>
      <c r="R224" s="106"/>
      <c r="S224" s="114"/>
      <c r="T224" s="484"/>
      <c r="U224" s="106"/>
      <c r="V224" s="106"/>
      <c r="W224" s="374"/>
      <c r="X224" s="106"/>
      <c r="Y224" s="106"/>
      <c r="Z224" s="106"/>
      <c r="AA224" s="106"/>
      <c r="AB224" s="106"/>
      <c r="AC224" s="106"/>
      <c r="AD224" s="106"/>
      <c r="AE224" s="106"/>
      <c r="AF224" s="106"/>
      <c r="AG224" s="106"/>
      <c r="AH224" s="106"/>
      <c r="AI224" s="106"/>
      <c r="AJ224" s="106"/>
      <c r="AK224" s="106"/>
      <c r="AL224" s="106"/>
      <c r="AM224" s="106"/>
      <c r="AN224" s="106"/>
      <c r="AO224" s="106"/>
      <c r="AP224" s="106"/>
      <c r="AQ224" s="106"/>
      <c r="AR224" s="106"/>
      <c r="AS224" s="106"/>
      <c r="AT224" s="106"/>
      <c r="AU224" s="106"/>
      <c r="AV224" s="106"/>
      <c r="AW224" s="106"/>
      <c r="AX224" s="106"/>
      <c r="AY224" s="106"/>
      <c r="AZ224" s="106"/>
      <c r="BA224" s="106"/>
      <c r="BB224" s="106"/>
      <c r="BC224" s="106"/>
      <c r="BD224" s="106"/>
      <c r="BE224" s="106"/>
      <c r="BF224" s="106"/>
      <c r="BG224" s="106"/>
      <c r="BH224" s="106"/>
      <c r="BI224" s="106"/>
      <c r="BJ224" s="106"/>
      <c r="BK224" s="106"/>
      <c r="BL224" s="106"/>
      <c r="BM224" s="106"/>
      <c r="BN224" s="106"/>
      <c r="BO224" s="106"/>
      <c r="BP224" s="106"/>
      <c r="BQ224" s="106"/>
      <c r="BR224" s="106"/>
      <c r="BS224" s="106"/>
      <c r="BT224" s="106"/>
      <c r="BU224" s="106"/>
      <c r="BV224" s="106"/>
      <c r="BW224" s="106"/>
      <c r="BX224" s="106"/>
      <c r="BY224" s="106"/>
      <c r="BZ224" s="106"/>
      <c r="CA224" s="106"/>
      <c r="CB224" s="106"/>
      <c r="CC224" s="106"/>
      <c r="CD224" s="106"/>
      <c r="CE224" s="106"/>
      <c r="CF224" s="106"/>
      <c r="CG224" s="106"/>
      <c r="CH224" s="106"/>
      <c r="CI224" s="106"/>
      <c r="CJ224" s="106"/>
      <c r="CK224" s="106"/>
    </row>
    <row r="225" spans="2:89" ht="13.5" customHeight="1">
      <c r="B225" s="11"/>
      <c r="C225" s="48"/>
      <c r="D225" s="11"/>
      <c r="E225" s="11"/>
      <c r="F225" s="106"/>
      <c r="G225" s="114"/>
      <c r="H225" s="106"/>
      <c r="I225" s="101"/>
      <c r="J225" s="125"/>
      <c r="K225" s="172"/>
      <c r="L225" s="157"/>
      <c r="M225" s="106"/>
      <c r="N225" s="106"/>
      <c r="O225" s="106"/>
      <c r="P225" s="114"/>
      <c r="Q225" s="106"/>
      <c r="R225" s="106"/>
      <c r="S225" s="114"/>
      <c r="T225" s="11"/>
      <c r="U225" s="106"/>
      <c r="V225" s="106"/>
      <c r="W225" s="374"/>
      <c r="X225" s="106"/>
      <c r="Y225" s="106"/>
      <c r="Z225" s="106"/>
      <c r="AA225" s="106"/>
      <c r="AB225" s="106"/>
      <c r="AC225" s="106"/>
      <c r="AD225" s="106"/>
      <c r="AE225" s="106"/>
      <c r="AF225" s="106"/>
      <c r="AG225" s="106"/>
      <c r="AH225" s="106"/>
      <c r="AI225" s="106"/>
      <c r="AJ225" s="106"/>
      <c r="AK225" s="106"/>
      <c r="AL225" s="106"/>
      <c r="AM225" s="106"/>
      <c r="AN225" s="106"/>
      <c r="AO225" s="106"/>
      <c r="AP225" s="106"/>
      <c r="AQ225" s="106"/>
      <c r="AR225" s="106"/>
      <c r="AS225" s="106"/>
      <c r="AT225" s="106"/>
      <c r="AU225" s="106"/>
      <c r="AV225" s="106"/>
      <c r="AW225" s="106"/>
      <c r="AX225" s="106"/>
      <c r="AY225" s="106"/>
      <c r="AZ225" s="106"/>
      <c r="BA225" s="106"/>
      <c r="BB225" s="106"/>
      <c r="BC225" s="106"/>
      <c r="BD225" s="106"/>
      <c r="BE225" s="106"/>
      <c r="BF225" s="106"/>
      <c r="BG225" s="106"/>
      <c r="BH225" s="106"/>
      <c r="BI225" s="106"/>
      <c r="BJ225" s="106"/>
      <c r="BK225" s="106"/>
      <c r="BL225" s="106"/>
      <c r="BM225" s="106"/>
      <c r="BN225" s="106"/>
      <c r="BO225" s="106"/>
      <c r="BP225" s="106"/>
      <c r="BQ225" s="106"/>
      <c r="BR225" s="106"/>
      <c r="BS225" s="106"/>
      <c r="BT225" s="106"/>
      <c r="BU225" s="106"/>
      <c r="BV225" s="106"/>
      <c r="BW225" s="106"/>
      <c r="BX225" s="106"/>
      <c r="BY225" s="106"/>
      <c r="BZ225" s="106"/>
      <c r="CA225" s="106"/>
      <c r="CB225" s="106"/>
      <c r="CC225" s="106"/>
      <c r="CD225" s="106"/>
      <c r="CE225" s="106"/>
      <c r="CF225" s="106"/>
      <c r="CG225" s="106"/>
      <c r="CH225" s="106"/>
      <c r="CI225" s="106"/>
      <c r="CJ225" s="106"/>
      <c r="CK225" s="106"/>
    </row>
    <row r="226" spans="2:89" ht="13.5" customHeight="1">
      <c r="B226" s="11"/>
      <c r="C226" s="48"/>
      <c r="D226" s="11"/>
      <c r="E226" s="11"/>
      <c r="F226" s="106"/>
      <c r="G226" s="114"/>
      <c r="H226" s="106"/>
      <c r="I226" s="101"/>
      <c r="J226" s="115"/>
      <c r="K226" s="101"/>
      <c r="L226" s="96"/>
      <c r="M226" s="106"/>
      <c r="N226" s="106"/>
      <c r="O226" s="106"/>
      <c r="P226" s="180"/>
      <c r="Q226" s="106"/>
      <c r="R226" s="158"/>
      <c r="S226" s="158"/>
      <c r="T226" s="493"/>
      <c r="U226" s="141"/>
      <c r="V226" s="141"/>
      <c r="W226" s="210"/>
      <c r="X226" s="105"/>
      <c r="Y226" s="130"/>
      <c r="Z226" s="180"/>
      <c r="AA226" s="130"/>
      <c r="AB226" s="106"/>
      <c r="AC226" s="130"/>
      <c r="AD226" s="130"/>
      <c r="AE226" s="106"/>
      <c r="AF226" s="106"/>
      <c r="AG226" s="106"/>
      <c r="AH226" s="106"/>
      <c r="AI226" s="106"/>
      <c r="AJ226" s="106"/>
      <c r="AK226" s="106"/>
      <c r="AL226" s="106"/>
      <c r="AM226" s="106"/>
      <c r="AN226" s="106"/>
      <c r="AO226" s="106"/>
      <c r="AP226" s="106"/>
      <c r="AQ226" s="106"/>
      <c r="AR226" s="106"/>
      <c r="AS226" s="106"/>
      <c r="AT226" s="106"/>
      <c r="AU226" s="106"/>
      <c r="AV226" s="106"/>
      <c r="AW226" s="106"/>
      <c r="AX226" s="106"/>
      <c r="AY226" s="106"/>
      <c r="AZ226" s="106"/>
      <c r="BA226" s="106"/>
      <c r="BB226" s="106"/>
      <c r="BC226" s="106"/>
      <c r="BD226" s="106"/>
      <c r="BE226" s="106"/>
      <c r="BF226" s="106"/>
      <c r="BG226" s="106"/>
      <c r="BH226" s="106"/>
      <c r="BI226" s="106"/>
      <c r="BJ226" s="106"/>
      <c r="BK226" s="106"/>
      <c r="BL226" s="106"/>
      <c r="BM226" s="106"/>
      <c r="BN226" s="106"/>
      <c r="BO226" s="106"/>
      <c r="BP226" s="106"/>
      <c r="BQ226" s="106"/>
      <c r="BR226" s="106"/>
      <c r="BS226" s="106"/>
      <c r="BT226" s="106"/>
      <c r="BU226" s="106"/>
      <c r="BV226" s="106"/>
      <c r="BW226" s="106"/>
      <c r="BX226" s="106"/>
      <c r="BY226" s="106"/>
      <c r="BZ226" s="106"/>
      <c r="CA226" s="106"/>
      <c r="CB226" s="106"/>
      <c r="CC226" s="106"/>
      <c r="CD226" s="106"/>
      <c r="CE226" s="106"/>
      <c r="CF226" s="106"/>
      <c r="CG226" s="106"/>
      <c r="CH226" s="106"/>
      <c r="CI226" s="106"/>
      <c r="CJ226" s="106"/>
      <c r="CK226" s="106"/>
    </row>
    <row r="227" spans="2:89" ht="14.25" customHeight="1">
      <c r="B227" s="11"/>
      <c r="C227" s="48"/>
      <c r="D227" s="11"/>
      <c r="E227" s="11"/>
      <c r="F227" s="106"/>
      <c r="G227" s="172"/>
      <c r="H227" s="106"/>
      <c r="I227" s="101"/>
      <c r="J227" s="106"/>
      <c r="K227" s="101"/>
      <c r="L227" s="106"/>
      <c r="M227" s="106"/>
      <c r="N227" s="106"/>
      <c r="O227" s="106"/>
      <c r="P227" s="106"/>
      <c r="Q227" s="106"/>
      <c r="R227" s="106"/>
      <c r="S227" s="114"/>
      <c r="T227" s="11"/>
      <c r="U227" s="141"/>
      <c r="V227" s="141"/>
      <c r="W227" s="101"/>
      <c r="X227" s="106"/>
      <c r="Y227" s="191"/>
      <c r="Z227" s="276"/>
      <c r="AA227" s="191"/>
      <c r="AB227" s="276"/>
      <c r="AC227" s="106"/>
      <c r="AD227" s="104"/>
      <c r="AE227" s="187"/>
      <c r="AF227" s="106"/>
      <c r="AG227" s="106"/>
      <c r="AH227" s="106"/>
      <c r="AI227" s="106"/>
      <c r="AJ227" s="106"/>
      <c r="AK227" s="106"/>
      <c r="AL227" s="106"/>
      <c r="AM227" s="106"/>
      <c r="AN227" s="106"/>
      <c r="AO227" s="106"/>
      <c r="AP227" s="106"/>
      <c r="AQ227" s="106"/>
      <c r="AR227" s="106"/>
      <c r="AS227" s="106"/>
      <c r="AT227" s="106"/>
      <c r="AU227" s="106"/>
      <c r="AV227" s="106"/>
      <c r="AW227" s="106"/>
      <c r="AX227" s="106"/>
      <c r="AY227" s="106"/>
      <c r="AZ227" s="106"/>
      <c r="BA227" s="106"/>
      <c r="BB227" s="106"/>
      <c r="BC227" s="106"/>
      <c r="BD227" s="106"/>
      <c r="BE227" s="106"/>
      <c r="BF227" s="106"/>
      <c r="BG227" s="106"/>
      <c r="BH227" s="106"/>
      <c r="BI227" s="106"/>
      <c r="BJ227" s="106"/>
      <c r="BK227" s="106"/>
      <c r="BL227" s="106"/>
      <c r="BM227" s="106"/>
      <c r="BN227" s="106"/>
      <c r="BO227" s="106"/>
      <c r="BP227" s="106"/>
      <c r="BQ227" s="106"/>
      <c r="BR227" s="106"/>
      <c r="BS227" s="106"/>
      <c r="BT227" s="106"/>
      <c r="BU227" s="106"/>
      <c r="BV227" s="106"/>
      <c r="BW227" s="106"/>
      <c r="BX227" s="106"/>
      <c r="BY227" s="106"/>
      <c r="BZ227" s="106"/>
      <c r="CA227" s="106"/>
      <c r="CB227" s="106"/>
      <c r="CC227" s="106"/>
      <c r="CD227" s="106"/>
      <c r="CE227" s="106"/>
      <c r="CF227" s="106"/>
      <c r="CG227" s="106"/>
      <c r="CH227" s="106"/>
      <c r="CI227" s="106"/>
      <c r="CJ227" s="106"/>
      <c r="CK227" s="106"/>
    </row>
    <row r="228" spans="2:89" ht="15" customHeight="1">
      <c r="B228" s="11"/>
      <c r="C228" s="48"/>
      <c r="D228" s="11"/>
      <c r="E228" s="11"/>
      <c r="F228" s="115"/>
      <c r="G228" s="101"/>
      <c r="H228" s="180"/>
      <c r="I228" s="143"/>
      <c r="J228" s="494"/>
      <c r="K228" s="101"/>
      <c r="L228" s="98"/>
      <c r="M228" s="106"/>
      <c r="N228" s="106"/>
      <c r="O228" s="106"/>
      <c r="P228" s="106"/>
      <c r="Q228" s="106"/>
      <c r="R228" s="115"/>
      <c r="S228" s="101"/>
      <c r="T228" s="100"/>
      <c r="U228" s="141"/>
      <c r="V228" s="141"/>
      <c r="W228" s="104"/>
      <c r="X228" s="101"/>
      <c r="Y228" s="100"/>
      <c r="Z228" s="141"/>
      <c r="AA228" s="375"/>
      <c r="AB228" s="376"/>
      <c r="AC228" s="106"/>
      <c r="AD228" s="106"/>
      <c r="AE228" s="106"/>
      <c r="AF228" s="106"/>
      <c r="AG228" s="106"/>
      <c r="AH228" s="106"/>
      <c r="AI228" s="106"/>
      <c r="AJ228" s="106"/>
      <c r="AK228" s="106"/>
      <c r="AL228" s="106"/>
      <c r="AM228" s="106"/>
      <c r="AN228" s="106"/>
      <c r="AO228" s="106"/>
      <c r="AP228" s="106"/>
      <c r="AQ228" s="106"/>
      <c r="AR228" s="106"/>
      <c r="AS228" s="106"/>
      <c r="AT228" s="106"/>
      <c r="AU228" s="106"/>
      <c r="AV228" s="106"/>
      <c r="AW228" s="106"/>
      <c r="AX228" s="106"/>
      <c r="AY228" s="106"/>
      <c r="AZ228" s="106"/>
      <c r="BA228" s="106"/>
      <c r="BB228" s="106"/>
      <c r="BC228" s="106"/>
      <c r="BD228" s="106"/>
      <c r="BE228" s="106"/>
      <c r="BF228" s="106"/>
      <c r="BG228" s="106"/>
      <c r="BH228" s="106"/>
      <c r="BI228" s="106"/>
      <c r="BJ228" s="106"/>
      <c r="BK228" s="106"/>
      <c r="BL228" s="106"/>
      <c r="BM228" s="106"/>
      <c r="BN228" s="106"/>
      <c r="BO228" s="106"/>
      <c r="BP228" s="106"/>
      <c r="BQ228" s="106"/>
      <c r="BR228" s="106"/>
      <c r="BS228" s="106"/>
      <c r="BT228" s="106"/>
      <c r="BU228" s="106"/>
      <c r="BV228" s="106"/>
      <c r="BW228" s="106"/>
      <c r="BX228" s="106"/>
      <c r="BY228" s="106"/>
      <c r="BZ228" s="106"/>
      <c r="CA228" s="106"/>
      <c r="CB228" s="106"/>
      <c r="CC228" s="106"/>
      <c r="CD228" s="106"/>
      <c r="CE228" s="106"/>
      <c r="CF228" s="106"/>
      <c r="CG228" s="106"/>
      <c r="CH228" s="106"/>
      <c r="CI228" s="106"/>
      <c r="CJ228" s="106"/>
      <c r="CK228" s="106"/>
    </row>
    <row r="229" spans="2:89">
      <c r="B229" s="11"/>
      <c r="C229" s="48"/>
      <c r="D229" s="11"/>
      <c r="E229" s="11"/>
      <c r="F229" s="106"/>
      <c r="G229" s="114"/>
      <c r="H229" s="106"/>
      <c r="I229" s="161"/>
      <c r="J229" s="106"/>
      <c r="K229" s="101"/>
      <c r="L229" s="106"/>
      <c r="M229" s="106"/>
      <c r="N229" s="106"/>
      <c r="O229" s="106"/>
      <c r="P229" s="106"/>
      <c r="Q229" s="192"/>
      <c r="R229" s="115"/>
      <c r="S229" s="106"/>
      <c r="T229" s="100"/>
      <c r="U229" s="106"/>
      <c r="V229" s="106"/>
      <c r="W229" s="104"/>
      <c r="X229" s="104"/>
      <c r="Y229" s="105"/>
      <c r="Z229" s="130"/>
      <c r="AA229" s="172"/>
      <c r="AB229" s="376"/>
      <c r="AC229" s="106"/>
      <c r="AD229" s="106"/>
      <c r="AE229" s="106"/>
      <c r="AF229" s="106"/>
      <c r="AG229" s="106"/>
      <c r="AH229" s="106"/>
      <c r="AI229" s="106"/>
      <c r="AJ229" s="106"/>
      <c r="AK229" s="106"/>
      <c r="AL229" s="106"/>
      <c r="AM229" s="106"/>
      <c r="AN229" s="106"/>
      <c r="AO229" s="106"/>
      <c r="AP229" s="106"/>
      <c r="AQ229" s="106"/>
      <c r="AR229" s="106"/>
      <c r="AS229" s="106"/>
      <c r="AT229" s="106"/>
      <c r="AU229" s="106"/>
      <c r="AV229" s="106"/>
      <c r="AW229" s="106"/>
      <c r="AX229" s="106"/>
      <c r="AY229" s="106"/>
      <c r="AZ229" s="106"/>
      <c r="BA229" s="106"/>
      <c r="BB229" s="106"/>
      <c r="BC229" s="106"/>
      <c r="BD229" s="106"/>
      <c r="BE229" s="106"/>
      <c r="BF229" s="106"/>
      <c r="BG229" s="106"/>
      <c r="BH229" s="106"/>
      <c r="BI229" s="106"/>
      <c r="BJ229" s="106"/>
      <c r="BK229" s="106"/>
      <c r="BL229" s="106"/>
      <c r="BM229" s="106"/>
      <c r="BN229" s="106"/>
      <c r="BO229" s="106"/>
      <c r="BP229" s="106"/>
      <c r="BQ229" s="106"/>
      <c r="BR229" s="106"/>
      <c r="BS229" s="106"/>
      <c r="BT229" s="106"/>
      <c r="BU229" s="106"/>
      <c r="BV229" s="106"/>
      <c r="BW229" s="106"/>
      <c r="BX229" s="106"/>
      <c r="BY229" s="106"/>
      <c r="BZ229" s="106"/>
      <c r="CA229" s="106"/>
      <c r="CB229" s="106"/>
      <c r="CC229" s="106"/>
      <c r="CD229" s="106"/>
      <c r="CE229" s="106"/>
      <c r="CF229" s="106"/>
      <c r="CG229" s="106"/>
      <c r="CH229" s="106"/>
      <c r="CI229" s="106"/>
      <c r="CJ229" s="106"/>
      <c r="CK229" s="106"/>
    </row>
    <row r="230" spans="2:89">
      <c r="B230" s="11"/>
      <c r="C230" s="48"/>
      <c r="D230" s="11"/>
      <c r="E230" s="11"/>
      <c r="F230" s="190"/>
      <c r="G230" s="195"/>
      <c r="H230" s="190"/>
      <c r="I230" s="104"/>
      <c r="J230" s="1655"/>
      <c r="K230" s="114"/>
      <c r="L230" s="1657"/>
      <c r="M230" s="106"/>
      <c r="N230" s="106"/>
      <c r="O230" s="106"/>
      <c r="P230" s="106"/>
      <c r="Q230" s="141"/>
      <c r="R230" s="106"/>
      <c r="S230" s="106"/>
      <c r="T230" s="11"/>
      <c r="U230" s="106"/>
      <c r="V230" s="106"/>
      <c r="W230" s="104"/>
      <c r="X230" s="101"/>
      <c r="Y230" s="100"/>
      <c r="Z230" s="490"/>
      <c r="AA230" s="172"/>
      <c r="AB230" s="376"/>
      <c r="AC230" s="106"/>
      <c r="AD230" s="106"/>
      <c r="AE230" s="106"/>
      <c r="AF230" s="106"/>
      <c r="AG230" s="106"/>
      <c r="AH230" s="105"/>
      <c r="AI230" s="141"/>
      <c r="AJ230" s="180"/>
      <c r="AK230" s="141"/>
      <c r="AL230" s="106"/>
      <c r="AM230" s="130"/>
      <c r="AN230" s="106"/>
      <c r="AO230" s="106"/>
      <c r="AP230" s="106"/>
      <c r="AQ230" s="106"/>
      <c r="AR230" s="106"/>
      <c r="AS230" s="106"/>
      <c r="AT230" s="106"/>
      <c r="AU230" s="106"/>
      <c r="AV230" s="106"/>
      <c r="AW230" s="106"/>
      <c r="AX230" s="106"/>
      <c r="AY230" s="106"/>
      <c r="AZ230" s="106"/>
      <c r="BA230" s="106"/>
      <c r="BB230" s="106"/>
      <c r="BC230" s="106"/>
      <c r="BD230" s="106"/>
      <c r="BE230" s="106"/>
      <c r="BF230" s="106"/>
      <c r="BG230" s="106"/>
      <c r="BH230" s="106"/>
      <c r="BI230" s="106"/>
      <c r="BJ230" s="106"/>
      <c r="BK230" s="106"/>
      <c r="BL230" s="106"/>
      <c r="BM230" s="106"/>
      <c r="BN230" s="106"/>
      <c r="BO230" s="106"/>
      <c r="BP230" s="106"/>
      <c r="BQ230" s="106"/>
      <c r="BR230" s="106"/>
      <c r="BS230" s="106"/>
      <c r="BT230" s="106"/>
      <c r="BU230" s="106"/>
      <c r="BV230" s="106"/>
      <c r="BW230" s="106"/>
      <c r="BX230" s="106"/>
      <c r="BY230" s="106"/>
      <c r="BZ230" s="106"/>
      <c r="CA230" s="106"/>
      <c r="CB230" s="106"/>
      <c r="CC230" s="106"/>
      <c r="CD230" s="106"/>
      <c r="CE230" s="106"/>
      <c r="CF230" s="106"/>
      <c r="CG230" s="106"/>
      <c r="CH230" s="106"/>
      <c r="CI230" s="106"/>
      <c r="CJ230" s="106"/>
      <c r="CK230" s="106"/>
    </row>
    <row r="231" spans="2:89" ht="12.75" customHeight="1">
      <c r="B231" s="11"/>
      <c r="C231" s="48"/>
      <c r="D231" s="11"/>
      <c r="E231" s="11"/>
      <c r="F231" s="190"/>
      <c r="G231" s="195"/>
      <c r="H231" s="190"/>
      <c r="I231" s="104"/>
      <c r="J231" s="106"/>
      <c r="K231" s="114"/>
      <c r="L231" s="106"/>
      <c r="M231" s="106"/>
      <c r="N231" s="106"/>
      <c r="O231" s="106"/>
      <c r="P231" s="106"/>
      <c r="Q231" s="106"/>
      <c r="R231" s="106"/>
      <c r="S231" s="106"/>
      <c r="T231" s="11"/>
      <c r="U231" s="98"/>
      <c r="V231" s="106"/>
      <c r="W231" s="104"/>
      <c r="X231" s="107"/>
      <c r="Y231" s="108"/>
      <c r="Z231" s="139"/>
      <c r="AA231" s="172"/>
      <c r="AB231" s="376"/>
      <c r="AC231" s="106"/>
      <c r="AD231" s="106"/>
      <c r="AE231" s="106"/>
      <c r="AF231" s="106"/>
      <c r="AG231" s="106"/>
      <c r="AH231" s="199"/>
      <c r="AI231" s="106"/>
      <c r="AJ231" s="106"/>
      <c r="AK231" s="106"/>
      <c r="AL231" s="106"/>
      <c r="AM231" s="106"/>
      <c r="AN231" s="106"/>
      <c r="AO231" s="106"/>
      <c r="AP231" s="106"/>
      <c r="AQ231" s="106"/>
      <c r="AR231" s="106"/>
      <c r="AS231" s="106"/>
      <c r="AT231" s="106"/>
      <c r="AU231" s="106"/>
      <c r="AV231" s="106"/>
      <c r="AW231" s="106"/>
      <c r="AX231" s="106"/>
      <c r="AY231" s="106"/>
      <c r="AZ231" s="106"/>
      <c r="BA231" s="106"/>
      <c r="BB231" s="106"/>
      <c r="BC231" s="106"/>
      <c r="BD231" s="106"/>
      <c r="BE231" s="106"/>
      <c r="BF231" s="106"/>
      <c r="BG231" s="106"/>
      <c r="BH231" s="106"/>
      <c r="BI231" s="106"/>
      <c r="BJ231" s="106"/>
      <c r="BK231" s="106"/>
      <c r="BL231" s="106"/>
      <c r="BM231" s="106"/>
      <c r="BN231" s="106"/>
      <c r="BO231" s="106"/>
      <c r="BP231" s="106"/>
      <c r="BQ231" s="106"/>
      <c r="BR231" s="106"/>
      <c r="BS231" s="106"/>
      <c r="BT231" s="106"/>
      <c r="BU231" s="106"/>
      <c r="BV231" s="106"/>
      <c r="BW231" s="106"/>
      <c r="BX231" s="106"/>
      <c r="BY231" s="106"/>
      <c r="BZ231" s="106"/>
      <c r="CA231" s="106"/>
      <c r="CB231" s="106"/>
      <c r="CC231" s="106"/>
      <c r="CD231" s="106"/>
      <c r="CE231" s="106"/>
      <c r="CF231" s="106"/>
      <c r="CG231" s="106"/>
      <c r="CH231" s="106"/>
      <c r="CI231" s="106"/>
      <c r="CJ231" s="106"/>
      <c r="CK231" s="106"/>
    </row>
    <row r="232" spans="2:89">
      <c r="B232" s="11"/>
      <c r="C232" s="48"/>
      <c r="D232" s="11"/>
      <c r="E232" s="11"/>
      <c r="F232" s="106"/>
      <c r="G232" s="114"/>
      <c r="H232" s="106"/>
      <c r="I232" s="104"/>
      <c r="J232" s="106"/>
      <c r="K232" s="114"/>
      <c r="L232" s="106"/>
      <c r="M232" s="106"/>
      <c r="N232" s="106"/>
      <c r="O232" s="106"/>
      <c r="P232" s="106"/>
      <c r="Q232" s="106"/>
      <c r="R232" s="106"/>
      <c r="S232" s="106"/>
      <c r="T232" s="11"/>
      <c r="U232" s="104"/>
      <c r="V232" s="106"/>
      <c r="W232" s="101"/>
      <c r="X232" s="101"/>
      <c r="Y232" s="100"/>
      <c r="Z232" s="141"/>
      <c r="AA232" s="172"/>
      <c r="AB232" s="376"/>
      <c r="AC232" s="106"/>
      <c r="AD232" s="106"/>
      <c r="AE232" s="106"/>
      <c r="AF232" s="106"/>
      <c r="AG232" s="106"/>
      <c r="AH232" s="210"/>
      <c r="AI232" s="105"/>
      <c r="AJ232" s="130"/>
      <c r="AK232" s="111"/>
      <c r="AL232" s="105"/>
      <c r="AM232" s="138"/>
      <c r="AN232" s="106"/>
      <c r="AO232" s="106"/>
      <c r="AP232" s="106"/>
      <c r="AQ232" s="106"/>
      <c r="AR232" s="106"/>
      <c r="AS232" s="106"/>
      <c r="AT232" s="106"/>
      <c r="AU232" s="106"/>
      <c r="AV232" s="106"/>
      <c r="AW232" s="106"/>
      <c r="AX232" s="106"/>
      <c r="AY232" s="106"/>
      <c r="AZ232" s="106"/>
      <c r="BA232" s="106"/>
      <c r="BB232" s="106"/>
      <c r="BC232" s="106"/>
      <c r="BD232" s="106"/>
      <c r="BE232" s="106"/>
      <c r="BF232" s="106"/>
      <c r="BG232" s="106"/>
      <c r="BH232" s="106"/>
      <c r="BI232" s="106"/>
      <c r="BJ232" s="106"/>
      <c r="BK232" s="106"/>
      <c r="BL232" s="106"/>
      <c r="BM232" s="106"/>
      <c r="BN232" s="106"/>
      <c r="BO232" s="106"/>
      <c r="BP232" s="106"/>
      <c r="BQ232" s="106"/>
      <c r="BR232" s="106"/>
      <c r="BS232" s="106"/>
      <c r="BT232" s="106"/>
      <c r="BU232" s="106"/>
      <c r="BV232" s="106"/>
      <c r="BW232" s="106"/>
      <c r="BX232" s="106"/>
      <c r="BY232" s="106"/>
      <c r="BZ232" s="106"/>
      <c r="CA232" s="106"/>
      <c r="CB232" s="106"/>
      <c r="CC232" s="106"/>
      <c r="CD232" s="106"/>
      <c r="CE232" s="106"/>
      <c r="CF232" s="106"/>
      <c r="CG232" s="106"/>
      <c r="CH232" s="106"/>
      <c r="CI232" s="106"/>
      <c r="CJ232" s="106"/>
      <c r="CK232" s="106"/>
    </row>
    <row r="233" spans="2:89" ht="14.25" customHeight="1">
      <c r="B233" s="11"/>
      <c r="C233" s="48"/>
      <c r="D233" s="11"/>
      <c r="E233" s="11"/>
      <c r="F233" s="106"/>
      <c r="G233" s="114"/>
      <c r="H233" s="106"/>
      <c r="I233" s="104"/>
      <c r="J233" s="106"/>
      <c r="K233" s="114"/>
      <c r="L233" s="106"/>
      <c r="M233" s="106"/>
      <c r="N233" s="106"/>
      <c r="O233" s="106"/>
      <c r="P233" s="106"/>
      <c r="Q233" s="106"/>
      <c r="R233" s="106"/>
      <c r="S233" s="106"/>
      <c r="T233" s="11"/>
      <c r="U233" s="104"/>
      <c r="V233" s="106"/>
      <c r="W233" s="106"/>
      <c r="X233" s="111"/>
      <c r="Y233" s="113"/>
      <c r="Z233" s="376"/>
      <c r="AA233" s="172"/>
      <c r="AB233" s="376"/>
      <c r="AC233" s="106"/>
      <c r="AD233" s="106"/>
      <c r="AE233" s="106"/>
      <c r="AF233" s="106"/>
      <c r="AG233" s="197"/>
      <c r="AH233" s="180"/>
      <c r="AI233" s="180"/>
      <c r="AJ233" s="141"/>
      <c r="AK233" s="101"/>
      <c r="AL233" s="100"/>
      <c r="AM233" s="135"/>
      <c r="AN233" s="106"/>
      <c r="AO233" s="106"/>
      <c r="AP233" s="106"/>
      <c r="AQ233" s="106"/>
      <c r="AR233" s="106"/>
      <c r="AS233" s="106"/>
      <c r="AT233" s="106"/>
      <c r="AU233" s="106"/>
      <c r="AV233" s="106"/>
      <c r="AW233" s="106"/>
      <c r="AX233" s="106"/>
      <c r="AY233" s="106"/>
      <c r="AZ233" s="106"/>
      <c r="BA233" s="106"/>
      <c r="BB233" s="106"/>
      <c r="BC233" s="106"/>
      <c r="BD233" s="106"/>
      <c r="BE233" s="106"/>
      <c r="BF233" s="106"/>
      <c r="BG233" s="106"/>
      <c r="BH233" s="106"/>
      <c r="BI233" s="106"/>
      <c r="BJ233" s="106"/>
      <c r="BK233" s="106"/>
      <c r="BL233" s="106"/>
      <c r="BM233" s="106"/>
      <c r="BN233" s="106"/>
      <c r="BO233" s="106"/>
      <c r="BP233" s="106"/>
      <c r="BQ233" s="106"/>
      <c r="BR233" s="106"/>
      <c r="BS233" s="106"/>
      <c r="BT233" s="106"/>
      <c r="BU233" s="106"/>
      <c r="BV233" s="106"/>
      <c r="BW233" s="106"/>
      <c r="BX233" s="106"/>
      <c r="BY233" s="106"/>
      <c r="BZ233" s="106"/>
      <c r="CA233" s="106"/>
      <c r="CB233" s="106"/>
      <c r="CC233" s="106"/>
      <c r="CD233" s="106"/>
      <c r="CE233" s="106"/>
      <c r="CF233" s="106"/>
      <c r="CG233" s="106"/>
      <c r="CH233" s="106"/>
      <c r="CI233" s="106"/>
      <c r="CJ233" s="106"/>
      <c r="CK233" s="106"/>
    </row>
    <row r="234" spans="2:89" ht="12.75" customHeight="1">
      <c r="B234" s="11"/>
      <c r="C234" s="48"/>
      <c r="D234" s="11"/>
      <c r="E234" s="11"/>
      <c r="F234" s="106"/>
      <c r="G234" s="114"/>
      <c r="H234" s="106"/>
      <c r="I234" s="104"/>
      <c r="J234" s="106"/>
      <c r="K234" s="114"/>
      <c r="L234" s="106"/>
      <c r="M234" s="106"/>
      <c r="N234" s="106"/>
      <c r="O234" s="106"/>
      <c r="P234" s="106"/>
      <c r="Q234" s="106"/>
      <c r="R234" s="106"/>
      <c r="S234" s="106"/>
      <c r="T234" s="11"/>
      <c r="U234" s="104"/>
      <c r="V234" s="106"/>
      <c r="W234" s="106"/>
      <c r="X234" s="101"/>
      <c r="Y234" s="100"/>
      <c r="Z234" s="135"/>
      <c r="AA234" s="172"/>
      <c r="AB234" s="376"/>
      <c r="AC234" s="106"/>
      <c r="AD234" s="106"/>
      <c r="AE234" s="106"/>
      <c r="AF234" s="161"/>
      <c r="AG234" s="191"/>
      <c r="AH234" s="106"/>
      <c r="AI234" s="104"/>
      <c r="AJ234" s="106"/>
      <c r="AK234" s="485"/>
      <c r="AL234" s="100"/>
      <c r="AM234" s="141"/>
      <c r="AN234" s="106"/>
      <c r="AO234" s="106"/>
      <c r="AP234" s="106"/>
      <c r="AQ234" s="106"/>
      <c r="AR234" s="106"/>
      <c r="AS234" s="106"/>
      <c r="AT234" s="106"/>
      <c r="AU234" s="106"/>
      <c r="AV234" s="106"/>
      <c r="AW234" s="106"/>
      <c r="AX234" s="106"/>
      <c r="AY234" s="106"/>
      <c r="AZ234" s="106"/>
      <c r="BA234" s="106"/>
      <c r="BB234" s="106"/>
      <c r="BC234" s="106"/>
      <c r="BD234" s="106"/>
      <c r="BE234" s="106"/>
      <c r="BF234" s="106"/>
      <c r="BG234" s="106"/>
      <c r="BH234" s="106"/>
      <c r="BI234" s="106"/>
      <c r="BJ234" s="106"/>
      <c r="BK234" s="106"/>
      <c r="BL234" s="106"/>
      <c r="BM234" s="106"/>
      <c r="BN234" s="106"/>
      <c r="BO234" s="106"/>
      <c r="BP234" s="106"/>
      <c r="BQ234" s="106"/>
      <c r="BR234" s="106"/>
      <c r="BS234" s="106"/>
      <c r="BT234" s="106"/>
      <c r="BU234" s="106"/>
      <c r="BV234" s="106"/>
      <c r="BW234" s="106"/>
      <c r="BX234" s="106"/>
      <c r="BY234" s="106"/>
      <c r="BZ234" s="106"/>
      <c r="CA234" s="106"/>
      <c r="CB234" s="106"/>
      <c r="CC234" s="106"/>
      <c r="CD234" s="106"/>
      <c r="CE234" s="106"/>
      <c r="CF234" s="106"/>
      <c r="CG234" s="106"/>
      <c r="CH234" s="106"/>
      <c r="CI234" s="106"/>
      <c r="CJ234" s="106"/>
      <c r="CK234" s="106"/>
    </row>
    <row r="235" spans="2:89" ht="13.5" customHeight="1">
      <c r="B235" s="11"/>
      <c r="C235" s="48"/>
      <c r="D235" s="11"/>
      <c r="E235" s="11"/>
      <c r="F235" s="106"/>
      <c r="G235" s="106"/>
      <c r="H235" s="106"/>
      <c r="I235" s="101"/>
      <c r="J235" s="106"/>
      <c r="K235" s="114"/>
      <c r="L235" s="106"/>
      <c r="M235" s="106"/>
      <c r="N235" s="106"/>
      <c r="O235" s="106"/>
      <c r="P235" s="106"/>
      <c r="Q235" s="106"/>
      <c r="R235" s="106"/>
      <c r="S235" s="106"/>
      <c r="T235" s="11"/>
      <c r="U235" s="104"/>
      <c r="V235" s="106"/>
      <c r="W235" s="106"/>
      <c r="X235" s="101"/>
      <c r="Y235" s="100"/>
      <c r="Z235" s="141"/>
      <c r="AA235" s="172"/>
      <c r="AB235" s="376"/>
      <c r="AC235" s="106"/>
      <c r="AD235" s="106"/>
      <c r="AE235" s="106"/>
      <c r="AF235" s="101"/>
      <c r="AG235" s="201"/>
      <c r="AH235" s="104"/>
      <c r="AI235" s="105"/>
      <c r="AJ235" s="130"/>
      <c r="AK235" s="101"/>
      <c r="AL235" s="100"/>
      <c r="AM235" s="135"/>
      <c r="AN235" s="106"/>
      <c r="AO235" s="106"/>
      <c r="AP235" s="106"/>
      <c r="AQ235" s="106"/>
      <c r="AR235" s="106"/>
      <c r="AS235" s="106"/>
      <c r="AT235" s="106"/>
      <c r="AU235" s="106"/>
      <c r="AV235" s="106"/>
      <c r="AW235" s="106"/>
      <c r="AX235" s="106"/>
      <c r="AY235" s="106"/>
      <c r="AZ235" s="106"/>
      <c r="BA235" s="106"/>
      <c r="BB235" s="106"/>
      <c r="BC235" s="106"/>
      <c r="BD235" s="106"/>
      <c r="BE235" s="106"/>
      <c r="BF235" s="106"/>
      <c r="BG235" s="106"/>
      <c r="BH235" s="106"/>
      <c r="BI235" s="106"/>
      <c r="BJ235" s="106"/>
      <c r="BK235" s="106"/>
      <c r="BL235" s="106"/>
      <c r="BM235" s="106"/>
      <c r="BN235" s="106"/>
      <c r="BO235" s="106"/>
      <c r="BP235" s="106"/>
      <c r="BQ235" s="106"/>
      <c r="BR235" s="106"/>
      <c r="BS235" s="106"/>
      <c r="BT235" s="106"/>
      <c r="BU235" s="106"/>
      <c r="BV235" s="106"/>
      <c r="BW235" s="106"/>
      <c r="BX235" s="106"/>
      <c r="BY235" s="106"/>
      <c r="BZ235" s="106"/>
      <c r="CA235" s="106"/>
      <c r="CB235" s="106"/>
      <c r="CC235" s="106"/>
      <c r="CD235" s="106"/>
      <c r="CE235" s="106"/>
      <c r="CF235" s="106"/>
      <c r="CG235" s="106"/>
      <c r="CH235" s="106"/>
      <c r="CI235" s="106"/>
      <c r="CJ235" s="106"/>
      <c r="CK235" s="106"/>
    </row>
    <row r="236" spans="2:89">
      <c r="B236" s="11"/>
      <c r="C236" s="48"/>
      <c r="D236" s="11"/>
      <c r="E236" s="11"/>
      <c r="F236" s="115"/>
      <c r="G236" s="114"/>
      <c r="H236" s="100"/>
      <c r="I236" s="272"/>
      <c r="J236" s="106"/>
      <c r="K236" s="114"/>
      <c r="L236" s="106"/>
      <c r="M236" s="106"/>
      <c r="N236" s="106"/>
      <c r="O236" s="106"/>
      <c r="P236" s="132"/>
      <c r="Q236" s="106"/>
      <c r="R236" s="106"/>
      <c r="S236" s="106"/>
      <c r="T236" s="11"/>
      <c r="U236" s="104"/>
      <c r="V236" s="106"/>
      <c r="W236" s="106"/>
      <c r="X236" s="101"/>
      <c r="Y236" s="100"/>
      <c r="Z236" s="141"/>
      <c r="AA236" s="378"/>
      <c r="AB236" s="376"/>
      <c r="AC236" s="106"/>
      <c r="AD236" s="106"/>
      <c r="AE236" s="106"/>
      <c r="AF236" s="101"/>
      <c r="AG236" s="213"/>
      <c r="AH236" s="101"/>
      <c r="AI236" s="100"/>
      <c r="AJ236" s="141"/>
      <c r="AK236" s="485"/>
      <c r="AL236" s="100"/>
      <c r="AM236" s="141"/>
      <c r="AN236" s="106"/>
      <c r="AO236" s="106"/>
      <c r="AP236" s="106"/>
      <c r="AQ236" s="106"/>
      <c r="AR236" s="106"/>
      <c r="AS236" s="106"/>
      <c r="AT236" s="106"/>
      <c r="AU236" s="106"/>
      <c r="AV236" s="106"/>
      <c r="AW236" s="106"/>
      <c r="AX236" s="106"/>
      <c r="AY236" s="106"/>
      <c r="AZ236" s="106"/>
      <c r="BA236" s="106"/>
      <c r="BB236" s="106"/>
      <c r="BC236" s="106"/>
      <c r="BD236" s="106"/>
      <c r="BE236" s="106"/>
      <c r="BF236" s="106"/>
      <c r="BG236" s="106"/>
      <c r="BH236" s="106"/>
      <c r="BI236" s="106"/>
      <c r="BJ236" s="106"/>
      <c r="BK236" s="106"/>
      <c r="BL236" s="106"/>
      <c r="BM236" s="106"/>
      <c r="BN236" s="106"/>
      <c r="BO236" s="106"/>
      <c r="BP236" s="106"/>
      <c r="BQ236" s="106"/>
      <c r="BR236" s="106"/>
      <c r="BS236" s="106"/>
      <c r="BT236" s="106"/>
      <c r="BU236" s="106"/>
      <c r="BV236" s="106"/>
      <c r="BW236" s="106"/>
      <c r="BX236" s="106"/>
      <c r="BY236" s="106"/>
      <c r="BZ236" s="106"/>
      <c r="CA236" s="106"/>
      <c r="CB236" s="106"/>
      <c r="CC236" s="106"/>
      <c r="CD236" s="106"/>
      <c r="CE236" s="106"/>
      <c r="CF236" s="106"/>
      <c r="CG236" s="106"/>
      <c r="CH236" s="106"/>
      <c r="CI236" s="106"/>
      <c r="CJ236" s="106"/>
      <c r="CK236" s="106"/>
    </row>
    <row r="237" spans="2:89">
      <c r="B237" s="11"/>
      <c r="C237" s="48"/>
      <c r="D237" s="11"/>
      <c r="E237" s="11"/>
      <c r="F237" s="115"/>
      <c r="G237" s="101"/>
      <c r="H237" s="100"/>
      <c r="I237" s="127"/>
      <c r="J237" s="106"/>
      <c r="K237" s="114"/>
      <c r="L237" s="106"/>
      <c r="M237" s="106"/>
      <c r="N237" s="106"/>
      <c r="O237" s="106"/>
      <c r="P237" s="106"/>
      <c r="Q237" s="106"/>
      <c r="R237" s="106"/>
      <c r="S237" s="106"/>
      <c r="T237" s="11"/>
      <c r="U237" s="101"/>
      <c r="V237" s="106"/>
      <c r="W237" s="106"/>
      <c r="X237" s="101"/>
      <c r="Y237" s="115"/>
      <c r="Z237" s="141"/>
      <c r="AA237" s="172"/>
      <c r="AB237" s="376"/>
      <c r="AC237" s="106"/>
      <c r="AD237" s="106"/>
      <c r="AE237" s="106"/>
      <c r="AF237" s="101"/>
      <c r="AG237" s="106"/>
      <c r="AH237" s="180"/>
      <c r="AI237" s="180"/>
      <c r="AJ237" s="141"/>
      <c r="AK237" s="106"/>
      <c r="AL237" s="106"/>
      <c r="AM237" s="106"/>
      <c r="AN237" s="106"/>
      <c r="AO237" s="106"/>
      <c r="AP237" s="106"/>
      <c r="AQ237" s="106"/>
      <c r="AR237" s="106"/>
      <c r="AS237" s="106"/>
      <c r="AT237" s="106"/>
      <c r="AU237" s="106"/>
      <c r="AV237" s="106"/>
      <c r="AW237" s="106"/>
      <c r="AX237" s="106"/>
      <c r="AY237" s="106"/>
      <c r="AZ237" s="106"/>
      <c r="BA237" s="106"/>
      <c r="BB237" s="106"/>
      <c r="BC237" s="106"/>
      <c r="BD237" s="106"/>
      <c r="BE237" s="106"/>
      <c r="BF237" s="106"/>
      <c r="BG237" s="106"/>
      <c r="BH237" s="106"/>
      <c r="BI237" s="106"/>
      <c r="BJ237" s="106"/>
      <c r="BK237" s="106"/>
      <c r="BL237" s="106"/>
      <c r="BM237" s="106"/>
      <c r="BN237" s="106"/>
      <c r="BO237" s="106"/>
      <c r="BP237" s="106"/>
      <c r="BQ237" s="106"/>
      <c r="BR237" s="106"/>
      <c r="BS237" s="106"/>
      <c r="BT237" s="106"/>
      <c r="BU237" s="106"/>
      <c r="BV237" s="106"/>
      <c r="BW237" s="106"/>
      <c r="BX237" s="106"/>
      <c r="BY237" s="106"/>
      <c r="BZ237" s="106"/>
      <c r="CA237" s="106"/>
      <c r="CB237" s="106"/>
      <c r="CC237" s="106"/>
      <c r="CD237" s="106"/>
      <c r="CE237" s="106"/>
      <c r="CF237" s="106"/>
      <c r="CG237" s="106"/>
      <c r="CH237" s="106"/>
      <c r="CI237" s="106"/>
      <c r="CJ237" s="106"/>
      <c r="CK237" s="106"/>
    </row>
    <row r="238" spans="2:89" ht="15.75">
      <c r="B238" s="11"/>
      <c r="C238" s="48"/>
      <c r="D238" s="11"/>
      <c r="E238" s="11"/>
      <c r="F238" s="120"/>
      <c r="G238" s="106"/>
      <c r="H238" s="114"/>
      <c r="I238" s="161"/>
      <c r="J238" s="106"/>
      <c r="K238" s="114"/>
      <c r="L238" s="106"/>
      <c r="M238" s="106"/>
      <c r="N238" s="106"/>
      <c r="O238" s="106"/>
      <c r="P238" s="106"/>
      <c r="Q238" s="106"/>
      <c r="R238" s="106"/>
      <c r="S238" s="106"/>
      <c r="T238" s="11"/>
      <c r="U238" s="101"/>
      <c r="V238" s="106"/>
      <c r="W238" s="106"/>
      <c r="X238" s="107"/>
      <c r="Y238" s="110"/>
      <c r="Z238" s="193"/>
      <c r="AA238" s="172"/>
      <c r="AB238" s="376"/>
      <c r="AC238" s="106"/>
      <c r="AD238" s="106"/>
      <c r="AE238" s="106"/>
      <c r="AF238" s="104"/>
      <c r="AG238" s="105"/>
      <c r="AH238" s="107"/>
      <c r="AI238" s="108"/>
      <c r="AJ238" s="139"/>
      <c r="AK238" s="115"/>
      <c r="AL238" s="101"/>
      <c r="AM238" s="100"/>
      <c r="AN238" s="106"/>
      <c r="AO238" s="106"/>
      <c r="AP238" s="106"/>
      <c r="AQ238" s="106"/>
      <c r="AR238" s="106"/>
      <c r="AS238" s="106"/>
      <c r="AT238" s="106"/>
      <c r="AU238" s="106"/>
      <c r="AV238" s="106"/>
      <c r="AW238" s="106"/>
      <c r="AX238" s="106"/>
      <c r="AY238" s="106"/>
      <c r="AZ238" s="106"/>
      <c r="BA238" s="106"/>
      <c r="BB238" s="106"/>
      <c r="BC238" s="106"/>
      <c r="BD238" s="106"/>
      <c r="BE238" s="106"/>
      <c r="BF238" s="106"/>
      <c r="BG238" s="106"/>
      <c r="BH238" s="106"/>
      <c r="BI238" s="106"/>
      <c r="BJ238" s="106"/>
      <c r="BK238" s="106"/>
      <c r="BL238" s="106"/>
      <c r="BM238" s="106"/>
      <c r="BN238" s="106"/>
      <c r="BO238" s="106"/>
      <c r="BP238" s="106"/>
      <c r="BQ238" s="106"/>
      <c r="BR238" s="106"/>
      <c r="BS238" s="106"/>
      <c r="BT238" s="106"/>
      <c r="BU238" s="106"/>
      <c r="BV238" s="106"/>
      <c r="BW238" s="106"/>
      <c r="BX238" s="106"/>
      <c r="BY238" s="106"/>
      <c r="BZ238" s="106"/>
      <c r="CA238" s="106"/>
      <c r="CB238" s="106"/>
      <c r="CC238" s="106"/>
      <c r="CD238" s="106"/>
      <c r="CE238" s="106"/>
      <c r="CF238" s="106"/>
      <c r="CG238" s="106"/>
      <c r="CH238" s="106"/>
      <c r="CI238" s="106"/>
      <c r="CJ238" s="106"/>
      <c r="CK238" s="106"/>
    </row>
    <row r="239" spans="2:89" ht="14.25" customHeight="1">
      <c r="B239" s="11"/>
      <c r="C239" s="48"/>
      <c r="D239" s="11"/>
      <c r="E239" s="11"/>
      <c r="F239" s="106"/>
      <c r="G239" s="172"/>
      <c r="H239" s="106"/>
      <c r="I239" s="2238"/>
      <c r="J239" s="106"/>
      <c r="K239" s="114"/>
      <c r="L239" s="106"/>
      <c r="M239" s="106"/>
      <c r="N239" s="106"/>
      <c r="O239" s="106"/>
      <c r="P239" s="106"/>
      <c r="Q239" s="106"/>
      <c r="R239" s="106"/>
      <c r="S239" s="106"/>
      <c r="T239" s="11"/>
      <c r="U239" s="101"/>
      <c r="V239" s="209"/>
      <c r="W239" s="106"/>
      <c r="X239" s="104"/>
      <c r="Y239" s="181"/>
      <c r="Z239" s="181"/>
      <c r="AA239" s="172"/>
      <c r="AB239" s="376"/>
      <c r="AC239" s="106"/>
      <c r="AD239" s="106"/>
      <c r="AE239" s="106"/>
      <c r="AF239" s="101"/>
      <c r="AG239" s="106"/>
      <c r="AH239" s="101"/>
      <c r="AI239" s="100"/>
      <c r="AJ239" s="141"/>
      <c r="AK239" s="106"/>
      <c r="AL239" s="101"/>
      <c r="AM239" s="100"/>
      <c r="AN239" s="106"/>
      <c r="AO239" s="106"/>
      <c r="AP239" s="106"/>
      <c r="AQ239" s="106"/>
      <c r="AR239" s="106"/>
      <c r="AS239" s="106"/>
      <c r="AT239" s="106"/>
      <c r="AU239" s="106"/>
      <c r="AV239" s="106"/>
      <c r="AW239" s="106"/>
      <c r="AX239" s="106"/>
      <c r="AY239" s="106"/>
      <c r="AZ239" s="106"/>
      <c r="BA239" s="106"/>
      <c r="BB239" s="106"/>
      <c r="BC239" s="106"/>
      <c r="BD239" s="106"/>
      <c r="BE239" s="106"/>
      <c r="BF239" s="106"/>
      <c r="BG239" s="106"/>
      <c r="BH239" s="106"/>
      <c r="BI239" s="106"/>
      <c r="BJ239" s="106"/>
      <c r="BK239" s="106"/>
      <c r="BL239" s="106"/>
      <c r="BM239" s="106"/>
      <c r="BN239" s="106"/>
      <c r="BO239" s="106"/>
      <c r="BP239" s="106"/>
      <c r="BQ239" s="106"/>
      <c r="BR239" s="106"/>
      <c r="BS239" s="106"/>
      <c r="BT239" s="106"/>
      <c r="BU239" s="106"/>
      <c r="BV239" s="106"/>
      <c r="BW239" s="106"/>
      <c r="BX239" s="106"/>
      <c r="BY239" s="106"/>
      <c r="BZ239" s="106"/>
      <c r="CA239" s="106"/>
      <c r="CB239" s="106"/>
      <c r="CC239" s="106"/>
      <c r="CD239" s="106"/>
      <c r="CE239" s="106"/>
      <c r="CF239" s="106"/>
      <c r="CG239" s="106"/>
      <c r="CH239" s="106"/>
      <c r="CI239" s="106"/>
      <c r="CJ239" s="106"/>
      <c r="CK239" s="106"/>
    </row>
    <row r="240" spans="2:89" ht="13.5" customHeight="1">
      <c r="B240" s="11"/>
      <c r="C240" s="48"/>
      <c r="D240" s="11"/>
      <c r="E240" s="11"/>
      <c r="F240" s="124"/>
      <c r="G240" s="113"/>
      <c r="H240" s="105"/>
      <c r="I240" s="286"/>
      <c r="J240" s="106"/>
      <c r="K240" s="114"/>
      <c r="L240" s="106"/>
      <c r="M240" s="106"/>
      <c r="N240" s="106"/>
      <c r="O240" s="106"/>
      <c r="P240" s="106"/>
      <c r="Q240" s="106"/>
      <c r="R240" s="106"/>
      <c r="S240" s="106"/>
      <c r="T240" s="11"/>
      <c r="U240" s="101"/>
      <c r="V240" s="209"/>
      <c r="W240" s="106"/>
      <c r="X240" s="107"/>
      <c r="Y240" s="181"/>
      <c r="Z240" s="106"/>
      <c r="AA240" s="172"/>
      <c r="AB240" s="376"/>
      <c r="AC240" s="106"/>
      <c r="AD240" s="106"/>
      <c r="AE240" s="106"/>
      <c r="AF240" s="106"/>
      <c r="AG240" s="106"/>
      <c r="AH240" s="106"/>
      <c r="AI240" s="106"/>
      <c r="AJ240" s="106"/>
      <c r="AK240" s="106"/>
      <c r="AL240" s="106"/>
      <c r="AM240" s="106"/>
      <c r="AN240" s="106"/>
      <c r="AO240" s="106"/>
      <c r="AP240" s="106"/>
      <c r="AQ240" s="106"/>
      <c r="AR240" s="106"/>
      <c r="AS240" s="106"/>
      <c r="AT240" s="106"/>
      <c r="AU240" s="106"/>
      <c r="AV240" s="106"/>
      <c r="AW240" s="106"/>
      <c r="AX240" s="106"/>
      <c r="AY240" s="106"/>
      <c r="AZ240" s="106"/>
      <c r="BA240" s="106"/>
      <c r="BB240" s="106"/>
      <c r="BC240" s="106"/>
      <c r="BD240" s="106"/>
      <c r="BE240" s="106"/>
      <c r="BF240" s="106"/>
      <c r="BG240" s="106"/>
      <c r="BH240" s="106"/>
      <c r="BI240" s="106"/>
      <c r="BJ240" s="106"/>
      <c r="BK240" s="106"/>
      <c r="BL240" s="106"/>
      <c r="BM240" s="106"/>
      <c r="BN240" s="106"/>
      <c r="BO240" s="106"/>
      <c r="BP240" s="106"/>
      <c r="BQ240" s="106"/>
      <c r="BR240" s="106"/>
      <c r="BS240" s="106"/>
      <c r="BT240" s="106"/>
      <c r="BU240" s="106"/>
      <c r="BV240" s="106"/>
      <c r="BW240" s="106"/>
      <c r="BX240" s="106"/>
      <c r="BY240" s="106"/>
      <c r="BZ240" s="106"/>
      <c r="CA240" s="106"/>
      <c r="CB240" s="106"/>
      <c r="CC240" s="106"/>
      <c r="CD240" s="106"/>
      <c r="CE240" s="106"/>
      <c r="CF240" s="106"/>
      <c r="CG240" s="106"/>
      <c r="CH240" s="106"/>
      <c r="CI240" s="106"/>
      <c r="CJ240" s="106"/>
      <c r="CK240" s="106"/>
    </row>
    <row r="241" spans="2:89" ht="15.75">
      <c r="B241" s="11"/>
      <c r="C241" s="48"/>
      <c r="D241" s="11"/>
      <c r="E241" s="11"/>
      <c r="F241" s="115"/>
      <c r="G241" s="101"/>
      <c r="H241" s="100"/>
      <c r="I241" s="286"/>
      <c r="J241" s="106"/>
      <c r="K241" s="114"/>
      <c r="L241" s="106"/>
      <c r="M241" s="106"/>
      <c r="N241" s="106"/>
      <c r="O241" s="106"/>
      <c r="P241" s="106"/>
      <c r="Q241" s="106"/>
      <c r="R241" s="106"/>
      <c r="S241" s="106"/>
      <c r="T241" s="11"/>
      <c r="U241" s="101"/>
      <c r="V241" s="106"/>
      <c r="W241" s="106"/>
      <c r="X241" s="101"/>
      <c r="Y241" s="181"/>
      <c r="Z241" s="181"/>
      <c r="AA241" s="172"/>
      <c r="AB241" s="376"/>
      <c r="AC241" s="106"/>
      <c r="AD241" s="106"/>
      <c r="AE241" s="106"/>
      <c r="AF241" s="106"/>
      <c r="AG241" s="106"/>
      <c r="AH241" s="106"/>
      <c r="AI241" s="106"/>
      <c r="AJ241" s="106"/>
      <c r="AK241" s="106"/>
      <c r="AL241" s="106"/>
      <c r="AM241" s="106"/>
      <c r="AN241" s="106"/>
      <c r="AO241" s="106"/>
      <c r="AP241" s="106"/>
      <c r="AQ241" s="106"/>
      <c r="AR241" s="106"/>
      <c r="AS241" s="106"/>
      <c r="AT241" s="106"/>
      <c r="AU241" s="106"/>
      <c r="AV241" s="106"/>
      <c r="AW241" s="106"/>
      <c r="AX241" s="106"/>
      <c r="AY241" s="106"/>
      <c r="AZ241" s="106"/>
      <c r="BA241" s="106"/>
      <c r="BB241" s="106"/>
      <c r="BC241" s="106"/>
      <c r="BD241" s="106"/>
      <c r="BE241" s="106"/>
      <c r="BF241" s="106"/>
      <c r="BG241" s="106"/>
      <c r="BH241" s="106"/>
      <c r="BI241" s="106"/>
      <c r="BJ241" s="106"/>
      <c r="BK241" s="106"/>
      <c r="BL241" s="106"/>
      <c r="BM241" s="106"/>
      <c r="BN241" s="106"/>
      <c r="BO241" s="106"/>
      <c r="BP241" s="106"/>
      <c r="BQ241" s="106"/>
      <c r="BR241" s="106"/>
      <c r="BS241" s="106"/>
      <c r="BT241" s="106"/>
      <c r="BU241" s="106"/>
      <c r="BV241" s="106"/>
      <c r="BW241" s="106"/>
      <c r="BX241" s="106"/>
      <c r="BY241" s="106"/>
      <c r="BZ241" s="106"/>
      <c r="CA241" s="106"/>
      <c r="CB241" s="106"/>
      <c r="CC241" s="106"/>
      <c r="CD241" s="106"/>
      <c r="CE241" s="106"/>
      <c r="CF241" s="106"/>
      <c r="CG241" s="106"/>
      <c r="CH241" s="106"/>
      <c r="CI241" s="106"/>
      <c r="CJ241" s="106"/>
      <c r="CK241" s="106"/>
    </row>
    <row r="242" spans="2:89" ht="12.75" customHeight="1">
      <c r="B242" s="11"/>
      <c r="C242" s="48"/>
      <c r="D242" s="11"/>
      <c r="E242" s="11"/>
      <c r="F242" s="106"/>
      <c r="G242" s="101"/>
      <c r="H242" s="106"/>
      <c r="I242" s="101"/>
      <c r="J242" s="106"/>
      <c r="K242" s="114"/>
      <c r="L242" s="106"/>
      <c r="M242" s="106"/>
      <c r="N242" s="106"/>
      <c r="O242" s="106"/>
      <c r="P242" s="106"/>
      <c r="Q242" s="106"/>
      <c r="R242" s="106"/>
      <c r="S242" s="106"/>
      <c r="T242" s="11"/>
      <c r="U242" s="101"/>
      <c r="V242" s="106"/>
      <c r="W242" s="106"/>
      <c r="X242" s="104"/>
      <c r="Y242" s="181"/>
      <c r="Z242" s="389"/>
      <c r="AA242" s="172"/>
      <c r="AB242" s="376"/>
      <c r="AC242" s="106"/>
      <c r="AD242" s="106"/>
      <c r="AE242" s="106"/>
      <c r="AF242" s="106"/>
      <c r="AG242" s="106"/>
      <c r="AH242" s="106"/>
      <c r="AI242" s="106"/>
      <c r="AJ242" s="106"/>
      <c r="AK242" s="106"/>
      <c r="AL242" s="106"/>
      <c r="AM242" s="106"/>
      <c r="AN242" s="106"/>
      <c r="AO242" s="106"/>
      <c r="AP242" s="106"/>
      <c r="AQ242" s="106"/>
      <c r="AR242" s="106"/>
      <c r="AS242" s="106"/>
      <c r="AT242" s="106"/>
      <c r="AU242" s="106"/>
      <c r="AV242" s="106"/>
      <c r="AW242" s="106"/>
      <c r="AX242" s="106"/>
      <c r="AY242" s="106"/>
      <c r="AZ242" s="106"/>
      <c r="BA242" s="106"/>
      <c r="BB242" s="106"/>
      <c r="BC242" s="106"/>
      <c r="BD242" s="106"/>
      <c r="BE242" s="106"/>
      <c r="BF242" s="106"/>
      <c r="BG242" s="106"/>
      <c r="BH242" s="106"/>
      <c r="BI242" s="106"/>
      <c r="BJ242" s="106"/>
      <c r="BK242" s="106"/>
      <c r="BL242" s="106"/>
      <c r="BM242" s="106"/>
      <c r="BN242" s="106"/>
      <c r="BO242" s="106"/>
      <c r="BP242" s="106"/>
      <c r="BQ242" s="106"/>
      <c r="BR242" s="106"/>
      <c r="BS242" s="106"/>
      <c r="BT242" s="106"/>
      <c r="BU242" s="106"/>
      <c r="BV242" s="106"/>
      <c r="BW242" s="106"/>
      <c r="BX242" s="106"/>
      <c r="BY242" s="106"/>
      <c r="BZ242" s="106"/>
      <c r="CA242" s="106"/>
      <c r="CB242" s="106"/>
      <c r="CC242" s="106"/>
      <c r="CD242" s="106"/>
      <c r="CE242" s="106"/>
      <c r="CF242" s="106"/>
      <c r="CG242" s="106"/>
      <c r="CH242" s="106"/>
      <c r="CI242" s="106"/>
      <c r="CJ242" s="106"/>
      <c r="CK242" s="106"/>
    </row>
    <row r="243" spans="2:89" ht="15.75">
      <c r="B243" s="11"/>
      <c r="C243" s="48"/>
      <c r="D243" s="11"/>
      <c r="E243" s="11"/>
      <c r="F243" s="115"/>
      <c r="G243" s="111"/>
      <c r="H243" s="111"/>
      <c r="I243" s="101"/>
      <c r="J243" s="106"/>
      <c r="K243" s="114"/>
      <c r="L243" s="106"/>
      <c r="M243" s="106"/>
      <c r="N243" s="106"/>
      <c r="O243" s="106"/>
      <c r="P243" s="106"/>
      <c r="Q243" s="106"/>
      <c r="R243" s="106"/>
      <c r="S243" s="106"/>
      <c r="T243" s="11"/>
      <c r="U243" s="101"/>
      <c r="V243" s="106"/>
      <c r="W243" s="106"/>
      <c r="X243" s="104"/>
      <c r="Y243" s="181"/>
      <c r="Z243" s="377"/>
      <c r="AA243" s="172"/>
      <c r="AB243" s="376"/>
      <c r="AC243" s="106"/>
      <c r="AD243" s="106"/>
      <c r="AE243" s="106"/>
      <c r="AF243" s="106"/>
      <c r="AG243" s="106"/>
      <c r="AH243" s="106"/>
      <c r="AI243" s="106"/>
      <c r="AJ243" s="106"/>
      <c r="AK243" s="106"/>
      <c r="AL243" s="106"/>
      <c r="AM243" s="106"/>
      <c r="AN243" s="106"/>
      <c r="AO243" s="106"/>
      <c r="AP243" s="106"/>
      <c r="AQ243" s="106"/>
      <c r="AR243" s="106"/>
      <c r="AS243" s="106"/>
      <c r="AT243" s="106"/>
      <c r="AU243" s="106"/>
      <c r="AV243" s="106"/>
      <c r="AW243" s="106"/>
      <c r="AX243" s="106"/>
      <c r="AY243" s="106"/>
      <c r="AZ243" s="106"/>
      <c r="BA243" s="106"/>
      <c r="BB243" s="106"/>
      <c r="BC243" s="106"/>
      <c r="BD243" s="106"/>
      <c r="BE243" s="106"/>
      <c r="BF243" s="106"/>
      <c r="BG243" s="106"/>
      <c r="BH243" s="106"/>
      <c r="BI243" s="106"/>
      <c r="BJ243" s="106"/>
      <c r="BK243" s="106"/>
      <c r="BL243" s="106"/>
      <c r="BM243" s="106"/>
      <c r="BN243" s="106"/>
      <c r="BO243" s="106"/>
      <c r="BP243" s="106"/>
      <c r="BQ243" s="106"/>
      <c r="BR243" s="106"/>
      <c r="BS243" s="106"/>
      <c r="BT243" s="106"/>
      <c r="BU243" s="106"/>
      <c r="BV243" s="106"/>
      <c r="BW243" s="106"/>
      <c r="BX243" s="106"/>
      <c r="BY243" s="106"/>
      <c r="BZ243" s="106"/>
      <c r="CA243" s="106"/>
      <c r="CB243" s="106"/>
      <c r="CC243" s="106"/>
      <c r="CD243" s="106"/>
      <c r="CE243" s="106"/>
      <c r="CF243" s="106"/>
      <c r="CG243" s="106"/>
      <c r="CH243" s="106"/>
      <c r="CI243" s="106"/>
      <c r="CJ243" s="106"/>
      <c r="CK243" s="106"/>
    </row>
    <row r="244" spans="2:89" ht="15.75">
      <c r="B244" s="11"/>
      <c r="C244" s="48"/>
      <c r="D244" s="11"/>
      <c r="E244" s="11"/>
      <c r="F244" s="115"/>
      <c r="G244" s="101"/>
      <c r="H244" s="100"/>
      <c r="I244" s="104"/>
      <c r="J244" s="115"/>
      <c r="K244" s="101"/>
      <c r="L244" s="96"/>
      <c r="M244" s="106"/>
      <c r="N244" s="106"/>
      <c r="O244" s="106"/>
      <c r="P244" s="106"/>
      <c r="Q244" s="106"/>
      <c r="R244" s="106"/>
      <c r="S244" s="106"/>
      <c r="T244" s="11"/>
      <c r="U244" s="101"/>
      <c r="V244" s="208"/>
      <c r="W244" s="106"/>
      <c r="X244" s="104"/>
      <c r="Y244" s="181"/>
      <c r="Z244" s="377"/>
      <c r="AA244" s="172"/>
      <c r="AB244" s="376"/>
      <c r="AC244" s="106"/>
      <c r="AD244" s="106"/>
      <c r="AE244" s="106"/>
      <c r="AF244" s="106"/>
      <c r="AG244" s="106"/>
      <c r="AH244" s="106"/>
      <c r="AI244" s="106"/>
      <c r="AJ244" s="106"/>
      <c r="AK244" s="106"/>
      <c r="AL244" s="106"/>
      <c r="AM244" s="106"/>
      <c r="AN244" s="106"/>
      <c r="AO244" s="106"/>
      <c r="AP244" s="106"/>
      <c r="AQ244" s="106"/>
      <c r="AR244" s="106"/>
      <c r="AS244" s="106"/>
      <c r="AT244" s="106"/>
      <c r="AU244" s="106"/>
      <c r="AV244" s="106"/>
      <c r="AW244" s="106"/>
      <c r="AX244" s="106"/>
      <c r="AY244" s="106"/>
      <c r="AZ244" s="106"/>
      <c r="BA244" s="106"/>
      <c r="BB244" s="106"/>
      <c r="BC244" s="106"/>
      <c r="BD244" s="106"/>
      <c r="BE244" s="106"/>
      <c r="BF244" s="106"/>
      <c r="BG244" s="106"/>
      <c r="BH244" s="106"/>
      <c r="BI244" s="106"/>
      <c r="BJ244" s="106"/>
      <c r="BK244" s="106"/>
      <c r="BL244" s="106"/>
      <c r="BM244" s="106"/>
      <c r="BN244" s="106"/>
      <c r="BO244" s="106"/>
      <c r="BP244" s="106"/>
      <c r="BQ244" s="106"/>
      <c r="BR244" s="106"/>
      <c r="BS244" s="106"/>
      <c r="BT244" s="106"/>
      <c r="BU244" s="106"/>
      <c r="BV244" s="106"/>
      <c r="BW244" s="106"/>
      <c r="BX244" s="106"/>
      <c r="BY244" s="106"/>
      <c r="BZ244" s="106"/>
      <c r="CA244" s="106"/>
      <c r="CB244" s="106"/>
      <c r="CC244" s="106"/>
      <c r="CD244" s="106"/>
      <c r="CE244" s="106"/>
      <c r="CF244" s="106"/>
      <c r="CG244" s="106"/>
      <c r="CH244" s="106"/>
      <c r="CI244" s="106"/>
      <c r="CJ244" s="106"/>
      <c r="CK244" s="106"/>
    </row>
    <row r="245" spans="2:89" ht="15.75">
      <c r="B245" s="11"/>
      <c r="C245" s="48"/>
      <c r="D245" s="11"/>
      <c r="E245" s="11"/>
      <c r="F245" s="115"/>
      <c r="G245" s="101"/>
      <c r="H245" s="105"/>
      <c r="I245" s="286"/>
      <c r="J245" s="106"/>
      <c r="K245" s="101"/>
      <c r="L245" s="106"/>
      <c r="M245" s="106"/>
      <c r="N245" s="106"/>
      <c r="O245" s="106"/>
      <c r="P245" s="100"/>
      <c r="Q245" s="106"/>
      <c r="R245" s="106"/>
      <c r="S245" s="106"/>
      <c r="T245" s="11"/>
      <c r="U245" s="127"/>
      <c r="V245" s="106"/>
      <c r="W245" s="106"/>
      <c r="X245" s="104"/>
      <c r="Y245" s="181"/>
      <c r="Z245" s="377"/>
      <c r="AA245" s="172"/>
      <c r="AB245" s="376"/>
      <c r="AC245" s="106"/>
      <c r="AD245" s="106"/>
      <c r="AE245" s="106"/>
      <c r="AF245" s="106"/>
      <c r="AG245" s="106"/>
      <c r="AH245" s="106"/>
      <c r="AI245" s="106"/>
      <c r="AJ245" s="106"/>
      <c r="AK245" s="106"/>
      <c r="AL245" s="106"/>
      <c r="AM245" s="106"/>
      <c r="AN245" s="106"/>
      <c r="AO245" s="106"/>
      <c r="AP245" s="106"/>
      <c r="AQ245" s="106"/>
      <c r="AR245" s="106"/>
      <c r="AS245" s="106"/>
      <c r="AT245" s="106"/>
      <c r="AU245" s="106"/>
      <c r="AV245" s="106"/>
      <c r="AW245" s="106"/>
      <c r="AX245" s="106"/>
      <c r="AY245" s="106"/>
      <c r="AZ245" s="106"/>
      <c r="BA245" s="106"/>
      <c r="BB245" s="106"/>
      <c r="BC245" s="106"/>
      <c r="BD245" s="106"/>
      <c r="BE245" s="106"/>
      <c r="BF245" s="106"/>
      <c r="BG245" s="106"/>
      <c r="BH245" s="106"/>
      <c r="BI245" s="106"/>
      <c r="BJ245" s="106"/>
      <c r="BK245" s="106"/>
      <c r="BL245" s="106"/>
      <c r="BM245" s="106"/>
      <c r="BN245" s="106"/>
      <c r="BO245" s="106"/>
      <c r="BP245" s="106"/>
      <c r="BQ245" s="106"/>
      <c r="BR245" s="106"/>
      <c r="BS245" s="106"/>
      <c r="BT245" s="106"/>
      <c r="BU245" s="106"/>
      <c r="BV245" s="106"/>
      <c r="BW245" s="106"/>
      <c r="BX245" s="106"/>
      <c r="BY245" s="106"/>
      <c r="BZ245" s="106"/>
      <c r="CA245" s="106"/>
      <c r="CB245" s="106"/>
      <c r="CC245" s="106"/>
      <c r="CD245" s="106"/>
      <c r="CE245" s="106"/>
      <c r="CF245" s="106"/>
      <c r="CG245" s="106"/>
      <c r="CH245" s="106"/>
      <c r="CI245" s="106"/>
      <c r="CJ245" s="106"/>
      <c r="CK245" s="106"/>
    </row>
    <row r="246" spans="2:89" ht="15.75">
      <c r="B246" s="11"/>
      <c r="C246" s="48"/>
      <c r="D246" s="11"/>
      <c r="E246" s="11"/>
      <c r="F246" s="106"/>
      <c r="G246" s="114"/>
      <c r="H246" s="106"/>
      <c r="I246" s="286"/>
      <c r="J246" s="106"/>
      <c r="K246" s="114"/>
      <c r="L246" s="106"/>
      <c r="M246" s="106"/>
      <c r="N246" s="106"/>
      <c r="O246" s="106"/>
      <c r="P246" s="106"/>
      <c r="Q246" s="192"/>
      <c r="R246" s="106"/>
      <c r="S246" s="106"/>
      <c r="T246" s="11"/>
      <c r="U246" s="101"/>
      <c r="V246" s="106"/>
      <c r="W246" s="106"/>
      <c r="X246" s="104"/>
      <c r="Y246" s="181"/>
      <c r="Z246" s="377"/>
      <c r="AA246" s="172"/>
      <c r="AB246" s="376"/>
      <c r="AC246" s="106"/>
      <c r="AD246" s="106"/>
      <c r="AE246" s="106"/>
      <c r="AF246" s="106"/>
      <c r="AG246" s="106"/>
      <c r="AH246" s="106"/>
      <c r="AI246" s="106"/>
      <c r="AJ246" s="106"/>
      <c r="AK246" s="106"/>
      <c r="AL246" s="106"/>
      <c r="AM246" s="106"/>
      <c r="AN246" s="106"/>
      <c r="AO246" s="106"/>
      <c r="AP246" s="106"/>
      <c r="AQ246" s="106"/>
      <c r="AR246" s="106"/>
      <c r="AS246" s="106"/>
      <c r="AT246" s="106"/>
      <c r="AU246" s="106"/>
      <c r="AV246" s="106"/>
      <c r="AW246" s="106"/>
      <c r="AX246" s="106"/>
      <c r="AY246" s="106"/>
      <c r="AZ246" s="106"/>
      <c r="BA246" s="106"/>
      <c r="BB246" s="106"/>
      <c r="BC246" s="106"/>
      <c r="BD246" s="106"/>
      <c r="BE246" s="106"/>
      <c r="BF246" s="106"/>
      <c r="BG246" s="106"/>
      <c r="BH246" s="106"/>
      <c r="BI246" s="106"/>
      <c r="BJ246" s="106"/>
      <c r="BK246" s="106"/>
      <c r="BL246" s="106"/>
      <c r="BM246" s="106"/>
      <c r="BN246" s="106"/>
      <c r="BO246" s="106"/>
      <c r="BP246" s="106"/>
      <c r="BQ246" s="106"/>
      <c r="BR246" s="106"/>
      <c r="BS246" s="106"/>
      <c r="BT246" s="106"/>
      <c r="BU246" s="106"/>
      <c r="BV246" s="106"/>
      <c r="BW246" s="106"/>
      <c r="BX246" s="106"/>
      <c r="BY246" s="106"/>
      <c r="BZ246" s="106"/>
      <c r="CA246" s="106"/>
      <c r="CB246" s="106"/>
      <c r="CC246" s="106"/>
      <c r="CD246" s="106"/>
      <c r="CE246" s="106"/>
      <c r="CF246" s="106"/>
      <c r="CG246" s="106"/>
      <c r="CH246" s="106"/>
      <c r="CI246" s="106"/>
      <c r="CJ246" s="106"/>
      <c r="CK246" s="106"/>
    </row>
    <row r="247" spans="2:89" ht="14.25" customHeight="1">
      <c r="B247" s="11"/>
      <c r="C247" s="48"/>
      <c r="D247" s="11"/>
      <c r="E247" s="11"/>
      <c r="F247" s="106"/>
      <c r="G247" s="114"/>
      <c r="H247" s="106"/>
      <c r="I247" s="286"/>
      <c r="J247" s="106"/>
      <c r="K247" s="114"/>
      <c r="L247" s="106"/>
      <c r="M247" s="106"/>
      <c r="N247" s="106"/>
      <c r="O247" s="106"/>
      <c r="P247" s="113"/>
      <c r="Q247" s="106"/>
      <c r="R247" s="106"/>
      <c r="S247" s="106"/>
      <c r="T247" s="106"/>
      <c r="U247" s="106"/>
      <c r="V247" s="106"/>
      <c r="W247" s="106"/>
      <c r="X247" s="200"/>
      <c r="Y247" s="106"/>
      <c r="Z247" s="106"/>
      <c r="AA247" s="488"/>
      <c r="AB247" s="106"/>
      <c r="AC247" s="106"/>
      <c r="AD247" s="202"/>
      <c r="AE247" s="106"/>
      <c r="AF247" s="106"/>
      <c r="AG247" s="200"/>
      <c r="AH247" s="106"/>
      <c r="AI247" s="106"/>
      <c r="AJ247" s="488"/>
      <c r="AK247" s="106"/>
      <c r="AL247" s="106"/>
      <c r="AM247" s="202"/>
      <c r="AN247" s="106"/>
      <c r="AO247" s="106"/>
      <c r="AP247" s="106"/>
      <c r="AQ247" s="106"/>
      <c r="AR247" s="106"/>
      <c r="AS247" s="106"/>
      <c r="AT247" s="106"/>
      <c r="AU247" s="106"/>
      <c r="AV247" s="106"/>
      <c r="AW247" s="106"/>
      <c r="AX247" s="106"/>
      <c r="AY247" s="106"/>
      <c r="AZ247" s="106"/>
      <c r="BA247" s="106"/>
      <c r="BB247" s="106"/>
      <c r="BC247" s="106"/>
      <c r="BD247" s="106"/>
      <c r="BE247" s="106"/>
      <c r="BF247" s="106"/>
      <c r="BG247" s="106"/>
      <c r="BH247" s="106"/>
      <c r="BI247" s="106"/>
      <c r="BJ247" s="106"/>
      <c r="BK247" s="106"/>
      <c r="BL247" s="106"/>
      <c r="BM247" s="106"/>
      <c r="BN247" s="106"/>
      <c r="BO247" s="106"/>
      <c r="BP247" s="106"/>
      <c r="BQ247" s="106"/>
      <c r="BR247" s="106"/>
      <c r="BS247" s="106"/>
      <c r="BT247" s="106"/>
      <c r="BU247" s="106"/>
      <c r="BV247" s="106"/>
      <c r="BW247" s="106"/>
      <c r="BX247" s="106"/>
      <c r="BY247" s="106"/>
      <c r="BZ247" s="106"/>
      <c r="CA247" s="106"/>
      <c r="CB247" s="106"/>
      <c r="CC247" s="106"/>
      <c r="CD247" s="106"/>
      <c r="CE247" s="106"/>
      <c r="CF247" s="106"/>
      <c r="CG247" s="106"/>
      <c r="CH247" s="106"/>
      <c r="CI247" s="106"/>
      <c r="CJ247" s="106"/>
      <c r="CK247" s="106"/>
    </row>
    <row r="248" spans="2:89" ht="12.75" customHeight="1">
      <c r="B248" s="11"/>
      <c r="C248" s="48"/>
      <c r="D248" s="11"/>
      <c r="E248" s="11"/>
      <c r="F248" s="106"/>
      <c r="G248" s="114"/>
      <c r="H248" s="106"/>
      <c r="I248" s="101"/>
      <c r="J248" s="106"/>
      <c r="K248" s="114"/>
      <c r="L248" s="106"/>
      <c r="M248" s="106"/>
      <c r="N248" s="106"/>
      <c r="O248" s="106"/>
      <c r="P248" s="100"/>
      <c r="Q248" s="130"/>
      <c r="R248" s="106"/>
      <c r="S248" s="106"/>
      <c r="T248" s="106"/>
      <c r="U248" s="101"/>
      <c r="V248" s="100"/>
      <c r="W248" s="106"/>
      <c r="X248" s="212"/>
      <c r="Y248" s="191"/>
      <c r="Z248" s="192"/>
      <c r="AA248" s="212"/>
      <c r="AB248" s="191"/>
      <c r="AC248" s="192"/>
      <c r="AD248" s="212"/>
      <c r="AE248" s="191"/>
      <c r="AF248" s="192"/>
      <c r="AG248" s="212"/>
      <c r="AH248" s="191"/>
      <c r="AI248" s="192"/>
      <c r="AJ248" s="212"/>
      <c r="AK248" s="191"/>
      <c r="AL248" s="192"/>
      <c r="AM248" s="212"/>
      <c r="AN248" s="191"/>
      <c r="AO248" s="192"/>
      <c r="AP248" s="106"/>
      <c r="AQ248" s="106"/>
      <c r="AR248" s="106"/>
      <c r="AS248" s="106"/>
      <c r="AT248" s="106"/>
      <c r="AU248" s="106"/>
      <c r="AV248" s="106"/>
      <c r="AW248" s="106"/>
      <c r="AX248" s="106"/>
      <c r="AY248" s="106"/>
      <c r="AZ248" s="106"/>
      <c r="BA248" s="106"/>
      <c r="BB248" s="106"/>
      <c r="BC248" s="106"/>
      <c r="BD248" s="106"/>
      <c r="BE248" s="106"/>
      <c r="BF248" s="106"/>
      <c r="BG248" s="106"/>
      <c r="BH248" s="106"/>
      <c r="BI248" s="106"/>
      <c r="BJ248" s="106"/>
      <c r="BK248" s="106"/>
      <c r="BL248" s="106"/>
      <c r="BM248" s="106"/>
      <c r="BN248" s="106"/>
      <c r="BO248" s="106"/>
      <c r="BP248" s="106"/>
      <c r="BQ248" s="106"/>
      <c r="BR248" s="106"/>
      <c r="BS248" s="106"/>
      <c r="BT248" s="106"/>
      <c r="BU248" s="106"/>
      <c r="BV248" s="106"/>
      <c r="BW248" s="106"/>
      <c r="BX248" s="106"/>
      <c r="BY248" s="106"/>
      <c r="BZ248" s="106"/>
      <c r="CA248" s="106"/>
      <c r="CB248" s="106"/>
      <c r="CC248" s="106"/>
      <c r="CD248" s="106"/>
      <c r="CE248" s="106"/>
      <c r="CF248" s="106"/>
      <c r="CG248" s="106"/>
      <c r="CH248" s="106"/>
      <c r="CI248" s="106"/>
      <c r="CJ248" s="106"/>
      <c r="CK248" s="106"/>
    </row>
    <row r="249" spans="2:89" ht="14.25" customHeight="1">
      <c r="B249" s="11"/>
      <c r="C249" s="48"/>
      <c r="D249" s="11"/>
      <c r="E249" s="11"/>
      <c r="F249" s="106"/>
      <c r="G249" s="172"/>
      <c r="H249" s="106"/>
      <c r="I249" s="107"/>
      <c r="J249" s="106"/>
      <c r="K249" s="114"/>
      <c r="L249" s="106"/>
      <c r="M249" s="106"/>
      <c r="N249" s="106"/>
      <c r="O249" s="106"/>
      <c r="P249" s="100"/>
      <c r="Q249" s="141"/>
      <c r="R249" s="106"/>
      <c r="S249" s="106"/>
      <c r="T249" s="106"/>
      <c r="U249" s="106"/>
      <c r="V249" s="106"/>
      <c r="W249" s="181"/>
      <c r="X249" s="105"/>
      <c r="Y249" s="216"/>
      <c r="Z249" s="130"/>
      <c r="AA249" s="180"/>
      <c r="AB249" s="180"/>
      <c r="AC249" s="130"/>
      <c r="AD249" s="210"/>
      <c r="AE249" s="105"/>
      <c r="AF249" s="130"/>
      <c r="AG249" s="105"/>
      <c r="AH249" s="216"/>
      <c r="AI249" s="130"/>
      <c r="AJ249" s="180"/>
      <c r="AK249" s="180"/>
      <c r="AL249" s="130"/>
      <c r="AM249" s="210"/>
      <c r="AN249" s="105"/>
      <c r="AO249" s="130"/>
      <c r="AP249" s="106"/>
      <c r="AQ249" s="106"/>
      <c r="AR249" s="106"/>
      <c r="AS249" s="106"/>
      <c r="AT249" s="106"/>
      <c r="AU249" s="106"/>
      <c r="AV249" s="106"/>
      <c r="AW249" s="106"/>
      <c r="AX249" s="106"/>
      <c r="AY249" s="106"/>
      <c r="AZ249" s="106"/>
      <c r="BA249" s="106"/>
      <c r="BB249" s="106"/>
      <c r="BC249" s="106"/>
      <c r="BD249" s="106"/>
      <c r="BE249" s="106"/>
      <c r="BF249" s="106"/>
      <c r="BG249" s="106"/>
      <c r="BH249" s="106"/>
      <c r="BI249" s="106"/>
      <c r="BJ249" s="106"/>
      <c r="BK249" s="106"/>
      <c r="BL249" s="106"/>
      <c r="BM249" s="106"/>
      <c r="BN249" s="106"/>
      <c r="BO249" s="106"/>
      <c r="BP249" s="106"/>
      <c r="BQ249" s="106"/>
      <c r="BR249" s="106"/>
      <c r="BS249" s="106"/>
      <c r="BT249" s="106"/>
      <c r="BU249" s="106"/>
      <c r="BV249" s="106"/>
      <c r="BW249" s="106"/>
      <c r="BX249" s="106"/>
      <c r="BY249" s="106"/>
      <c r="BZ249" s="106"/>
      <c r="CA249" s="106"/>
      <c r="CB249" s="106"/>
      <c r="CC249" s="106"/>
      <c r="CD249" s="106"/>
      <c r="CE249" s="106"/>
      <c r="CF249" s="106"/>
      <c r="CG249" s="106"/>
      <c r="CH249" s="106"/>
      <c r="CI249" s="106"/>
      <c r="CJ249" s="106"/>
      <c r="CK249" s="106"/>
    </row>
    <row r="250" spans="2:89" ht="14.25" customHeight="1">
      <c r="B250" s="11"/>
      <c r="C250" s="48"/>
      <c r="D250" s="11"/>
      <c r="E250" s="11"/>
      <c r="F250" s="106"/>
      <c r="G250" s="114"/>
      <c r="H250" s="106"/>
      <c r="I250" s="107"/>
      <c r="J250" s="106"/>
      <c r="K250" s="495"/>
      <c r="L250" s="106"/>
      <c r="M250" s="106"/>
      <c r="N250" s="106"/>
      <c r="O250" s="106"/>
      <c r="P250" s="100"/>
      <c r="Q250" s="141"/>
      <c r="R250" s="106"/>
      <c r="S250" s="106"/>
      <c r="T250" s="106"/>
      <c r="U250" s="106"/>
      <c r="V250" s="106"/>
      <c r="W250" s="181"/>
      <c r="X250" s="100"/>
      <c r="Y250" s="100"/>
      <c r="Z250" s="138"/>
      <c r="AA250" s="180"/>
      <c r="AB250" s="180"/>
      <c r="AC250" s="141"/>
      <c r="AD250" s="101"/>
      <c r="AE250" s="100"/>
      <c r="AF250" s="141"/>
      <c r="AG250" s="100"/>
      <c r="AH250" s="100"/>
      <c r="AI250" s="138"/>
      <c r="AJ250" s="180"/>
      <c r="AK250" s="180"/>
      <c r="AL250" s="141"/>
      <c r="AM250" s="101"/>
      <c r="AN250" s="100"/>
      <c r="AO250" s="141"/>
      <c r="AP250" s="106"/>
      <c r="AQ250" s="106"/>
      <c r="AR250" s="106"/>
      <c r="AS250" s="106"/>
      <c r="AT250" s="106"/>
      <c r="AU250" s="106"/>
      <c r="AV250" s="106"/>
      <c r="AW250" s="106"/>
      <c r="AX250" s="106"/>
      <c r="AY250" s="106"/>
      <c r="AZ250" s="106"/>
      <c r="BA250" s="106"/>
      <c r="BB250" s="106"/>
      <c r="BC250" s="106"/>
      <c r="BD250" s="106"/>
      <c r="BE250" s="106"/>
      <c r="BF250" s="106"/>
      <c r="BG250" s="106"/>
      <c r="BH250" s="106"/>
      <c r="BI250" s="106"/>
      <c r="BJ250" s="106"/>
      <c r="BK250" s="106"/>
      <c r="BL250" s="106"/>
      <c r="BM250" s="106"/>
      <c r="BN250" s="106"/>
      <c r="BO250" s="106"/>
      <c r="BP250" s="106"/>
      <c r="BQ250" s="106"/>
      <c r="BR250" s="106"/>
      <c r="BS250" s="106"/>
      <c r="BT250" s="106"/>
      <c r="BU250" s="106"/>
      <c r="BV250" s="106"/>
      <c r="BW250" s="106"/>
      <c r="BX250" s="106"/>
      <c r="BY250" s="106"/>
      <c r="BZ250" s="106"/>
      <c r="CA250" s="106"/>
      <c r="CB250" s="106"/>
      <c r="CC250" s="106"/>
      <c r="CD250" s="106"/>
      <c r="CE250" s="106"/>
      <c r="CF250" s="106"/>
      <c r="CG250" s="106"/>
      <c r="CH250" s="106"/>
      <c r="CI250" s="106"/>
      <c r="CJ250" s="106"/>
      <c r="CK250" s="106"/>
    </row>
    <row r="251" spans="2:89" ht="13.5" customHeight="1">
      <c r="B251" s="11"/>
      <c r="C251" s="48"/>
      <c r="D251" s="11"/>
      <c r="E251" s="11"/>
      <c r="F251" s="115"/>
      <c r="G251" s="101"/>
      <c r="H251" s="100"/>
      <c r="I251" s="106"/>
      <c r="J251" s="106"/>
      <c r="K251" s="106"/>
      <c r="L251" s="197"/>
      <c r="M251" s="106"/>
      <c r="N251" s="106"/>
      <c r="O251" s="106"/>
      <c r="P251" s="105"/>
      <c r="Q251" s="141"/>
      <c r="R251" s="106"/>
      <c r="S251" s="114"/>
      <c r="T251" s="106"/>
      <c r="U251" s="106"/>
      <c r="V251" s="106"/>
      <c r="W251" s="106"/>
      <c r="X251" s="100"/>
      <c r="Y251" s="100"/>
      <c r="Z251" s="130"/>
      <c r="AA251" s="101"/>
      <c r="AB251" s="100"/>
      <c r="AC251" s="141"/>
      <c r="AD251" s="104"/>
      <c r="AE251" s="105"/>
      <c r="AF251" s="130"/>
      <c r="AG251" s="100"/>
      <c r="AH251" s="100"/>
      <c r="AI251" s="130"/>
      <c r="AJ251" s="101"/>
      <c r="AK251" s="100"/>
      <c r="AL251" s="141"/>
      <c r="AM251" s="104"/>
      <c r="AN251" s="105"/>
      <c r="AO251" s="130"/>
      <c r="AP251" s="106"/>
      <c r="AQ251" s="106"/>
      <c r="AR251" s="106"/>
      <c r="AS251" s="106"/>
      <c r="AT251" s="106"/>
      <c r="AU251" s="106"/>
      <c r="AV251" s="106"/>
      <c r="AW251" s="106"/>
      <c r="AX251" s="106"/>
      <c r="AY251" s="106"/>
      <c r="AZ251" s="106"/>
      <c r="BA251" s="106"/>
      <c r="BB251" s="106"/>
      <c r="BC251" s="106"/>
      <c r="BD251" s="106"/>
      <c r="BE251" s="106"/>
      <c r="BF251" s="106"/>
      <c r="BG251" s="106"/>
      <c r="BH251" s="106"/>
      <c r="BI251" s="106"/>
      <c r="BJ251" s="106"/>
      <c r="BK251" s="106"/>
      <c r="BL251" s="106"/>
      <c r="BM251" s="106"/>
      <c r="BN251" s="106"/>
      <c r="BO251" s="106"/>
      <c r="BP251" s="106"/>
      <c r="BQ251" s="106"/>
      <c r="BR251" s="106"/>
      <c r="BS251" s="106"/>
      <c r="BT251" s="106"/>
      <c r="BU251" s="106"/>
      <c r="BV251" s="106"/>
      <c r="BW251" s="106"/>
      <c r="BX251" s="106"/>
      <c r="BY251" s="106"/>
      <c r="BZ251" s="106"/>
      <c r="CA251" s="106"/>
      <c r="CB251" s="106"/>
      <c r="CC251" s="106"/>
      <c r="CD251" s="106"/>
      <c r="CE251" s="106"/>
      <c r="CF251" s="106"/>
      <c r="CG251" s="106"/>
      <c r="CH251" s="106"/>
      <c r="CI251" s="106"/>
      <c r="CJ251" s="106"/>
      <c r="CK251" s="106"/>
    </row>
    <row r="252" spans="2:89" ht="14.25" customHeight="1">
      <c r="B252" s="11"/>
      <c r="C252" s="48"/>
      <c r="D252" s="11"/>
      <c r="E252" s="11"/>
      <c r="F252" s="106"/>
      <c r="G252" s="101"/>
      <c r="H252" s="114"/>
      <c r="I252" s="106"/>
      <c r="J252" s="158"/>
      <c r="K252" s="158"/>
      <c r="L252" s="284"/>
      <c r="M252" s="106"/>
      <c r="N252" s="106"/>
      <c r="O252" s="106"/>
      <c r="P252" s="100"/>
      <c r="Q252" s="141"/>
      <c r="R252" s="106"/>
      <c r="S252" s="106"/>
      <c r="T252" s="106"/>
      <c r="U252" s="106"/>
      <c r="V252" s="106"/>
      <c r="W252" s="106"/>
      <c r="X252" s="180"/>
      <c r="Y252" s="180"/>
      <c r="Z252" s="130"/>
      <c r="AA252" s="101"/>
      <c r="AB252" s="100"/>
      <c r="AC252" s="141"/>
      <c r="AD252" s="104"/>
      <c r="AE252" s="105"/>
      <c r="AF252" s="141"/>
      <c r="AG252" s="180"/>
      <c r="AH252" s="180"/>
      <c r="AI252" s="130"/>
      <c r="AJ252" s="101"/>
      <c r="AK252" s="100"/>
      <c r="AL252" s="141"/>
      <c r="AM252" s="104"/>
      <c r="AN252" s="105"/>
      <c r="AO252" s="141"/>
      <c r="AP252" s="106"/>
      <c r="AQ252" s="106"/>
      <c r="AR252" s="106"/>
      <c r="AS252" s="106"/>
      <c r="AT252" s="106"/>
      <c r="AU252" s="106"/>
      <c r="AV252" s="106"/>
      <c r="AW252" s="106"/>
      <c r="AX252" s="106"/>
      <c r="AY252" s="106"/>
      <c r="AZ252" s="106"/>
      <c r="BA252" s="106"/>
      <c r="BB252" s="106"/>
      <c r="BC252" s="106"/>
      <c r="BD252" s="106"/>
      <c r="BE252" s="106"/>
      <c r="BF252" s="106"/>
      <c r="BG252" s="106"/>
      <c r="BH252" s="106"/>
      <c r="BI252" s="106"/>
      <c r="BJ252" s="106"/>
      <c r="BK252" s="106"/>
      <c r="BL252" s="106"/>
      <c r="BM252" s="106"/>
      <c r="BN252" s="106"/>
      <c r="BO252" s="106"/>
      <c r="BP252" s="106"/>
      <c r="BQ252" s="106"/>
      <c r="BR252" s="106"/>
      <c r="BS252" s="106"/>
      <c r="BT252" s="106"/>
      <c r="BU252" s="106"/>
      <c r="BV252" s="106"/>
      <c r="BW252" s="106"/>
      <c r="BX252" s="106"/>
      <c r="BY252" s="106"/>
      <c r="BZ252" s="106"/>
      <c r="CA252" s="106"/>
      <c r="CB252" s="106"/>
      <c r="CC252" s="106"/>
      <c r="CD252" s="106"/>
      <c r="CE252" s="106"/>
      <c r="CF252" s="106"/>
      <c r="CG252" s="106"/>
      <c r="CH252" s="106"/>
      <c r="CI252" s="106"/>
      <c r="CJ252" s="106"/>
      <c r="CK252" s="106"/>
    </row>
    <row r="253" spans="2:89">
      <c r="B253" s="11"/>
      <c r="C253" s="48"/>
      <c r="D253" s="11"/>
      <c r="E253" s="11"/>
      <c r="F253" s="115"/>
      <c r="G253" s="101"/>
      <c r="H253" s="180"/>
      <c r="I253" s="161"/>
      <c r="J253" s="115"/>
      <c r="K253" s="101"/>
      <c r="L253" s="100"/>
      <c r="M253" s="106"/>
      <c r="N253" s="106"/>
      <c r="O253" s="106"/>
      <c r="P253" s="100"/>
      <c r="Q253" s="282"/>
      <c r="R253" s="106"/>
      <c r="S253" s="106"/>
      <c r="T253" s="106"/>
      <c r="U253" s="106"/>
      <c r="V253" s="106"/>
      <c r="W253" s="106"/>
      <c r="X253" s="180"/>
      <c r="Y253" s="180"/>
      <c r="Z253" s="141"/>
      <c r="AA253" s="106"/>
      <c r="AB253" s="106"/>
      <c r="AC253" s="106"/>
      <c r="AD253" s="104"/>
      <c r="AE253" s="105"/>
      <c r="AF253" s="139"/>
      <c r="AG253" s="180"/>
      <c r="AH253" s="180"/>
      <c r="AI253" s="141"/>
      <c r="AJ253" s="106"/>
      <c r="AK253" s="106"/>
      <c r="AL253" s="106"/>
      <c r="AM253" s="104"/>
      <c r="AN253" s="105"/>
      <c r="AO253" s="139"/>
      <c r="AP253" s="106"/>
      <c r="AQ253" s="106"/>
      <c r="AR253" s="106"/>
      <c r="AS253" s="106"/>
      <c r="AT253" s="106"/>
      <c r="AU253" s="106"/>
      <c r="AV253" s="106"/>
      <c r="AW253" s="106"/>
      <c r="AX253" s="106"/>
      <c r="AY253" s="106"/>
      <c r="AZ253" s="106"/>
      <c r="BA253" s="106"/>
      <c r="BB253" s="106"/>
      <c r="BC253" s="106"/>
      <c r="BD253" s="106"/>
      <c r="BE253" s="106"/>
      <c r="BF253" s="106"/>
      <c r="BG253" s="106"/>
      <c r="BH253" s="106"/>
      <c r="BI253" s="106"/>
      <c r="BJ253" s="106"/>
      <c r="BK253" s="106"/>
      <c r="BL253" s="106"/>
      <c r="BM253" s="106"/>
      <c r="BN253" s="106"/>
      <c r="BO253" s="106"/>
      <c r="BP253" s="106"/>
      <c r="BQ253" s="106"/>
      <c r="BR253" s="106"/>
      <c r="BS253" s="106"/>
      <c r="BT253" s="106"/>
      <c r="BU253" s="106"/>
      <c r="BV253" s="106"/>
      <c r="BW253" s="106"/>
      <c r="BX253" s="106"/>
      <c r="BY253" s="106"/>
      <c r="BZ253" s="106"/>
      <c r="CA253" s="106"/>
      <c r="CB253" s="106"/>
      <c r="CC253" s="106"/>
      <c r="CD253" s="106"/>
      <c r="CE253" s="106"/>
      <c r="CF253" s="106"/>
      <c r="CG253" s="106"/>
      <c r="CH253" s="106"/>
      <c r="CI253" s="106"/>
      <c r="CJ253" s="106"/>
      <c r="CK253" s="106"/>
    </row>
    <row r="254" spans="2:89" ht="14.25" customHeight="1">
      <c r="B254" s="11"/>
      <c r="C254" s="48"/>
      <c r="D254" s="11"/>
      <c r="E254" s="11"/>
      <c r="F254" s="106"/>
      <c r="G254" s="114"/>
      <c r="H254" s="106"/>
      <c r="I254" s="101"/>
      <c r="J254" s="115"/>
      <c r="K254" s="106"/>
      <c r="L254" s="100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  <c r="AA254" s="171"/>
      <c r="AB254" s="113"/>
      <c r="AC254" s="105"/>
      <c r="AD254" s="104"/>
      <c r="AE254" s="105"/>
      <c r="AF254" s="139"/>
      <c r="AG254" s="106"/>
      <c r="AH254" s="106"/>
      <c r="AI254" s="106"/>
      <c r="AJ254" s="106"/>
      <c r="AK254" s="106"/>
      <c r="AL254" s="106"/>
      <c r="AM254" s="104"/>
      <c r="AN254" s="105"/>
      <c r="AO254" s="139"/>
      <c r="AP254" s="106"/>
      <c r="AQ254" s="106"/>
      <c r="AR254" s="106"/>
      <c r="AS254" s="106"/>
      <c r="AT254" s="106"/>
      <c r="AU254" s="106"/>
      <c r="AV254" s="106"/>
      <c r="AW254" s="106"/>
      <c r="AX254" s="106"/>
      <c r="AY254" s="106"/>
      <c r="AZ254" s="106"/>
      <c r="BA254" s="106"/>
      <c r="BB254" s="106"/>
      <c r="BC254" s="106"/>
      <c r="BD254" s="106"/>
      <c r="BE254" s="106"/>
      <c r="BF254" s="106"/>
      <c r="BG254" s="106"/>
      <c r="BH254" s="106"/>
      <c r="BI254" s="106"/>
      <c r="BJ254" s="106"/>
      <c r="BK254" s="106"/>
      <c r="BL254" s="106"/>
      <c r="BM254" s="106"/>
      <c r="BN254" s="106"/>
      <c r="BO254" s="106"/>
      <c r="BP254" s="106"/>
      <c r="BQ254" s="106"/>
      <c r="BR254" s="106"/>
      <c r="BS254" s="106"/>
      <c r="BT254" s="106"/>
      <c r="BU254" s="106"/>
      <c r="BV254" s="106"/>
      <c r="BW254" s="106"/>
      <c r="BX254" s="106"/>
      <c r="BY254" s="106"/>
      <c r="BZ254" s="106"/>
      <c r="CA254" s="106"/>
      <c r="CB254" s="106"/>
      <c r="CC254" s="106"/>
      <c r="CD254" s="106"/>
      <c r="CE254" s="106"/>
      <c r="CF254" s="106"/>
      <c r="CG254" s="106"/>
      <c r="CH254" s="106"/>
      <c r="CI254" s="106"/>
      <c r="CJ254" s="106"/>
      <c r="CK254" s="106"/>
    </row>
    <row r="255" spans="2:89" ht="15" customHeight="1">
      <c r="B255" s="11"/>
      <c r="C255" s="48"/>
      <c r="D255" s="11"/>
      <c r="E255" s="11"/>
      <c r="F255" s="106"/>
      <c r="G255" s="114"/>
      <c r="H255" s="106"/>
      <c r="I255" s="101"/>
      <c r="J255" s="781"/>
      <c r="K255" s="157"/>
      <c r="L255" s="179"/>
      <c r="M255" s="106"/>
      <c r="N255" s="106"/>
      <c r="O255" s="106"/>
      <c r="P255" s="106"/>
      <c r="Q255" s="106"/>
      <c r="R255" s="106"/>
      <c r="S255" s="106"/>
      <c r="T255" s="106"/>
      <c r="U255" s="101"/>
      <c r="V255" s="101"/>
      <c r="W255" s="106"/>
      <c r="X255" s="106"/>
      <c r="Y255" s="106"/>
      <c r="Z255" s="106"/>
      <c r="AA255" s="115"/>
      <c r="AB255" s="101"/>
      <c r="AC255" s="100"/>
      <c r="AD255" s="101"/>
      <c r="AE255" s="100"/>
      <c r="AF255" s="141"/>
      <c r="AG255" s="106"/>
      <c r="AH255" s="106"/>
      <c r="AI255" s="106"/>
      <c r="AJ255" s="106"/>
      <c r="AK255" s="106"/>
      <c r="AL255" s="106"/>
      <c r="AM255" s="101"/>
      <c r="AN255" s="100"/>
      <c r="AO255" s="141"/>
      <c r="AP255" s="106"/>
      <c r="AQ255" s="106"/>
      <c r="AR255" s="106"/>
      <c r="AS255" s="106"/>
      <c r="AT255" s="106"/>
      <c r="AU255" s="106"/>
      <c r="AV255" s="106"/>
      <c r="AW255" s="106"/>
      <c r="AX255" s="106"/>
      <c r="AY255" s="106"/>
      <c r="AZ255" s="106"/>
      <c r="BA255" s="106"/>
      <c r="BB255" s="106"/>
      <c r="BC255" s="106"/>
      <c r="BD255" s="106"/>
      <c r="BE255" s="106"/>
      <c r="BF255" s="106"/>
      <c r="BG255" s="106"/>
      <c r="BH255" s="106"/>
      <c r="BI255" s="106"/>
      <c r="BJ255" s="106"/>
      <c r="BK255" s="106"/>
      <c r="BL255" s="106"/>
      <c r="BM255" s="106"/>
      <c r="BN255" s="106"/>
      <c r="BO255" s="106"/>
      <c r="BP255" s="106"/>
      <c r="BQ255" s="106"/>
      <c r="BR255" s="106"/>
      <c r="BS255" s="106"/>
      <c r="BT255" s="106"/>
      <c r="BU255" s="106"/>
      <c r="BV255" s="106"/>
      <c r="BW255" s="106"/>
      <c r="BX255" s="106"/>
      <c r="BY255" s="106"/>
      <c r="BZ255" s="106"/>
      <c r="CA255" s="106"/>
      <c r="CB255" s="106"/>
      <c r="CC255" s="106"/>
      <c r="CD255" s="106"/>
      <c r="CE255" s="106"/>
      <c r="CF255" s="106"/>
      <c r="CG255" s="106"/>
      <c r="CH255" s="106"/>
      <c r="CI255" s="106"/>
      <c r="CJ255" s="106"/>
      <c r="CK255" s="106"/>
    </row>
    <row r="256" spans="2:89">
      <c r="B256" s="11"/>
      <c r="C256" s="48"/>
      <c r="D256" s="11"/>
      <c r="E256" s="11"/>
      <c r="F256" s="106"/>
      <c r="G256" s="114"/>
      <c r="H256" s="106"/>
      <c r="I256" s="101"/>
      <c r="J256" s="106"/>
      <c r="K256" s="172"/>
      <c r="L256" s="106"/>
      <c r="M256" s="106"/>
      <c r="N256" s="106"/>
      <c r="O256" s="106"/>
      <c r="P256" s="106"/>
      <c r="Q256" s="106"/>
      <c r="R256" s="106"/>
      <c r="S256" s="114"/>
      <c r="T256" s="106"/>
      <c r="U256" s="98"/>
      <c r="V256" s="106"/>
      <c r="W256" s="106"/>
      <c r="X256" s="201"/>
      <c r="Y256" s="106"/>
      <c r="Z256" s="106"/>
      <c r="AA256" s="115"/>
      <c r="AB256" s="101"/>
      <c r="AC256" s="100"/>
      <c r="AD256" s="106"/>
      <c r="AE256" s="106"/>
      <c r="AF256" s="106"/>
      <c r="AG256" s="106"/>
      <c r="AH256" s="106"/>
      <c r="AI256" s="106"/>
      <c r="AJ256" s="106"/>
      <c r="AK256" s="106"/>
      <c r="AL256" s="106"/>
      <c r="AM256" s="106"/>
      <c r="AN256" s="106"/>
      <c r="AO256" s="106"/>
      <c r="AP256" s="106"/>
      <c r="AQ256" s="106"/>
      <c r="AR256" s="106"/>
      <c r="AS256" s="106"/>
      <c r="AT256" s="106"/>
      <c r="AU256" s="106"/>
      <c r="AV256" s="106"/>
      <c r="AW256" s="106"/>
      <c r="AX256" s="106"/>
      <c r="AY256" s="106"/>
      <c r="AZ256" s="106"/>
      <c r="BA256" s="106"/>
      <c r="BB256" s="106"/>
      <c r="BC256" s="106"/>
      <c r="BD256" s="106"/>
      <c r="BE256" s="106"/>
      <c r="BF256" s="106"/>
      <c r="BG256" s="106"/>
      <c r="BH256" s="106"/>
      <c r="BI256" s="106"/>
      <c r="BJ256" s="106"/>
      <c r="BK256" s="106"/>
      <c r="BL256" s="106"/>
      <c r="BM256" s="106"/>
      <c r="BN256" s="106"/>
      <c r="BO256" s="106"/>
      <c r="BP256" s="106"/>
      <c r="BQ256" s="106"/>
      <c r="BR256" s="106"/>
      <c r="BS256" s="106"/>
      <c r="BT256" s="106"/>
      <c r="BU256" s="106"/>
      <c r="BV256" s="106"/>
      <c r="BW256" s="106"/>
      <c r="BX256" s="106"/>
      <c r="BY256" s="106"/>
      <c r="BZ256" s="106"/>
      <c r="CA256" s="106"/>
      <c r="CB256" s="106"/>
      <c r="CC256" s="106"/>
      <c r="CD256" s="106"/>
      <c r="CE256" s="106"/>
      <c r="CF256" s="106"/>
      <c r="CG256" s="106"/>
      <c r="CH256" s="106"/>
      <c r="CI256" s="106"/>
      <c r="CJ256" s="106"/>
      <c r="CK256" s="106"/>
    </row>
    <row r="257" spans="2:89">
      <c r="B257" s="11"/>
      <c r="C257" s="48"/>
      <c r="D257" s="11"/>
      <c r="E257" s="11"/>
      <c r="F257" s="106"/>
      <c r="G257" s="114"/>
      <c r="H257" s="106"/>
      <c r="I257" s="101"/>
      <c r="J257" s="115"/>
      <c r="K257" s="101"/>
      <c r="L257" s="96"/>
      <c r="M257" s="106"/>
      <c r="N257" s="106"/>
      <c r="O257" s="106"/>
      <c r="P257" s="106"/>
      <c r="Q257" s="106"/>
      <c r="R257" s="106"/>
      <c r="S257" s="114"/>
      <c r="T257" s="106"/>
      <c r="U257" s="104"/>
      <c r="V257" s="106"/>
      <c r="W257" s="106"/>
      <c r="X257" s="111"/>
      <c r="Y257" s="106"/>
      <c r="Z257" s="106"/>
      <c r="AA257" s="118"/>
      <c r="AB257" s="101"/>
      <c r="AC257" s="105"/>
      <c r="AD257" s="106"/>
      <c r="AE257" s="106"/>
      <c r="AF257" s="106"/>
      <c r="AG257" s="106"/>
      <c r="AH257" s="106"/>
      <c r="AI257" s="106"/>
      <c r="AJ257" s="106"/>
      <c r="AK257" s="106"/>
      <c r="AL257" s="106"/>
      <c r="AM257" s="106"/>
      <c r="AN257" s="106"/>
      <c r="AO257" s="106"/>
      <c r="AP257" s="106"/>
      <c r="AQ257" s="106"/>
      <c r="AR257" s="106"/>
      <c r="AS257" s="106"/>
      <c r="AT257" s="106"/>
      <c r="AU257" s="106"/>
      <c r="AV257" s="106"/>
      <c r="AW257" s="106"/>
      <c r="AX257" s="106"/>
      <c r="AY257" s="106"/>
      <c r="AZ257" s="106"/>
      <c r="BA257" s="106"/>
      <c r="BB257" s="106"/>
      <c r="BC257" s="106"/>
      <c r="BD257" s="106"/>
      <c r="BE257" s="106"/>
      <c r="BF257" s="106"/>
      <c r="BG257" s="106"/>
      <c r="BH257" s="106"/>
      <c r="BI257" s="106"/>
      <c r="BJ257" s="106"/>
      <c r="BK257" s="106"/>
      <c r="BL257" s="106"/>
      <c r="BM257" s="106"/>
      <c r="BN257" s="106"/>
      <c r="BO257" s="106"/>
      <c r="BP257" s="106"/>
      <c r="BQ257" s="106"/>
      <c r="BR257" s="106"/>
      <c r="BS257" s="106"/>
      <c r="BT257" s="106"/>
      <c r="BU257" s="106"/>
      <c r="BV257" s="106"/>
      <c r="BW257" s="106"/>
      <c r="BX257" s="106"/>
      <c r="BY257" s="106"/>
      <c r="BZ257" s="106"/>
      <c r="CA257" s="106"/>
      <c r="CB257" s="106"/>
      <c r="CC257" s="106"/>
      <c r="CD257" s="106"/>
      <c r="CE257" s="106"/>
      <c r="CF257" s="106"/>
      <c r="CG257" s="106"/>
      <c r="CH257" s="106"/>
      <c r="CI257" s="106"/>
      <c r="CJ257" s="106"/>
      <c r="CK257" s="106"/>
    </row>
    <row r="258" spans="2:89">
      <c r="B258" s="11"/>
      <c r="C258" s="48"/>
      <c r="D258" s="11"/>
      <c r="E258" s="11"/>
      <c r="F258" s="106"/>
      <c r="G258" s="114"/>
      <c r="H258" s="106"/>
      <c r="I258" s="106"/>
      <c r="J258" s="115"/>
      <c r="K258" s="113"/>
      <c r="L258" s="96"/>
      <c r="M258" s="106"/>
      <c r="N258" s="106"/>
      <c r="O258" s="106"/>
      <c r="P258" s="106"/>
      <c r="Q258" s="192"/>
      <c r="R258" s="106"/>
      <c r="S258" s="114"/>
      <c r="T258" s="106"/>
      <c r="U258" s="104"/>
      <c r="V258" s="106"/>
      <c r="W258" s="106"/>
      <c r="X258" s="111"/>
      <c r="Y258" s="121"/>
      <c r="Z258" s="106"/>
      <c r="AA258" s="366"/>
      <c r="AB258" s="101"/>
      <c r="AC258" s="105"/>
      <c r="AD258" s="106"/>
      <c r="AE258" s="106"/>
      <c r="AF258" s="106"/>
      <c r="AG258" s="106"/>
      <c r="AH258" s="106"/>
      <c r="AI258" s="106"/>
      <c r="AJ258" s="106"/>
      <c r="AK258" s="106"/>
      <c r="AL258" s="106"/>
      <c r="AM258" s="106"/>
      <c r="AN258" s="106"/>
      <c r="AO258" s="106"/>
      <c r="AP258" s="106"/>
      <c r="AQ258" s="106"/>
      <c r="AR258" s="106"/>
      <c r="AS258" s="106"/>
      <c r="AT258" s="106"/>
      <c r="AU258" s="106"/>
      <c r="AV258" s="106"/>
      <c r="AW258" s="106"/>
      <c r="AX258" s="106"/>
      <c r="AY258" s="106"/>
      <c r="AZ258" s="106"/>
      <c r="BA258" s="106"/>
      <c r="BB258" s="106"/>
      <c r="BC258" s="106"/>
      <c r="BD258" s="106"/>
      <c r="BE258" s="106"/>
      <c r="BF258" s="106"/>
      <c r="BG258" s="106"/>
      <c r="BH258" s="106"/>
      <c r="BI258" s="106"/>
      <c r="BJ258" s="106"/>
      <c r="BK258" s="106"/>
      <c r="BL258" s="106"/>
      <c r="BM258" s="106"/>
      <c r="BN258" s="106"/>
      <c r="BO258" s="106"/>
      <c r="BP258" s="106"/>
      <c r="BQ258" s="106"/>
      <c r="BR258" s="106"/>
      <c r="BS258" s="106"/>
      <c r="BT258" s="106"/>
      <c r="BU258" s="106"/>
      <c r="BV258" s="106"/>
      <c r="BW258" s="106"/>
      <c r="BX258" s="106"/>
      <c r="BY258" s="106"/>
      <c r="BZ258" s="106"/>
      <c r="CA258" s="106"/>
      <c r="CB258" s="106"/>
      <c r="CC258" s="106"/>
      <c r="CD258" s="106"/>
      <c r="CE258" s="106"/>
      <c r="CF258" s="106"/>
      <c r="CG258" s="106"/>
      <c r="CH258" s="106"/>
      <c r="CI258" s="106"/>
      <c r="CJ258" s="106"/>
      <c r="CK258" s="106"/>
    </row>
    <row r="259" spans="2:89">
      <c r="B259" s="11"/>
      <c r="C259" s="48"/>
      <c r="D259" s="11"/>
      <c r="E259" s="11"/>
      <c r="F259" s="106"/>
      <c r="G259" s="114"/>
      <c r="H259" s="106"/>
      <c r="I259" s="106"/>
      <c r="J259" s="125"/>
      <c r="K259" s="101"/>
      <c r="L259" s="98"/>
      <c r="M259" s="106"/>
      <c r="N259" s="106"/>
      <c r="O259" s="106"/>
      <c r="P259" s="105"/>
      <c r="Q259" s="136"/>
      <c r="R259" s="106"/>
      <c r="S259" s="114"/>
      <c r="T259" s="106"/>
      <c r="U259" s="104"/>
      <c r="V259" s="133"/>
      <c r="W259" s="106"/>
      <c r="X259" s="111"/>
      <c r="Y259" s="121"/>
      <c r="Z259" s="106"/>
      <c r="AA259" s="116"/>
      <c r="AB259" s="101"/>
      <c r="AC259" s="100"/>
      <c r="AD259" s="106"/>
      <c r="AE259" s="106"/>
      <c r="AF259" s="106"/>
      <c r="AG259" s="106"/>
      <c r="AH259" s="106"/>
      <c r="AI259" s="106"/>
      <c r="AJ259" s="106"/>
      <c r="AK259" s="106"/>
      <c r="AL259" s="106"/>
      <c r="AM259" s="106"/>
      <c r="AN259" s="106"/>
      <c r="AO259" s="106"/>
      <c r="AP259" s="106"/>
      <c r="AQ259" s="106"/>
      <c r="AR259" s="106"/>
      <c r="AS259" s="106"/>
      <c r="AT259" s="106"/>
      <c r="AU259" s="106"/>
      <c r="AV259" s="106"/>
      <c r="AW259" s="106"/>
      <c r="AX259" s="106"/>
      <c r="AY259" s="106"/>
      <c r="AZ259" s="106"/>
      <c r="BA259" s="106"/>
      <c r="BB259" s="106"/>
      <c r="BC259" s="106"/>
      <c r="BD259" s="106"/>
      <c r="BE259" s="106"/>
      <c r="BF259" s="106"/>
      <c r="BG259" s="106"/>
      <c r="BH259" s="106"/>
      <c r="BI259" s="106"/>
      <c r="BJ259" s="106"/>
      <c r="BK259" s="106"/>
      <c r="BL259" s="106"/>
      <c r="BM259" s="106"/>
      <c r="BN259" s="106"/>
      <c r="BO259" s="106"/>
      <c r="BP259" s="106"/>
      <c r="BQ259" s="106"/>
      <c r="BR259" s="106"/>
      <c r="BS259" s="106"/>
      <c r="BT259" s="106"/>
      <c r="BU259" s="106"/>
      <c r="BV259" s="106"/>
      <c r="BW259" s="106"/>
      <c r="BX259" s="106"/>
      <c r="BY259" s="106"/>
      <c r="BZ259" s="106"/>
      <c r="CA259" s="106"/>
      <c r="CB259" s="106"/>
      <c r="CC259" s="106"/>
      <c r="CD259" s="106"/>
      <c r="CE259" s="106"/>
      <c r="CF259" s="106"/>
      <c r="CG259" s="106"/>
      <c r="CH259" s="106"/>
      <c r="CI259" s="106"/>
      <c r="CJ259" s="106"/>
      <c r="CK259" s="106"/>
    </row>
    <row r="260" spans="2:89">
      <c r="B260" s="11"/>
      <c r="C260" s="48"/>
      <c r="D260" s="11"/>
      <c r="E260" s="11"/>
      <c r="F260" s="106"/>
      <c r="G260" s="114"/>
      <c r="H260" s="106"/>
      <c r="I260" s="106"/>
      <c r="J260" s="125"/>
      <c r="K260" s="101"/>
      <c r="L260" s="96"/>
      <c r="M260" s="106"/>
      <c r="N260" s="106"/>
      <c r="O260" s="106"/>
      <c r="P260" s="105"/>
      <c r="Q260" s="135"/>
      <c r="R260" s="106"/>
      <c r="S260" s="114"/>
      <c r="T260" s="106"/>
      <c r="U260" s="101"/>
      <c r="V260" s="106"/>
      <c r="W260" s="106"/>
      <c r="X260" s="111"/>
      <c r="Y260" s="121"/>
      <c r="Z260" s="106"/>
      <c r="AA260" s="116"/>
      <c r="AB260" s="101"/>
      <c r="AC260" s="100"/>
      <c r="AD260" s="106"/>
      <c r="AE260" s="106"/>
      <c r="AF260" s="106"/>
      <c r="AG260" s="106"/>
      <c r="AH260" s="106"/>
      <c r="AI260" s="106"/>
      <c r="AJ260" s="106"/>
      <c r="AK260" s="106"/>
      <c r="AL260" s="106"/>
      <c r="AM260" s="106"/>
      <c r="AN260" s="106"/>
      <c r="AO260" s="106"/>
      <c r="AP260" s="106"/>
      <c r="AQ260" s="106"/>
      <c r="AR260" s="106"/>
      <c r="AS260" s="106"/>
      <c r="AT260" s="106"/>
      <c r="AU260" s="106"/>
      <c r="AV260" s="106"/>
      <c r="AW260" s="106"/>
      <c r="AX260" s="106"/>
      <c r="AY260" s="106"/>
      <c r="AZ260" s="106"/>
      <c r="BA260" s="106"/>
      <c r="BB260" s="106"/>
      <c r="BC260" s="106"/>
      <c r="BD260" s="106"/>
      <c r="BE260" s="106"/>
      <c r="BF260" s="106"/>
      <c r="BG260" s="106"/>
      <c r="BH260" s="106"/>
      <c r="BI260" s="106"/>
      <c r="BJ260" s="106"/>
      <c r="BK260" s="106"/>
      <c r="BL260" s="106"/>
      <c r="BM260" s="106"/>
      <c r="BN260" s="106"/>
      <c r="BO260" s="106"/>
      <c r="BP260" s="106"/>
      <c r="BQ260" s="106"/>
      <c r="BR260" s="106"/>
      <c r="BS260" s="106"/>
      <c r="BT260" s="106"/>
      <c r="BU260" s="106"/>
      <c r="BV260" s="106"/>
      <c r="BW260" s="106"/>
      <c r="BX260" s="106"/>
      <c r="BY260" s="106"/>
      <c r="BZ260" s="106"/>
      <c r="CA260" s="106"/>
      <c r="CB260" s="106"/>
      <c r="CC260" s="106"/>
      <c r="CD260" s="106"/>
      <c r="CE260" s="106"/>
      <c r="CF260" s="106"/>
      <c r="CG260" s="106"/>
      <c r="CH260" s="106"/>
      <c r="CI260" s="106"/>
      <c r="CJ260" s="106"/>
      <c r="CK260" s="106"/>
    </row>
    <row r="261" spans="2:89">
      <c r="B261" s="11"/>
      <c r="C261" s="48"/>
      <c r="D261" s="11"/>
      <c r="E261" s="11"/>
      <c r="F261" s="106"/>
      <c r="G261" s="114"/>
      <c r="H261" s="106"/>
      <c r="I261" s="106"/>
      <c r="J261" s="115"/>
      <c r="K261" s="101"/>
      <c r="L261" s="96"/>
      <c r="M261" s="106"/>
      <c r="N261" s="106"/>
      <c r="O261" s="106"/>
      <c r="P261" s="100"/>
      <c r="Q261" s="141"/>
      <c r="R261" s="106"/>
      <c r="S261" s="114"/>
      <c r="T261" s="106"/>
      <c r="U261" s="101"/>
      <c r="V261" s="106"/>
      <c r="W261" s="106"/>
      <c r="X261" s="106"/>
      <c r="Y261" s="106"/>
      <c r="Z261" s="106"/>
      <c r="AA261" s="106"/>
      <c r="AB261" s="106"/>
      <c r="AC261" s="106"/>
      <c r="AD261" s="106"/>
      <c r="AE261" s="106"/>
      <c r="AF261" s="106"/>
      <c r="AG261" s="106"/>
      <c r="AH261" s="106"/>
      <c r="AI261" s="106"/>
      <c r="AJ261" s="106"/>
      <c r="AK261" s="106"/>
      <c r="AL261" s="106"/>
      <c r="AM261" s="106"/>
      <c r="AN261" s="106"/>
      <c r="AO261" s="106"/>
      <c r="AP261" s="106"/>
      <c r="AQ261" s="106"/>
      <c r="AR261" s="106"/>
      <c r="AS261" s="106"/>
      <c r="AT261" s="106"/>
      <c r="AU261" s="106"/>
      <c r="AV261" s="106"/>
      <c r="AW261" s="106"/>
      <c r="AX261" s="106"/>
      <c r="AY261" s="106"/>
      <c r="AZ261" s="106"/>
      <c r="BA261" s="106"/>
      <c r="BB261" s="106"/>
      <c r="BC261" s="106"/>
      <c r="BD261" s="106"/>
      <c r="BE261" s="106"/>
      <c r="BF261" s="106"/>
      <c r="BG261" s="106"/>
      <c r="BH261" s="106"/>
      <c r="BI261" s="106"/>
      <c r="BJ261" s="106"/>
      <c r="BK261" s="106"/>
      <c r="BL261" s="106"/>
      <c r="BM261" s="106"/>
      <c r="BN261" s="106"/>
      <c r="BO261" s="106"/>
      <c r="BP261" s="106"/>
      <c r="BQ261" s="106"/>
      <c r="BR261" s="106"/>
      <c r="BS261" s="106"/>
      <c r="BT261" s="106"/>
      <c r="BU261" s="106"/>
      <c r="BV261" s="106"/>
      <c r="BW261" s="106"/>
      <c r="BX261" s="106"/>
      <c r="BY261" s="106"/>
      <c r="BZ261" s="106"/>
      <c r="CA261" s="106"/>
      <c r="CB261" s="106"/>
      <c r="CC261" s="106"/>
      <c r="CD261" s="106"/>
      <c r="CE261" s="106"/>
      <c r="CF261" s="106"/>
      <c r="CG261" s="106"/>
      <c r="CH261" s="106"/>
      <c r="CI261" s="106"/>
      <c r="CJ261" s="106"/>
      <c r="CK261" s="106"/>
    </row>
    <row r="262" spans="2:89">
      <c r="B262" s="11"/>
      <c r="C262" s="48"/>
      <c r="D262" s="11"/>
      <c r="E262" s="11"/>
      <c r="F262" s="106"/>
      <c r="G262" s="114"/>
      <c r="H262" s="106"/>
      <c r="I262" s="106"/>
      <c r="J262" s="116"/>
      <c r="K262" s="101"/>
      <c r="L262" s="98"/>
      <c r="M262" s="106"/>
      <c r="N262" s="106"/>
      <c r="O262" s="106"/>
      <c r="P262" s="100"/>
      <c r="Q262" s="141"/>
      <c r="R262" s="106"/>
      <c r="S262" s="114"/>
      <c r="T262" s="106"/>
      <c r="U262" s="101"/>
      <c r="V262" s="106"/>
      <c r="W262" s="106"/>
      <c r="X262" s="106"/>
      <c r="Y262" s="106"/>
      <c r="Z262" s="106"/>
      <c r="AA262" s="106"/>
      <c r="AB262" s="106"/>
      <c r="AC262" s="106"/>
      <c r="AD262" s="106"/>
      <c r="AE262" s="106"/>
      <c r="AF262" s="106"/>
      <c r="AG262" s="106"/>
      <c r="AH262" s="106"/>
      <c r="AI262" s="106"/>
      <c r="AJ262" s="106"/>
      <c r="AK262" s="106"/>
      <c r="AL262" s="106"/>
      <c r="AM262" s="106"/>
      <c r="AN262" s="106"/>
      <c r="AO262" s="106"/>
      <c r="AP262" s="106"/>
      <c r="AQ262" s="106"/>
      <c r="AR262" s="106"/>
      <c r="AS262" s="106"/>
      <c r="AT262" s="106"/>
      <c r="AU262" s="106"/>
      <c r="AV262" s="106"/>
      <c r="AW262" s="106"/>
      <c r="AX262" s="106"/>
      <c r="AY262" s="106"/>
      <c r="AZ262" s="106"/>
      <c r="BA262" s="106"/>
      <c r="BB262" s="106"/>
      <c r="BC262" s="106"/>
      <c r="BD262" s="106"/>
      <c r="BE262" s="106"/>
      <c r="BF262" s="106"/>
      <c r="BG262" s="106"/>
      <c r="BH262" s="106"/>
      <c r="BI262" s="106"/>
      <c r="BJ262" s="106"/>
      <c r="BK262" s="106"/>
      <c r="BL262" s="106"/>
      <c r="BM262" s="106"/>
      <c r="BN262" s="106"/>
      <c r="BO262" s="106"/>
      <c r="BP262" s="106"/>
      <c r="BQ262" s="106"/>
      <c r="BR262" s="106"/>
      <c r="BS262" s="106"/>
      <c r="BT262" s="106"/>
      <c r="BU262" s="106"/>
      <c r="BV262" s="106"/>
      <c r="BW262" s="106"/>
      <c r="BX262" s="106"/>
      <c r="BY262" s="106"/>
      <c r="BZ262" s="106"/>
      <c r="CA262" s="106"/>
      <c r="CB262" s="106"/>
      <c r="CC262" s="106"/>
      <c r="CD262" s="106"/>
      <c r="CE262" s="106"/>
      <c r="CF262" s="106"/>
      <c r="CG262" s="106"/>
      <c r="CH262" s="106"/>
      <c r="CI262" s="106"/>
      <c r="CJ262" s="106"/>
      <c r="CK262" s="106"/>
    </row>
    <row r="263" spans="2:89">
      <c r="B263" s="11"/>
      <c r="C263" s="48"/>
      <c r="D263" s="11"/>
      <c r="E263" s="11"/>
      <c r="F263" s="158"/>
      <c r="G263" s="158"/>
      <c r="H263" s="132"/>
      <c r="I263" s="106"/>
      <c r="J263" s="116"/>
      <c r="K263" s="101"/>
      <c r="L263" s="98"/>
      <c r="M263" s="106"/>
      <c r="N263" s="106"/>
      <c r="O263" s="106"/>
      <c r="P263" s="106"/>
      <c r="Q263" s="141"/>
      <c r="R263" s="106"/>
      <c r="S263" s="114"/>
      <c r="T263" s="106"/>
      <c r="U263" s="101"/>
      <c r="V263" s="106"/>
      <c r="W263" s="106"/>
      <c r="X263" s="39"/>
      <c r="Y263" s="101"/>
      <c r="Z263" s="14"/>
      <c r="AA263" s="106"/>
      <c r="AB263" s="106"/>
      <c r="AC263" s="106"/>
      <c r="AD263" s="106"/>
      <c r="AE263" s="106"/>
      <c r="AF263" s="106"/>
      <c r="AG263" s="106"/>
      <c r="AH263" s="106"/>
      <c r="AI263" s="106"/>
      <c r="AJ263" s="106"/>
      <c r="AK263" s="106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</row>
    <row r="264" spans="2:89">
      <c r="B264" s="11"/>
      <c r="C264" s="48"/>
      <c r="D264" s="11"/>
      <c r="E264" s="11"/>
      <c r="F264" s="106"/>
      <c r="G264" s="196"/>
      <c r="H264" s="106"/>
      <c r="I264" s="106"/>
      <c r="J264" s="106"/>
      <c r="K264" s="114"/>
      <c r="L264" s="106"/>
      <c r="M264" s="106"/>
      <c r="N264" s="106"/>
      <c r="O264" s="106"/>
      <c r="P264" s="106"/>
      <c r="Q264" s="136"/>
      <c r="R264" s="106"/>
      <c r="S264" s="114"/>
      <c r="T264" s="106"/>
      <c r="U264" s="101"/>
      <c r="V264" s="106"/>
      <c r="W264" s="106"/>
      <c r="X264" s="344"/>
      <c r="Y264" s="54"/>
      <c r="Z264" s="11"/>
      <c r="AA264" s="106"/>
      <c r="AB264" s="106"/>
      <c r="AC264" s="106"/>
      <c r="AD264" s="106"/>
      <c r="AE264" s="106"/>
      <c r="AF264" s="106"/>
      <c r="AG264" s="106"/>
      <c r="AH264" s="106"/>
      <c r="AI264" s="106"/>
      <c r="AJ264" s="106"/>
      <c r="AK264" s="106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</row>
    <row r="265" spans="2:89">
      <c r="B265" s="11"/>
      <c r="C265" s="48"/>
      <c r="D265" s="11"/>
      <c r="E265" s="11"/>
      <c r="F265" s="106"/>
      <c r="G265" s="114"/>
      <c r="H265" s="106"/>
      <c r="I265" s="106"/>
      <c r="J265" s="106"/>
      <c r="K265" s="114"/>
      <c r="L265" s="106"/>
      <c r="M265" s="106"/>
      <c r="N265" s="106"/>
      <c r="O265" s="106"/>
      <c r="P265" s="106"/>
      <c r="Q265" s="138"/>
      <c r="R265" s="106"/>
      <c r="S265" s="114"/>
      <c r="T265" s="106"/>
      <c r="U265" s="101"/>
      <c r="V265" s="106"/>
      <c r="W265" s="106"/>
      <c r="X265" s="342"/>
      <c r="Y265" s="84"/>
      <c r="Z265" s="134"/>
      <c r="AA265" s="106"/>
      <c r="AB265" s="106"/>
      <c r="AC265" s="106"/>
      <c r="AD265" s="106"/>
      <c r="AE265" s="106"/>
      <c r="AF265" s="106"/>
      <c r="AG265" s="106"/>
      <c r="AH265" s="106"/>
      <c r="AI265" s="106"/>
      <c r="AJ265" s="106"/>
      <c r="AK265" s="106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</row>
    <row r="266" spans="2:89" ht="12" customHeight="1">
      <c r="B266" s="11"/>
      <c r="C266" s="48"/>
      <c r="D266" s="11"/>
      <c r="E266" s="11"/>
      <c r="F266" s="106"/>
      <c r="G266" s="114"/>
      <c r="H266" s="106"/>
      <c r="I266" s="104"/>
      <c r="J266" s="106"/>
      <c r="K266" s="114"/>
      <c r="L266" s="106"/>
      <c r="M266" s="106"/>
      <c r="N266" s="106"/>
      <c r="O266" s="106"/>
      <c r="P266" s="106"/>
      <c r="Q266" s="138"/>
      <c r="R266" s="106"/>
      <c r="S266" s="114"/>
      <c r="T266" s="106"/>
      <c r="U266" s="101"/>
      <c r="V266" s="106"/>
      <c r="W266" s="106"/>
      <c r="X266" s="54"/>
      <c r="Y266" s="606"/>
      <c r="Z266" s="607"/>
      <c r="AA266" s="106"/>
      <c r="AB266" s="106"/>
      <c r="AC266" s="106"/>
      <c r="AD266" s="106"/>
      <c r="AE266" s="106"/>
      <c r="AF266" s="106"/>
      <c r="AG266" s="106"/>
      <c r="AH266" s="106"/>
      <c r="AI266" s="106"/>
      <c r="AJ266" s="106"/>
      <c r="AK266" s="106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</row>
    <row r="267" spans="2:89" ht="14.25" customHeight="1">
      <c r="B267" s="11"/>
      <c r="C267" s="48"/>
      <c r="D267" s="11"/>
      <c r="E267" s="11"/>
      <c r="F267" s="106"/>
      <c r="G267" s="114"/>
      <c r="H267" s="106"/>
      <c r="I267" s="101"/>
      <c r="J267" s="106"/>
      <c r="K267" s="114"/>
      <c r="L267" s="106"/>
      <c r="M267" s="106"/>
      <c r="N267" s="106"/>
      <c r="O267" s="106"/>
      <c r="P267" s="106"/>
      <c r="Q267" s="141"/>
      <c r="R267" s="106"/>
      <c r="S267" s="114"/>
      <c r="T267" s="106"/>
      <c r="U267" s="101"/>
      <c r="V267" s="208"/>
      <c r="W267" s="106"/>
      <c r="X267" s="181"/>
      <c r="Y267" s="106"/>
      <c r="Z267" s="106"/>
      <c r="AA267" s="106"/>
      <c r="AB267" s="106"/>
      <c r="AC267" s="106"/>
      <c r="AD267" s="106"/>
      <c r="AE267" s="106"/>
      <c r="AF267" s="106"/>
      <c r="AG267" s="106"/>
      <c r="AH267" s="106"/>
      <c r="AI267" s="106"/>
      <c r="AJ267" s="106"/>
      <c r="AK267" s="106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</row>
    <row r="268" spans="2:89" ht="12" customHeight="1">
      <c r="B268" s="11"/>
      <c r="C268" s="48"/>
      <c r="D268" s="11"/>
      <c r="E268" s="11"/>
      <c r="F268" s="106"/>
      <c r="G268" s="114"/>
      <c r="H268" s="106"/>
      <c r="I268" s="106"/>
      <c r="J268" s="106"/>
      <c r="K268" s="114"/>
      <c r="L268" s="106"/>
      <c r="M268" s="106"/>
      <c r="N268" s="106"/>
      <c r="O268" s="106"/>
      <c r="P268" s="106"/>
      <c r="Q268" s="106"/>
      <c r="R268" s="106"/>
      <c r="S268" s="114"/>
      <c r="T268" s="106"/>
      <c r="U268" s="127"/>
      <c r="V268" s="106"/>
      <c r="W268" s="106"/>
      <c r="X268" s="106"/>
      <c r="Y268" s="106"/>
      <c r="Z268" s="106"/>
      <c r="AA268" s="106"/>
      <c r="AB268" s="106"/>
      <c r="AC268" s="106"/>
      <c r="AD268" s="106"/>
      <c r="AE268" s="106"/>
      <c r="AF268" s="106"/>
      <c r="AG268" s="106"/>
      <c r="AH268" s="106"/>
      <c r="AI268" s="106"/>
      <c r="AJ268" s="106"/>
      <c r="AK268" s="106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</row>
    <row r="269" spans="2:89" ht="14.25" customHeight="1">
      <c r="B269" s="11"/>
      <c r="C269" s="48"/>
      <c r="D269" s="11"/>
      <c r="E269" s="11"/>
      <c r="F269" s="106"/>
      <c r="G269" s="114"/>
      <c r="H269" s="106"/>
      <c r="I269" s="106"/>
      <c r="J269" s="1655"/>
      <c r="K269" s="114"/>
      <c r="L269" s="1657"/>
      <c r="M269" s="106"/>
      <c r="N269" s="106"/>
      <c r="O269" s="106"/>
      <c r="P269" s="106"/>
      <c r="Q269" s="106"/>
      <c r="R269" s="106"/>
      <c r="S269" s="114"/>
      <c r="T269" s="11"/>
      <c r="U269" s="11"/>
      <c r="V269" s="11"/>
      <c r="W269" s="11"/>
      <c r="X269" s="200"/>
      <c r="Y269" s="11"/>
      <c r="Z269" s="11"/>
      <c r="AA269" s="608"/>
      <c r="AB269" s="11"/>
      <c r="AC269" s="11"/>
      <c r="AD269" s="584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</row>
    <row r="270" spans="2:89" ht="14.25" customHeight="1">
      <c r="B270" s="11"/>
      <c r="C270" s="48"/>
      <c r="D270" s="11"/>
      <c r="E270" s="11"/>
      <c r="F270" s="106"/>
      <c r="G270" s="114"/>
      <c r="H270" s="106"/>
      <c r="I270" s="106"/>
      <c r="J270" s="125"/>
      <c r="K270" s="172"/>
      <c r="L270" s="106"/>
      <c r="M270" s="106"/>
      <c r="N270" s="106"/>
      <c r="O270" s="106"/>
      <c r="P270" s="106"/>
      <c r="Q270" s="106"/>
      <c r="R270" s="106"/>
      <c r="S270" s="114"/>
      <c r="T270" s="11"/>
      <c r="U270" s="101"/>
      <c r="V270" s="11"/>
      <c r="W270" s="11"/>
      <c r="X270" s="212"/>
      <c r="Y270" s="191"/>
      <c r="Z270" s="192"/>
      <c r="AA270" s="212"/>
      <c r="AB270" s="191"/>
      <c r="AC270" s="192"/>
      <c r="AD270" s="342"/>
      <c r="AE270" s="84"/>
      <c r="AF270" s="134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</row>
    <row r="271" spans="2:89" ht="13.5" customHeight="1">
      <c r="B271" s="11"/>
      <c r="C271" s="48"/>
      <c r="D271" s="11"/>
      <c r="E271" s="11"/>
      <c r="F271" s="106"/>
      <c r="G271" s="114"/>
      <c r="H271" s="106"/>
      <c r="I271" s="106"/>
      <c r="J271" s="171"/>
      <c r="K271" s="113"/>
      <c r="L271" s="334"/>
      <c r="M271" s="106"/>
      <c r="N271" s="106"/>
      <c r="O271" s="106"/>
      <c r="P271" s="100"/>
      <c r="Q271" s="130"/>
      <c r="R271" s="106"/>
      <c r="S271" s="114"/>
      <c r="T271" s="11"/>
      <c r="U271" s="11"/>
      <c r="V271" s="11"/>
      <c r="W271" s="11"/>
      <c r="X271" s="53"/>
      <c r="Y271" s="609"/>
      <c r="Z271" s="142"/>
      <c r="AA271" s="327"/>
      <c r="AB271" s="327"/>
      <c r="AC271" s="142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</row>
    <row r="272" spans="2:89" ht="15.75">
      <c r="B272" s="11"/>
      <c r="C272" s="48"/>
      <c r="D272" s="11"/>
      <c r="E272" s="11"/>
      <c r="F272" s="123"/>
      <c r="G272" s="101"/>
      <c r="H272" s="100"/>
      <c r="I272" s="200"/>
      <c r="J272" s="125"/>
      <c r="K272" s="113"/>
      <c r="L272" s="334"/>
      <c r="M272" s="106"/>
      <c r="N272" s="106"/>
      <c r="O272" s="106"/>
      <c r="P272" s="100"/>
      <c r="Q272" s="141"/>
      <c r="R272" s="106"/>
      <c r="S272" s="114"/>
      <c r="T272" s="11"/>
      <c r="U272" s="11"/>
      <c r="V272" s="11"/>
      <c r="W272" s="11"/>
      <c r="X272" s="14"/>
      <c r="Y272" s="14"/>
      <c r="Z272" s="336"/>
      <c r="AA272" s="11"/>
      <c r="AB272" s="11"/>
      <c r="AC272" s="11"/>
      <c r="AD272" s="101"/>
      <c r="AE272" s="100"/>
      <c r="AF272" s="14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</row>
    <row r="273" spans="2:60">
      <c r="B273" s="11"/>
      <c r="C273" s="48"/>
      <c r="D273" s="11"/>
      <c r="E273" s="11"/>
      <c r="F273" s="106"/>
      <c r="G273" s="172"/>
      <c r="H273" s="106"/>
      <c r="I273" s="199"/>
      <c r="J273" s="171"/>
      <c r="K273" s="113"/>
      <c r="L273" s="96"/>
      <c r="M273" s="106"/>
      <c r="N273" s="106"/>
      <c r="O273" s="106"/>
      <c r="P273" s="213"/>
      <c r="Q273" s="130"/>
      <c r="R273" s="106"/>
      <c r="S273" s="114"/>
      <c r="T273" s="11"/>
      <c r="U273" s="7"/>
      <c r="V273" s="14"/>
      <c r="W273" s="11"/>
      <c r="X273" s="14"/>
      <c r="Y273" s="14"/>
      <c r="Z273" s="142"/>
      <c r="AA273" s="101"/>
      <c r="AB273" s="100"/>
      <c r="AC273" s="14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</row>
    <row r="274" spans="2:60" ht="14.25" customHeight="1">
      <c r="B274" s="11"/>
      <c r="C274" s="48"/>
      <c r="D274" s="11"/>
      <c r="E274" s="11"/>
      <c r="F274" s="125"/>
      <c r="G274" s="101"/>
      <c r="H274" s="113"/>
      <c r="I274" s="161"/>
      <c r="J274" s="115"/>
      <c r="K274" s="1257"/>
      <c r="L274" s="98"/>
      <c r="M274" s="106"/>
      <c r="N274" s="106"/>
      <c r="O274" s="106"/>
      <c r="P274" s="100"/>
      <c r="Q274" s="141"/>
      <c r="R274" s="106"/>
      <c r="S274" s="114"/>
      <c r="T274" s="11"/>
      <c r="U274" s="11"/>
      <c r="V274" s="11"/>
      <c r="W274" s="11"/>
      <c r="X274" s="327"/>
      <c r="Y274" s="327"/>
      <c r="Z274" s="142"/>
      <c r="AA274" s="101"/>
      <c r="AB274" s="100"/>
      <c r="AC274" s="141"/>
      <c r="AD274" s="104"/>
      <c r="AE274" s="105"/>
      <c r="AF274" s="14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</row>
    <row r="275" spans="2:60">
      <c r="B275" s="11"/>
      <c r="C275" s="48"/>
      <c r="D275" s="11"/>
      <c r="E275" s="11"/>
      <c r="F275" s="119"/>
      <c r="G275" s="101"/>
      <c r="H275" s="100"/>
      <c r="I275" s="101"/>
      <c r="J275" s="1452"/>
      <c r="K275" s="485"/>
      <c r="L275" s="98"/>
      <c r="M275" s="106"/>
      <c r="N275" s="106"/>
      <c r="O275" s="106"/>
      <c r="P275" s="100"/>
      <c r="Q275" s="139"/>
      <c r="R275" s="106"/>
      <c r="S275" s="114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04"/>
      <c r="AE275" s="105"/>
      <c r="AF275" s="139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</row>
    <row r="276" spans="2:60" ht="13.5" customHeight="1">
      <c r="B276" s="11"/>
      <c r="C276" s="48"/>
      <c r="D276" s="11"/>
      <c r="E276" s="11"/>
      <c r="F276" s="115"/>
      <c r="G276" s="101"/>
      <c r="H276" s="100"/>
      <c r="I276" s="101"/>
      <c r="J276" s="106"/>
      <c r="K276" s="104"/>
      <c r="L276" s="106"/>
      <c r="M276" s="106"/>
      <c r="N276" s="106"/>
      <c r="O276" s="106"/>
      <c r="P276" s="100"/>
      <c r="Q276" s="139"/>
      <c r="R276" s="106"/>
      <c r="S276" s="114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04"/>
      <c r="AE276" s="105"/>
      <c r="AF276" s="139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</row>
    <row r="277" spans="2:60" ht="14.25" customHeight="1">
      <c r="B277" s="11"/>
      <c r="C277" s="48"/>
      <c r="D277" s="11"/>
      <c r="E277" s="11"/>
      <c r="F277" s="100"/>
      <c r="G277" s="101"/>
      <c r="H277" s="100"/>
      <c r="I277" s="101"/>
      <c r="J277" s="117"/>
      <c r="K277" s="101"/>
      <c r="L277" s="98"/>
      <c r="M277" s="106"/>
      <c r="N277" s="106"/>
      <c r="O277" s="106"/>
      <c r="P277" s="106"/>
      <c r="Q277" s="139"/>
      <c r="R277" s="106"/>
      <c r="S277" s="114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01"/>
      <c r="AE277" s="100"/>
      <c r="AF277" s="14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</row>
    <row r="278" spans="2:60" ht="15" customHeight="1">
      <c r="B278" s="11"/>
      <c r="C278" s="48"/>
      <c r="D278" s="11"/>
      <c r="E278" s="11"/>
      <c r="F278" s="115"/>
      <c r="G278" s="101"/>
      <c r="H278" s="105"/>
      <c r="I278" s="101"/>
      <c r="J278" s="117"/>
      <c r="K278" s="101"/>
      <c r="L278" s="98"/>
      <c r="M278" s="106"/>
      <c r="N278" s="106"/>
      <c r="O278" s="106"/>
      <c r="P278" s="106"/>
      <c r="Q278" s="139"/>
      <c r="R278" s="106"/>
      <c r="S278" s="114"/>
      <c r="T278" s="11"/>
      <c r="U278" s="54"/>
      <c r="V278" s="90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</row>
    <row r="279" spans="2:60" ht="14.25" customHeight="1">
      <c r="B279" s="11"/>
      <c r="C279" s="48"/>
      <c r="D279" s="11"/>
      <c r="E279" s="11"/>
      <c r="F279" s="115"/>
      <c r="G279" s="101"/>
      <c r="H279" s="100"/>
      <c r="I279" s="101"/>
      <c r="J279" s="119"/>
      <c r="K279" s="494"/>
      <c r="L279" s="98"/>
      <c r="M279" s="106"/>
      <c r="N279" s="106"/>
      <c r="O279" s="106"/>
      <c r="P279" s="106"/>
      <c r="Q279" s="141"/>
      <c r="R279" s="106"/>
      <c r="S279" s="495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</row>
    <row r="280" spans="2:60" ht="15.75">
      <c r="B280" s="11"/>
      <c r="C280" s="48"/>
      <c r="D280" s="11"/>
      <c r="E280" s="11"/>
      <c r="F280" s="115"/>
      <c r="G280" s="101"/>
      <c r="H280" s="100"/>
      <c r="I280" s="107"/>
      <c r="J280" s="106"/>
      <c r="K280" s="114"/>
      <c r="L280" s="106"/>
      <c r="M280" s="106"/>
      <c r="N280" s="106"/>
      <c r="O280" s="106"/>
      <c r="P280" s="105"/>
      <c r="Q280" s="106"/>
      <c r="R280" s="106"/>
      <c r="S280" s="114"/>
      <c r="T280" s="484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</row>
    <row r="281" spans="2:60">
      <c r="B281" s="11"/>
      <c r="C281" s="48"/>
      <c r="D281" s="11"/>
      <c r="E281" s="11"/>
      <c r="F281" s="106"/>
      <c r="G281" s="114"/>
      <c r="H281" s="106"/>
      <c r="I281" s="107"/>
      <c r="J281" s="106"/>
      <c r="K281" s="114"/>
      <c r="L281" s="106"/>
      <c r="M281" s="106"/>
      <c r="N281" s="106"/>
      <c r="O281" s="106"/>
      <c r="P281" s="106"/>
      <c r="Q281" s="139"/>
      <c r="R281" s="158"/>
      <c r="S281" s="158"/>
      <c r="T281" s="493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</row>
    <row r="282" spans="2:60">
      <c r="B282" s="11"/>
      <c r="C282" s="48"/>
      <c r="D282" s="11"/>
      <c r="E282" s="11"/>
      <c r="F282" s="106"/>
      <c r="G282" s="114"/>
      <c r="H282" s="106"/>
      <c r="I282" s="101"/>
      <c r="J282" s="106"/>
      <c r="K282" s="114"/>
      <c r="L282" s="106"/>
      <c r="M282" s="106"/>
      <c r="N282" s="106"/>
      <c r="O282" s="106"/>
      <c r="P282" s="105"/>
      <c r="Q282" s="106"/>
      <c r="R282" s="115"/>
      <c r="S282" s="101"/>
      <c r="T282" s="14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</row>
    <row r="283" spans="2:60">
      <c r="B283" s="11"/>
      <c r="C283" s="48"/>
      <c r="D283" s="11"/>
      <c r="E283" s="11"/>
      <c r="F283" s="106"/>
      <c r="G283" s="114"/>
      <c r="H283" s="106"/>
      <c r="I283" s="101"/>
      <c r="J283" s="106"/>
      <c r="K283" s="114"/>
      <c r="L283" s="106"/>
      <c r="M283" s="106"/>
      <c r="N283" s="106"/>
      <c r="O283" s="106"/>
      <c r="P283" s="100"/>
      <c r="Q283" s="141"/>
      <c r="R283" s="115"/>
      <c r="S283" s="126"/>
      <c r="T283" s="14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</row>
    <row r="284" spans="2:60" ht="15.75">
      <c r="B284" s="11"/>
      <c r="C284" s="48"/>
      <c r="D284" s="11"/>
      <c r="E284" s="11"/>
      <c r="F284" s="106"/>
      <c r="G284" s="114"/>
      <c r="H284" s="106"/>
      <c r="I284" s="283"/>
      <c r="J284" s="106"/>
      <c r="K284" s="114"/>
      <c r="L284" s="106"/>
      <c r="M284" s="106"/>
      <c r="N284" s="106"/>
      <c r="O284" s="106"/>
      <c r="P284" s="106"/>
      <c r="Q284" s="141"/>
      <c r="R284" s="106"/>
      <c r="S284" s="106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</row>
    <row r="285" spans="2:60">
      <c r="B285" s="11"/>
      <c r="C285" s="48"/>
      <c r="D285" s="11"/>
      <c r="E285" s="11"/>
      <c r="F285" s="106"/>
      <c r="G285" s="176"/>
      <c r="H285" s="106"/>
      <c r="I285" s="161"/>
      <c r="J285" s="106"/>
      <c r="K285" s="114"/>
      <c r="L285" s="106"/>
      <c r="M285" s="106"/>
      <c r="N285" s="106"/>
      <c r="O285" s="106"/>
      <c r="P285" s="106"/>
      <c r="Q285" s="141"/>
      <c r="R285" s="106"/>
      <c r="S285" s="106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</row>
    <row r="286" spans="2:60">
      <c r="B286" s="11"/>
      <c r="C286" s="48"/>
      <c r="D286" s="11"/>
      <c r="E286" s="11"/>
      <c r="F286" s="115"/>
      <c r="G286" s="101"/>
      <c r="H286" s="105"/>
      <c r="I286" s="101"/>
      <c r="J286" s="106"/>
      <c r="K286" s="114"/>
      <c r="L286" s="106"/>
      <c r="M286" s="106"/>
      <c r="N286" s="106"/>
      <c r="O286" s="106"/>
      <c r="P286" s="100"/>
      <c r="Q286" s="135"/>
      <c r="R286" s="106"/>
      <c r="S286" s="106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</row>
    <row r="287" spans="2:60">
      <c r="B287" s="11"/>
      <c r="C287" s="48"/>
      <c r="D287" s="11"/>
      <c r="E287" s="11"/>
      <c r="F287" s="171"/>
      <c r="G287" s="101"/>
      <c r="H287" s="105"/>
      <c r="I287" s="101"/>
      <c r="J287" s="106"/>
      <c r="K287" s="114"/>
      <c r="L287" s="106"/>
      <c r="M287" s="106"/>
      <c r="N287" s="106"/>
      <c r="O287" s="106"/>
      <c r="P287" s="106"/>
      <c r="Q287" s="106"/>
      <c r="R287" s="106"/>
      <c r="S287" s="106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</row>
    <row r="288" spans="2:60">
      <c r="B288" s="11"/>
      <c r="C288" s="48"/>
      <c r="D288" s="11"/>
      <c r="E288" s="11"/>
      <c r="F288" s="115"/>
      <c r="G288" s="101"/>
      <c r="H288" s="100"/>
      <c r="I288" s="101"/>
      <c r="J288" s="106"/>
      <c r="K288" s="114"/>
      <c r="L288" s="106"/>
      <c r="M288" s="106"/>
      <c r="N288" s="106"/>
      <c r="O288" s="106"/>
      <c r="P288" s="284"/>
      <c r="Q288" s="106"/>
      <c r="R288" s="106"/>
      <c r="S288" s="106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</row>
    <row r="289" spans="2:60">
      <c r="B289" s="11"/>
      <c r="C289" s="48"/>
      <c r="D289" s="11"/>
      <c r="E289" s="11"/>
      <c r="F289" s="119"/>
      <c r="G289" s="101"/>
      <c r="H289" s="100"/>
      <c r="I289" s="101"/>
      <c r="J289" s="106"/>
      <c r="K289" s="114"/>
      <c r="L289" s="106"/>
      <c r="M289" s="106"/>
      <c r="N289" s="106"/>
      <c r="O289" s="106"/>
      <c r="P289" s="100"/>
      <c r="Q289" s="106"/>
      <c r="R289" s="106"/>
      <c r="S289" s="106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</row>
    <row r="290" spans="2:60">
      <c r="B290" s="11"/>
      <c r="C290" s="48"/>
      <c r="D290" s="11"/>
      <c r="E290" s="11"/>
      <c r="F290" s="106"/>
      <c r="G290" s="114"/>
      <c r="H290" s="106"/>
      <c r="I290" s="101"/>
      <c r="J290" s="1655"/>
      <c r="K290" s="114"/>
      <c r="L290" s="214"/>
      <c r="M290" s="106"/>
      <c r="N290" s="106"/>
      <c r="O290" s="106"/>
      <c r="P290" s="100"/>
      <c r="Q290" s="106"/>
      <c r="R290" s="106"/>
      <c r="S290" s="106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</row>
    <row r="291" spans="2:60">
      <c r="B291" s="11"/>
      <c r="C291" s="48"/>
      <c r="D291" s="11"/>
      <c r="E291" s="11"/>
      <c r="F291" s="106"/>
      <c r="G291" s="114"/>
      <c r="H291" s="106"/>
      <c r="I291" s="101"/>
      <c r="J291" s="125"/>
      <c r="K291" s="172"/>
      <c r="L291" s="157"/>
      <c r="M291" s="106"/>
      <c r="N291" s="106"/>
      <c r="O291" s="106"/>
      <c r="P291" s="114"/>
      <c r="Q291" s="192"/>
      <c r="R291" s="106"/>
      <c r="S291" s="106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</row>
    <row r="292" spans="2:60">
      <c r="B292" s="11"/>
      <c r="C292" s="48"/>
      <c r="D292" s="11"/>
      <c r="E292" s="11"/>
      <c r="F292" s="106"/>
      <c r="G292" s="114"/>
      <c r="H292" s="106"/>
      <c r="I292" s="197"/>
      <c r="J292" s="115"/>
      <c r="K292" s="101"/>
      <c r="L292" s="96"/>
      <c r="M292" s="106"/>
      <c r="N292" s="106"/>
      <c r="O292" s="106"/>
      <c r="P292" s="106"/>
      <c r="Q292" s="130"/>
      <c r="R292" s="106"/>
      <c r="S292" s="106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</row>
    <row r="293" spans="2:60">
      <c r="B293" s="11"/>
      <c r="C293" s="48"/>
      <c r="D293" s="11"/>
      <c r="E293" s="11"/>
      <c r="F293" s="106"/>
      <c r="G293" s="114"/>
      <c r="H293" s="106"/>
      <c r="I293" s="161"/>
      <c r="J293" s="125"/>
      <c r="K293" s="101"/>
      <c r="L293" s="96"/>
      <c r="M293" s="106"/>
      <c r="N293" s="106"/>
      <c r="O293" s="106"/>
      <c r="P293" s="105"/>
      <c r="Q293" s="130"/>
      <c r="R293" s="106"/>
      <c r="S293" s="106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</row>
    <row r="294" spans="2:60">
      <c r="B294" s="11"/>
      <c r="C294" s="48"/>
      <c r="D294" s="11"/>
      <c r="E294" s="11"/>
      <c r="F294" s="106"/>
      <c r="G294" s="114"/>
      <c r="H294" s="106"/>
      <c r="I294" s="104"/>
      <c r="J294" s="117"/>
      <c r="K294" s="101"/>
      <c r="L294" s="98"/>
      <c r="M294" s="106"/>
      <c r="N294" s="106"/>
      <c r="O294" s="106"/>
      <c r="P294" s="106"/>
      <c r="Q294" s="130"/>
      <c r="R294" s="106"/>
      <c r="S294" s="106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</row>
    <row r="295" spans="2:60">
      <c r="B295" s="11"/>
      <c r="C295" s="48"/>
      <c r="D295" s="11"/>
      <c r="E295" s="11"/>
      <c r="F295" s="106"/>
      <c r="G295" s="114"/>
      <c r="H295" s="106"/>
      <c r="I295" s="106"/>
      <c r="J295" s="106"/>
      <c r="K295" s="114"/>
      <c r="L295" s="106"/>
      <c r="M295" s="106"/>
      <c r="N295" s="106"/>
      <c r="O295" s="106"/>
      <c r="P295" s="100"/>
      <c r="Q295" s="130"/>
      <c r="R295" s="106"/>
      <c r="S295" s="106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</row>
    <row r="296" spans="2:60">
      <c r="B296" s="11"/>
      <c r="C296" s="48"/>
      <c r="D296" s="11"/>
      <c r="E296" s="11"/>
      <c r="F296" s="106"/>
      <c r="G296" s="114"/>
      <c r="H296" s="106"/>
      <c r="I296" s="106"/>
      <c r="J296" s="1655"/>
      <c r="K296" s="114"/>
      <c r="L296" s="1657"/>
      <c r="M296" s="106"/>
      <c r="N296" s="106"/>
      <c r="O296" s="106"/>
      <c r="P296" s="106"/>
      <c r="Q296" s="130"/>
      <c r="R296" s="106"/>
      <c r="S296" s="106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</row>
    <row r="297" spans="2:60">
      <c r="B297" s="11"/>
      <c r="C297" s="48"/>
      <c r="D297" s="11"/>
      <c r="E297" s="11"/>
      <c r="F297" s="106"/>
      <c r="G297" s="114"/>
      <c r="H297" s="106"/>
      <c r="I297" s="106"/>
      <c r="J297" s="115"/>
      <c r="K297" s="101"/>
      <c r="L297" s="98"/>
      <c r="M297" s="106"/>
      <c r="N297" s="106"/>
      <c r="O297" s="106"/>
      <c r="P297" s="106"/>
      <c r="Q297" s="130"/>
      <c r="R297" s="106"/>
      <c r="S297" s="106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</row>
    <row r="298" spans="2:60">
      <c r="B298" s="11"/>
      <c r="C298" s="48"/>
      <c r="D298" s="11"/>
      <c r="E298" s="11"/>
      <c r="F298" s="115"/>
      <c r="G298" s="101"/>
      <c r="H298" s="100"/>
      <c r="I298" s="101"/>
      <c r="J298" s="115"/>
      <c r="K298" s="101"/>
      <c r="L298" s="98"/>
      <c r="M298" s="106"/>
      <c r="N298" s="106"/>
      <c r="O298" s="106"/>
      <c r="P298" s="106"/>
      <c r="Q298" s="193"/>
      <c r="R298" s="106"/>
      <c r="S298" s="106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</row>
    <row r="299" spans="2:60">
      <c r="B299" s="11"/>
      <c r="C299" s="48"/>
      <c r="D299" s="11"/>
      <c r="E299" s="11"/>
      <c r="F299" s="115"/>
      <c r="G299" s="101"/>
      <c r="H299" s="100"/>
      <c r="I299" s="101"/>
      <c r="J299" s="106"/>
      <c r="K299" s="114"/>
      <c r="L299" s="106"/>
      <c r="M299" s="106"/>
      <c r="N299" s="106"/>
      <c r="O299" s="106"/>
      <c r="P299" s="106"/>
      <c r="Q299" s="141"/>
      <c r="R299" s="106"/>
      <c r="S299" s="106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</row>
    <row r="300" spans="2:60">
      <c r="B300" s="11"/>
      <c r="C300" s="48"/>
      <c r="D300" s="11"/>
      <c r="E300" s="11"/>
      <c r="F300" s="118"/>
      <c r="G300" s="101"/>
      <c r="H300" s="213"/>
      <c r="I300" s="101"/>
      <c r="J300" s="106"/>
      <c r="K300" s="114"/>
      <c r="L300" s="106"/>
      <c r="M300" s="106"/>
      <c r="N300" s="106"/>
      <c r="O300" s="106"/>
      <c r="P300" s="100"/>
      <c r="Q300" s="141"/>
      <c r="R300" s="106"/>
      <c r="S300" s="106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</row>
    <row r="301" spans="2:60">
      <c r="B301" s="11"/>
      <c r="C301" s="48"/>
      <c r="D301" s="11"/>
      <c r="E301" s="11"/>
      <c r="F301" s="115"/>
      <c r="G301" s="101"/>
      <c r="H301" s="100"/>
      <c r="I301" s="101"/>
      <c r="J301" s="202"/>
      <c r="K301" s="127"/>
      <c r="L301" s="101"/>
      <c r="M301" s="106"/>
      <c r="N301" s="106"/>
      <c r="O301" s="106"/>
      <c r="P301" s="180"/>
      <c r="Q301" s="106"/>
      <c r="R301" s="106"/>
      <c r="S301" s="106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</row>
    <row r="302" spans="2:60">
      <c r="B302" s="11"/>
      <c r="C302" s="48"/>
      <c r="D302" s="11"/>
      <c r="E302" s="11"/>
      <c r="F302" s="118"/>
      <c r="G302" s="101"/>
      <c r="H302" s="100"/>
      <c r="I302" s="101"/>
      <c r="J302" s="106"/>
      <c r="K302" s="101"/>
      <c r="L302" s="106"/>
      <c r="M302" s="106"/>
      <c r="N302" s="106"/>
      <c r="O302" s="106"/>
      <c r="P302" s="106"/>
      <c r="Q302" s="130"/>
      <c r="R302" s="106"/>
      <c r="S302" s="106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</row>
    <row r="303" spans="2:60">
      <c r="B303" s="11"/>
      <c r="C303" s="48"/>
      <c r="D303" s="11"/>
      <c r="E303" s="11"/>
      <c r="F303" s="118"/>
      <c r="G303" s="101"/>
      <c r="H303" s="100"/>
      <c r="I303" s="107"/>
      <c r="J303" s="106"/>
      <c r="K303" s="114"/>
      <c r="L303" s="106"/>
      <c r="M303" s="106"/>
      <c r="N303" s="106"/>
      <c r="O303" s="106"/>
      <c r="P303" s="106"/>
      <c r="Q303" s="130"/>
      <c r="R303" s="106"/>
      <c r="S303" s="106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</row>
    <row r="304" spans="2:60">
      <c r="B304" s="11"/>
      <c r="C304" s="48"/>
      <c r="D304" s="11"/>
      <c r="E304" s="11"/>
      <c r="F304" s="106"/>
      <c r="G304" s="114"/>
      <c r="H304" s="106"/>
      <c r="I304" s="107"/>
      <c r="J304" s="106"/>
      <c r="K304" s="121"/>
      <c r="L304" s="106"/>
      <c r="M304" s="106"/>
      <c r="N304" s="106"/>
      <c r="O304" s="106"/>
      <c r="P304" s="106"/>
      <c r="Q304" s="141"/>
      <c r="R304" s="106"/>
      <c r="S304" s="114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</row>
    <row r="305" spans="2:60">
      <c r="B305" s="11"/>
      <c r="C305" s="48"/>
      <c r="D305" s="11"/>
      <c r="E305" s="11"/>
      <c r="F305" s="106"/>
      <c r="G305" s="114"/>
      <c r="H305" s="106"/>
      <c r="I305" s="104"/>
      <c r="J305" s="200"/>
      <c r="K305" s="114"/>
      <c r="L305" s="106"/>
      <c r="M305" s="106"/>
      <c r="N305" s="106"/>
      <c r="O305" s="106"/>
      <c r="P305" s="106"/>
      <c r="Q305" s="130"/>
      <c r="R305" s="106"/>
      <c r="S305" s="114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</row>
    <row r="306" spans="2:60">
      <c r="B306" s="11"/>
      <c r="C306" s="48"/>
      <c r="D306" s="11"/>
      <c r="E306" s="11"/>
      <c r="F306" s="106"/>
      <c r="G306" s="172"/>
      <c r="H306" s="106"/>
      <c r="I306" s="106"/>
      <c r="J306" s="121"/>
      <c r="K306" s="114"/>
      <c r="L306" s="106"/>
      <c r="M306" s="106"/>
      <c r="N306" s="106"/>
      <c r="O306" s="106"/>
      <c r="P306" s="100"/>
      <c r="Q306" s="141"/>
      <c r="R306" s="115"/>
      <c r="S306" s="101"/>
      <c r="T306" s="14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</row>
    <row r="307" spans="2:60">
      <c r="B307" s="11"/>
      <c r="C307" s="48"/>
      <c r="D307" s="11"/>
      <c r="E307" s="11"/>
      <c r="F307" s="171"/>
      <c r="G307" s="105"/>
      <c r="H307" s="105"/>
      <c r="I307" s="101"/>
      <c r="J307" s="106"/>
      <c r="K307" s="114"/>
      <c r="L307" s="106"/>
      <c r="M307" s="106"/>
      <c r="N307" s="106"/>
      <c r="O307" s="106"/>
      <c r="P307" s="100"/>
      <c r="Q307" s="139"/>
      <c r="R307" s="115"/>
      <c r="S307" s="126"/>
      <c r="T307" s="14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</row>
    <row r="308" spans="2:60">
      <c r="B308" s="11"/>
      <c r="C308" s="48"/>
      <c r="D308" s="11"/>
      <c r="E308" s="11"/>
      <c r="F308" s="106"/>
      <c r="G308" s="105"/>
      <c r="H308" s="106"/>
      <c r="I308" s="104"/>
      <c r="J308" s="106"/>
      <c r="K308" s="495"/>
      <c r="L308" s="106"/>
      <c r="M308" s="106"/>
      <c r="N308" s="106"/>
      <c r="O308" s="106"/>
      <c r="P308" s="100"/>
      <c r="Q308" s="139"/>
      <c r="R308" s="106"/>
      <c r="S308" s="106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</row>
    <row r="309" spans="2:60">
      <c r="B309" s="11"/>
      <c r="C309" s="48"/>
      <c r="D309" s="11"/>
      <c r="E309" s="11"/>
      <c r="F309" s="115"/>
      <c r="G309" s="101"/>
      <c r="H309" s="105"/>
      <c r="I309" s="101"/>
      <c r="J309" s="106"/>
      <c r="K309" s="106"/>
      <c r="L309" s="197"/>
      <c r="M309" s="106"/>
      <c r="N309" s="106"/>
      <c r="O309" s="106"/>
      <c r="P309" s="106"/>
      <c r="Q309" s="139"/>
      <c r="R309" s="106"/>
      <c r="S309" s="106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</row>
    <row r="310" spans="2:60">
      <c r="B310" s="11"/>
      <c r="C310" s="48"/>
      <c r="D310" s="11"/>
      <c r="E310" s="11"/>
      <c r="F310" s="148"/>
      <c r="G310" s="101"/>
      <c r="H310" s="100"/>
      <c r="I310" s="104"/>
      <c r="J310" s="158"/>
      <c r="K310" s="158"/>
      <c r="L310" s="284"/>
      <c r="M310" s="106"/>
      <c r="N310" s="106"/>
      <c r="O310" s="106"/>
      <c r="P310" s="106"/>
      <c r="Q310" s="106"/>
      <c r="R310" s="106"/>
      <c r="S310" s="106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</row>
    <row r="311" spans="2:60">
      <c r="B311" s="11"/>
      <c r="C311" s="48"/>
      <c r="D311" s="11"/>
      <c r="E311" s="11"/>
      <c r="F311" s="106"/>
      <c r="G311" s="114"/>
      <c r="H311" s="106"/>
      <c r="I311" s="104"/>
      <c r="J311" s="158"/>
      <c r="K311" s="114"/>
      <c r="L311" s="106"/>
      <c r="M311" s="106"/>
      <c r="N311" s="106"/>
      <c r="O311" s="106"/>
      <c r="P311" s="106"/>
      <c r="Q311" s="106"/>
      <c r="R311" s="106"/>
      <c r="S311" s="106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</row>
    <row r="312" spans="2:60">
      <c r="B312" s="11"/>
      <c r="C312" s="48"/>
      <c r="D312" s="11"/>
      <c r="E312" s="11"/>
      <c r="F312" s="106"/>
      <c r="G312" s="114"/>
      <c r="H312" s="106"/>
      <c r="I312" s="106"/>
      <c r="J312" s="115"/>
      <c r="K312" s="101"/>
      <c r="L312" s="100"/>
      <c r="M312" s="106"/>
      <c r="N312" s="106"/>
      <c r="O312" s="106"/>
      <c r="P312" s="106"/>
      <c r="Q312" s="106"/>
      <c r="R312" s="106"/>
      <c r="S312" s="106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</row>
    <row r="313" spans="2:60">
      <c r="B313" s="11"/>
      <c r="C313" s="48"/>
      <c r="D313" s="11"/>
      <c r="E313" s="11"/>
      <c r="F313" s="116"/>
      <c r="G313" s="101"/>
      <c r="H313" s="100"/>
      <c r="I313" s="101"/>
      <c r="J313" s="115"/>
      <c r="K313" s="106"/>
      <c r="L313" s="100"/>
      <c r="M313" s="106"/>
      <c r="N313" s="106"/>
      <c r="O313" s="106"/>
      <c r="P313" s="106"/>
      <c r="Q313" s="106"/>
      <c r="R313" s="106"/>
      <c r="S313" s="106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</row>
    <row r="314" spans="2:60" ht="15.75">
      <c r="B314" s="11"/>
      <c r="C314" s="48"/>
      <c r="D314" s="11"/>
      <c r="E314" s="11"/>
      <c r="F314" s="106"/>
      <c r="G314" s="106"/>
      <c r="H314" s="106"/>
      <c r="I314" s="106"/>
      <c r="J314" s="781"/>
      <c r="K314" s="106"/>
      <c r="L314" s="106"/>
      <c r="M314" s="106"/>
      <c r="N314" s="106"/>
      <c r="O314" s="106"/>
      <c r="P314" s="106"/>
      <c r="Q314" s="106"/>
      <c r="R314" s="106"/>
      <c r="S314" s="106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</row>
    <row r="315" spans="2:60" ht="15.75">
      <c r="B315" s="11"/>
      <c r="C315" s="48"/>
      <c r="D315" s="11"/>
      <c r="E315" s="11"/>
      <c r="F315" s="158"/>
      <c r="G315" s="158"/>
      <c r="H315" s="284"/>
      <c r="I315" s="106"/>
      <c r="J315" s="106"/>
      <c r="K315" s="172"/>
      <c r="L315" s="106"/>
      <c r="M315" s="106"/>
      <c r="N315" s="106"/>
      <c r="O315" s="106"/>
      <c r="P315" s="106"/>
      <c r="Q315" s="106"/>
      <c r="R315" s="106"/>
      <c r="S315" s="106"/>
      <c r="T315" s="11"/>
      <c r="U315" s="11"/>
      <c r="V315" s="11"/>
      <c r="W315" s="11"/>
      <c r="X315" s="11"/>
      <c r="Y315" s="11"/>
      <c r="Z315" s="11"/>
      <c r="AA315" s="18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</row>
    <row r="316" spans="2:60" ht="15.75">
      <c r="B316" s="11"/>
      <c r="C316" s="48"/>
      <c r="D316" s="11"/>
      <c r="E316" s="11"/>
      <c r="F316" s="115"/>
      <c r="G316" s="101"/>
      <c r="H316" s="100"/>
      <c r="I316" s="272"/>
      <c r="J316" s="100"/>
      <c r="K316" s="101"/>
      <c r="L316" s="96"/>
      <c r="M316" s="106"/>
      <c r="N316" s="106"/>
      <c r="O316" s="106"/>
      <c r="P316" s="106"/>
      <c r="Q316" s="106"/>
      <c r="R316" s="106"/>
      <c r="S316" s="106"/>
      <c r="T316" s="11"/>
      <c r="U316" s="11"/>
      <c r="V316" s="11"/>
      <c r="W316" s="11"/>
      <c r="X316" s="11"/>
      <c r="Y316" s="11"/>
      <c r="Z316" s="11"/>
      <c r="AA316" s="18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</row>
    <row r="317" spans="2:60" ht="15.75">
      <c r="B317" s="11"/>
      <c r="C317" s="48"/>
      <c r="D317" s="11"/>
      <c r="E317" s="11"/>
      <c r="F317" s="115"/>
      <c r="G317" s="126"/>
      <c r="H317" s="100"/>
      <c r="I317" s="106"/>
      <c r="J317" s="115"/>
      <c r="K317" s="101"/>
      <c r="L317" s="96"/>
      <c r="M317" s="106"/>
      <c r="N317" s="106"/>
      <c r="O317" s="106"/>
      <c r="P317" s="106"/>
      <c r="Q317" s="106"/>
      <c r="R317" s="106"/>
      <c r="S317" s="106"/>
      <c r="T317" s="11"/>
      <c r="U317" s="11"/>
      <c r="V317" s="11"/>
      <c r="W317" s="11"/>
      <c r="X317" s="11"/>
      <c r="Y317" s="11"/>
      <c r="Z317" s="11"/>
      <c r="AA317" s="18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</row>
    <row r="318" spans="2:60" ht="15.75">
      <c r="B318" s="11"/>
      <c r="C318" s="48"/>
      <c r="D318" s="11"/>
      <c r="E318" s="11"/>
      <c r="F318" s="122"/>
      <c r="G318" s="106"/>
      <c r="H318" s="114"/>
      <c r="I318" s="106"/>
      <c r="J318" s="115"/>
      <c r="K318" s="101"/>
      <c r="L318" s="98"/>
      <c r="M318" s="106"/>
      <c r="N318" s="106"/>
      <c r="O318" s="106"/>
      <c r="P318" s="106"/>
      <c r="Q318" s="106"/>
      <c r="R318" s="106"/>
      <c r="S318" s="106"/>
      <c r="T318" s="11"/>
      <c r="U318" s="11"/>
      <c r="V318" s="11"/>
      <c r="W318" s="11"/>
      <c r="X318" s="11"/>
      <c r="Y318" s="11"/>
      <c r="Z318" s="11"/>
      <c r="AA318" s="18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</row>
    <row r="319" spans="2:60" ht="15.75">
      <c r="B319" s="11"/>
      <c r="C319" s="48"/>
      <c r="D319" s="11"/>
      <c r="E319" s="11"/>
      <c r="F319" s="106"/>
      <c r="G319" s="172"/>
      <c r="H319" s="106"/>
      <c r="I319" s="106"/>
      <c r="J319" s="115"/>
      <c r="K319" s="113"/>
      <c r="L319" s="96"/>
      <c r="M319" s="106"/>
      <c r="N319" s="106"/>
      <c r="O319" s="106"/>
      <c r="P319" s="106"/>
      <c r="Q319" s="106"/>
      <c r="R319" s="106"/>
      <c r="S319" s="106"/>
      <c r="T319" s="11"/>
      <c r="U319" s="11"/>
      <c r="V319" s="11"/>
      <c r="W319" s="11"/>
      <c r="X319" s="11"/>
      <c r="Y319" s="11"/>
      <c r="Z319" s="11"/>
      <c r="AA319" s="18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</row>
    <row r="320" spans="2:60">
      <c r="B320" s="11"/>
      <c r="C320" s="48"/>
      <c r="D320" s="11"/>
      <c r="E320" s="11"/>
      <c r="F320" s="125"/>
      <c r="G320" s="113"/>
      <c r="H320" s="105"/>
      <c r="I320" s="106"/>
      <c r="J320" s="106"/>
      <c r="K320" s="113"/>
      <c r="L320" s="106"/>
      <c r="M320" s="106"/>
      <c r="N320" s="106"/>
      <c r="O320" s="106"/>
      <c r="P320" s="106"/>
      <c r="Q320" s="106"/>
      <c r="R320" s="106"/>
      <c r="S320" s="106"/>
      <c r="T320" s="11"/>
      <c r="U320" s="336"/>
      <c r="V320" s="11"/>
      <c r="W320" s="11"/>
      <c r="X320" s="11"/>
      <c r="Y320" s="11"/>
      <c r="Z320" s="11"/>
      <c r="AA320" s="10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</row>
    <row r="321" spans="2:60">
      <c r="B321" s="11"/>
      <c r="C321" s="48"/>
      <c r="D321" s="11"/>
      <c r="E321" s="11"/>
      <c r="F321" s="106"/>
      <c r="G321" s="114"/>
      <c r="H321" s="106"/>
      <c r="I321" s="106"/>
      <c r="J321" s="115"/>
      <c r="K321" s="101"/>
      <c r="L321" s="98"/>
      <c r="M321" s="106"/>
      <c r="N321" s="106"/>
      <c r="O321" s="106"/>
      <c r="P321" s="106"/>
      <c r="Q321" s="106"/>
      <c r="R321" s="106"/>
      <c r="S321" s="106"/>
      <c r="T321" s="11"/>
      <c r="U321" s="336"/>
      <c r="V321" s="11"/>
      <c r="W321" s="11"/>
      <c r="X321" s="11"/>
      <c r="Y321" s="11"/>
      <c r="Z321" s="11"/>
      <c r="AA321" s="10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</row>
    <row r="322" spans="2:60">
      <c r="B322" s="11"/>
      <c r="C322" s="48"/>
      <c r="D322" s="11"/>
      <c r="E322" s="11"/>
      <c r="F322" s="115"/>
      <c r="G322" s="101"/>
      <c r="H322" s="100"/>
      <c r="I322" s="106"/>
      <c r="J322" s="115"/>
      <c r="K322" s="101"/>
      <c r="L322" s="98"/>
      <c r="M322" s="106"/>
      <c r="N322" s="106"/>
      <c r="O322" s="106"/>
      <c r="P322" s="106"/>
      <c r="Q322" s="106"/>
      <c r="R322" s="106"/>
      <c r="S322" s="106"/>
      <c r="T322" s="11"/>
      <c r="U322" s="346"/>
      <c r="V322" s="11"/>
      <c r="W322" s="11"/>
      <c r="X322" s="11"/>
      <c r="Y322" s="11"/>
      <c r="Z322" s="11"/>
      <c r="AA322" s="10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</row>
    <row r="323" spans="2:60">
      <c r="B323" s="11"/>
      <c r="C323" s="48"/>
      <c r="D323" s="11"/>
      <c r="E323" s="11"/>
      <c r="F323" s="106"/>
      <c r="G323" s="114"/>
      <c r="H323" s="106"/>
      <c r="I323" s="106"/>
      <c r="J323" s="106"/>
      <c r="K323" s="114"/>
      <c r="L323" s="106"/>
      <c r="M323" s="106"/>
      <c r="N323" s="106"/>
      <c r="O323" s="106"/>
      <c r="P323" s="106"/>
      <c r="Q323" s="106"/>
      <c r="R323" s="106"/>
      <c r="S323" s="106"/>
      <c r="T323" s="11"/>
      <c r="U323" s="343"/>
      <c r="V323" s="11"/>
      <c r="W323" s="11"/>
      <c r="X323" s="11"/>
      <c r="Y323" s="11"/>
      <c r="Z323" s="11"/>
      <c r="AA323" s="10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</row>
    <row r="324" spans="2:60">
      <c r="B324" s="11"/>
      <c r="C324" s="48"/>
      <c r="D324" s="11"/>
      <c r="E324" s="11"/>
      <c r="F324" s="106"/>
      <c r="G324" s="114"/>
      <c r="H324" s="106"/>
      <c r="I324" s="106"/>
      <c r="J324" s="106"/>
      <c r="K324" s="114"/>
      <c r="L324" s="106"/>
      <c r="M324" s="106"/>
      <c r="N324" s="106"/>
      <c r="O324" s="106"/>
      <c r="P324" s="106"/>
      <c r="Q324" s="106"/>
      <c r="R324" s="106"/>
      <c r="S324" s="106"/>
      <c r="T324" s="11"/>
      <c r="U324" s="140"/>
      <c r="V324" s="11"/>
      <c r="W324" s="11"/>
      <c r="X324" s="11"/>
      <c r="Y324" s="11"/>
      <c r="Z324" s="11"/>
      <c r="AA324" s="10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</row>
    <row r="325" spans="2:60">
      <c r="B325" s="11"/>
      <c r="C325" s="48"/>
      <c r="D325" s="11"/>
      <c r="E325" s="11"/>
      <c r="F325" s="106"/>
      <c r="G325" s="114"/>
      <c r="H325" s="106"/>
      <c r="I325" s="106"/>
      <c r="J325" s="106"/>
      <c r="K325" s="114"/>
      <c r="L325" s="106"/>
      <c r="M325" s="106"/>
      <c r="N325" s="106"/>
      <c r="O325" s="106"/>
      <c r="P325" s="106"/>
      <c r="Q325" s="106"/>
      <c r="R325" s="106"/>
      <c r="S325" s="106"/>
      <c r="T325" s="11"/>
      <c r="U325" s="11"/>
      <c r="V325" s="11"/>
      <c r="W325" s="11"/>
      <c r="X325" s="11"/>
      <c r="Y325" s="11"/>
      <c r="Z325" s="11"/>
      <c r="AA325" s="10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</row>
    <row r="326" spans="2:60">
      <c r="B326" s="11"/>
      <c r="C326" s="48"/>
      <c r="D326" s="11"/>
      <c r="E326" s="11"/>
      <c r="F326" s="106"/>
      <c r="G326" s="172"/>
      <c r="H326" s="106"/>
      <c r="I326" s="106"/>
      <c r="J326" s="106"/>
      <c r="K326" s="114"/>
      <c r="L326" s="106"/>
      <c r="M326" s="106"/>
      <c r="N326" s="106"/>
      <c r="O326" s="106"/>
      <c r="P326" s="106"/>
      <c r="Q326" s="106"/>
      <c r="R326" s="106"/>
      <c r="S326" s="106"/>
      <c r="T326" s="11"/>
      <c r="U326" s="11"/>
      <c r="V326" s="11"/>
      <c r="W326" s="11"/>
      <c r="X326" s="11"/>
      <c r="Y326" s="11"/>
      <c r="Z326" s="11"/>
      <c r="AA326" s="10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</row>
    <row r="327" spans="2:60">
      <c r="B327" s="11"/>
      <c r="C327" s="48"/>
      <c r="D327" s="11"/>
      <c r="E327" s="11"/>
      <c r="F327" s="115"/>
      <c r="G327" s="101"/>
      <c r="H327" s="100"/>
      <c r="I327" s="106"/>
      <c r="J327" s="106"/>
      <c r="K327" s="114"/>
      <c r="L327" s="106"/>
      <c r="M327" s="106"/>
      <c r="N327" s="106"/>
      <c r="O327" s="106"/>
      <c r="P327" s="106"/>
      <c r="Q327" s="106"/>
      <c r="R327" s="106"/>
      <c r="S327" s="106"/>
      <c r="T327" s="11"/>
      <c r="U327" s="11"/>
      <c r="V327" s="11"/>
      <c r="W327" s="11"/>
      <c r="X327" s="11"/>
      <c r="Y327" s="11"/>
      <c r="Z327" s="11"/>
      <c r="AA327" s="10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</row>
    <row r="328" spans="2:60">
      <c r="B328" s="11"/>
      <c r="C328" s="48"/>
      <c r="D328" s="11"/>
      <c r="E328" s="11"/>
      <c r="F328" s="115"/>
      <c r="G328" s="101"/>
      <c r="H328" s="180"/>
      <c r="I328" s="106"/>
      <c r="J328" s="106"/>
      <c r="K328" s="114"/>
      <c r="L328" s="106"/>
      <c r="M328" s="106"/>
      <c r="N328" s="106"/>
      <c r="O328" s="106"/>
      <c r="P328" s="106"/>
      <c r="Q328" s="106"/>
      <c r="R328" s="106"/>
      <c r="S328" s="106"/>
      <c r="T328" s="11"/>
      <c r="U328" s="11"/>
      <c r="V328" s="11"/>
      <c r="W328" s="11"/>
      <c r="X328" s="11"/>
      <c r="Y328" s="11"/>
      <c r="Z328" s="11"/>
      <c r="AA328" s="10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</row>
    <row r="329" spans="2:60">
      <c r="B329" s="11"/>
      <c r="C329" s="48"/>
      <c r="D329" s="11"/>
      <c r="E329" s="11"/>
      <c r="F329" s="106"/>
      <c r="G329" s="114"/>
      <c r="H329" s="106"/>
      <c r="I329" s="106"/>
      <c r="J329" s="106"/>
      <c r="K329" s="114"/>
      <c r="L329" s="106"/>
      <c r="M329" s="106"/>
      <c r="N329" s="106"/>
      <c r="O329" s="106"/>
      <c r="P329" s="106"/>
      <c r="Q329" s="106"/>
      <c r="R329" s="106"/>
      <c r="S329" s="106"/>
      <c r="T329" s="11"/>
      <c r="U329" s="11"/>
      <c r="V329" s="11"/>
      <c r="W329" s="11"/>
      <c r="X329" s="11"/>
      <c r="Y329" s="11"/>
      <c r="Z329" s="11"/>
      <c r="AA329" s="10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</row>
    <row r="330" spans="2:60">
      <c r="B330" s="11"/>
      <c r="C330" s="48"/>
      <c r="D330" s="11"/>
      <c r="E330" s="11"/>
      <c r="F330" s="106"/>
      <c r="G330" s="114"/>
      <c r="H330" s="106"/>
      <c r="I330" s="106"/>
      <c r="J330" s="106"/>
      <c r="K330" s="114"/>
      <c r="L330" s="106"/>
      <c r="M330" s="106"/>
      <c r="N330" s="106"/>
      <c r="O330" s="106"/>
      <c r="P330" s="106"/>
      <c r="Q330" s="106"/>
      <c r="R330" s="106"/>
      <c r="S330" s="106"/>
      <c r="T330" s="11"/>
      <c r="U330" s="11"/>
      <c r="V330" s="11"/>
      <c r="W330" s="11"/>
      <c r="X330" s="11"/>
      <c r="Y330" s="11"/>
      <c r="Z330" s="11"/>
      <c r="AA330" s="106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</row>
    <row r="331" spans="2:60">
      <c r="B331" s="11"/>
      <c r="C331" s="48"/>
      <c r="D331" s="11"/>
      <c r="E331" s="11"/>
      <c r="F331" s="106"/>
      <c r="G331" s="114"/>
      <c r="H331" s="106"/>
      <c r="I331" s="106"/>
      <c r="J331" s="106"/>
      <c r="K331" s="114"/>
      <c r="L331" s="106"/>
      <c r="M331" s="106"/>
      <c r="N331" s="106"/>
      <c r="O331" s="106"/>
      <c r="P331" s="106"/>
      <c r="Q331" s="106"/>
      <c r="R331" s="106"/>
      <c r="S331" s="106"/>
      <c r="T331" s="11"/>
      <c r="U331" s="11"/>
      <c r="V331" s="11"/>
      <c r="W331" s="11"/>
      <c r="X331" s="11"/>
      <c r="Y331" s="11"/>
      <c r="Z331" s="11"/>
      <c r="AA331" s="106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</row>
    <row r="332" spans="2:60">
      <c r="B332" s="11"/>
      <c r="C332" s="48"/>
      <c r="D332" s="11"/>
      <c r="E332" s="11"/>
      <c r="F332" s="106"/>
      <c r="G332" s="114"/>
      <c r="H332" s="106"/>
      <c r="I332" s="106"/>
      <c r="J332" s="1655"/>
      <c r="K332" s="114"/>
      <c r="L332" s="1657"/>
      <c r="M332" s="106"/>
      <c r="N332" s="106"/>
      <c r="O332" s="106"/>
      <c r="P332" s="106"/>
      <c r="Q332" s="106"/>
      <c r="R332" s="106"/>
      <c r="S332" s="106"/>
      <c r="T332" s="11"/>
      <c r="U332" s="11"/>
      <c r="V332" s="11"/>
      <c r="W332" s="11"/>
      <c r="X332" s="11"/>
      <c r="Y332" s="11"/>
      <c r="Z332" s="11"/>
      <c r="AA332" s="106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</row>
    <row r="333" spans="2:60">
      <c r="B333" s="11"/>
      <c r="C333" s="48"/>
      <c r="D333" s="11"/>
      <c r="E333" s="11"/>
      <c r="F333" s="117"/>
      <c r="G333" s="101"/>
      <c r="H333" s="100"/>
      <c r="I333" s="111"/>
      <c r="J333" s="125"/>
      <c r="K333" s="172"/>
      <c r="L333" s="106"/>
      <c r="M333" s="106"/>
      <c r="N333" s="106"/>
      <c r="O333" s="106"/>
      <c r="P333" s="106"/>
      <c r="Q333" s="106"/>
      <c r="R333" s="106"/>
      <c r="S333" s="106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</row>
    <row r="334" spans="2:60">
      <c r="B334" s="11"/>
      <c r="C334" s="48"/>
      <c r="D334" s="11"/>
      <c r="E334" s="11"/>
      <c r="F334" s="116"/>
      <c r="G334" s="101"/>
      <c r="H334" s="100"/>
      <c r="I334" s="111"/>
      <c r="J334" s="115"/>
      <c r="K334" s="101"/>
      <c r="L334" s="96"/>
      <c r="M334" s="106"/>
      <c r="N334" s="106"/>
      <c r="O334" s="106"/>
      <c r="P334" s="106"/>
      <c r="Q334" s="106"/>
      <c r="R334" s="106"/>
      <c r="S334" s="106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</row>
    <row r="335" spans="2:60">
      <c r="B335" s="11"/>
      <c r="C335" s="48"/>
      <c r="D335" s="11"/>
      <c r="E335" s="11"/>
      <c r="F335" s="116"/>
      <c r="G335" s="101"/>
      <c r="H335" s="100"/>
      <c r="I335" s="111"/>
      <c r="J335" s="106"/>
      <c r="K335" s="113"/>
      <c r="L335" s="106"/>
      <c r="M335" s="106"/>
      <c r="N335" s="106"/>
      <c r="O335" s="106"/>
      <c r="P335" s="106"/>
      <c r="Q335" s="106"/>
      <c r="R335" s="106"/>
      <c r="S335" s="106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</row>
    <row r="336" spans="2:60">
      <c r="B336" s="11"/>
      <c r="C336" s="48"/>
      <c r="D336" s="11"/>
      <c r="E336" s="11"/>
      <c r="F336" s="106"/>
      <c r="G336" s="114"/>
      <c r="H336" s="106"/>
      <c r="I336" s="111"/>
      <c r="J336" s="171"/>
      <c r="K336" s="485"/>
      <c r="L336" s="98"/>
      <c r="M336" s="106"/>
      <c r="N336" s="106"/>
      <c r="O336" s="106"/>
      <c r="P336" s="106"/>
      <c r="Q336" s="106"/>
      <c r="R336" s="106"/>
      <c r="S336" s="106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</row>
    <row r="337" spans="2:60">
      <c r="B337" s="11"/>
      <c r="C337" s="48"/>
      <c r="D337" s="11"/>
      <c r="E337" s="11"/>
      <c r="F337" s="106"/>
      <c r="G337" s="114"/>
      <c r="H337" s="106"/>
      <c r="I337" s="106"/>
      <c r="J337" s="106"/>
      <c r="K337" s="485"/>
      <c r="L337" s="96"/>
      <c r="M337" s="106"/>
      <c r="N337" s="106"/>
      <c r="O337" s="106"/>
      <c r="P337" s="106"/>
      <c r="Q337" s="106"/>
      <c r="R337" s="106"/>
      <c r="S337" s="106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</row>
    <row r="338" spans="2:60">
      <c r="B338" s="11"/>
      <c r="C338" s="48"/>
      <c r="D338" s="11"/>
      <c r="E338" s="11"/>
      <c r="F338" s="158"/>
      <c r="G338" s="114"/>
      <c r="H338" s="106"/>
      <c r="I338" s="106"/>
      <c r="J338" s="124"/>
      <c r="K338" s="485"/>
      <c r="L338" s="98"/>
      <c r="M338" s="106"/>
      <c r="N338" s="106"/>
      <c r="O338" s="106"/>
      <c r="P338" s="106"/>
      <c r="Q338" s="106"/>
      <c r="R338" s="106"/>
      <c r="S338" s="106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</row>
    <row r="339" spans="2:60">
      <c r="B339" s="11"/>
      <c r="C339" s="48"/>
      <c r="D339" s="11"/>
      <c r="E339" s="11"/>
      <c r="F339" s="106"/>
      <c r="G339" s="114"/>
      <c r="H339" s="106"/>
      <c r="I339" s="106"/>
      <c r="J339" s="115"/>
      <c r="K339" s="101"/>
      <c r="L339" s="98"/>
      <c r="M339" s="106"/>
      <c r="N339" s="106"/>
      <c r="O339" s="106"/>
      <c r="P339" s="106"/>
      <c r="Q339" s="106"/>
      <c r="R339" s="106"/>
      <c r="S339" s="106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</row>
    <row r="340" spans="2:60">
      <c r="B340" s="11"/>
      <c r="C340" s="48"/>
      <c r="D340" s="11"/>
      <c r="E340" s="11"/>
      <c r="F340" s="106"/>
      <c r="G340" s="114"/>
      <c r="H340" s="106"/>
      <c r="I340" s="106"/>
      <c r="J340" s="553"/>
      <c r="K340" s="126"/>
      <c r="L340" s="98"/>
      <c r="M340" s="106"/>
      <c r="N340" s="106"/>
      <c r="O340" s="106"/>
      <c r="P340" s="106"/>
      <c r="Q340" s="106"/>
      <c r="R340" s="106"/>
      <c r="S340" s="106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</row>
    <row r="341" spans="2:60">
      <c r="B341" s="11"/>
      <c r="C341" s="48"/>
      <c r="D341" s="11"/>
      <c r="E341" s="11"/>
      <c r="F341" s="106"/>
      <c r="G341" s="114"/>
      <c r="H341" s="106"/>
      <c r="I341" s="106"/>
      <c r="J341" s="117"/>
      <c r="K341" s="101"/>
      <c r="L341" s="98"/>
      <c r="M341" s="106"/>
      <c r="N341" s="106"/>
      <c r="O341" s="106"/>
      <c r="P341" s="106"/>
      <c r="Q341" s="106"/>
      <c r="R341" s="106"/>
      <c r="S341" s="106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</row>
    <row r="342" spans="2:60">
      <c r="B342" s="11"/>
      <c r="C342" s="48"/>
      <c r="D342" s="11"/>
      <c r="E342" s="11"/>
      <c r="F342" s="106"/>
      <c r="G342" s="114"/>
      <c r="H342" s="106"/>
      <c r="I342" s="106"/>
      <c r="J342" s="117"/>
      <c r="K342" s="101"/>
      <c r="L342" s="98"/>
      <c r="M342" s="106"/>
      <c r="N342" s="106"/>
      <c r="O342" s="106"/>
      <c r="P342" s="106"/>
      <c r="Q342" s="106"/>
      <c r="R342" s="106"/>
      <c r="S342" s="106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</row>
    <row r="343" spans="2:60">
      <c r="B343" s="11"/>
      <c r="C343" s="48"/>
      <c r="D343" s="11"/>
      <c r="E343" s="11"/>
      <c r="F343" s="106"/>
      <c r="G343" s="114"/>
      <c r="H343" s="106"/>
      <c r="I343" s="106"/>
      <c r="J343" s="106"/>
      <c r="K343" s="114"/>
      <c r="L343" s="106"/>
      <c r="M343" s="106"/>
      <c r="N343" s="106"/>
      <c r="O343" s="106"/>
      <c r="P343" s="106"/>
      <c r="Q343" s="106"/>
      <c r="R343" s="106"/>
      <c r="S343" s="106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</row>
    <row r="344" spans="2:60">
      <c r="B344" s="11"/>
      <c r="C344" s="48"/>
      <c r="D344" s="11"/>
      <c r="E344" s="11"/>
      <c r="F344" s="106"/>
      <c r="G344" s="114"/>
      <c r="H344" s="106"/>
      <c r="I344" s="106"/>
      <c r="J344" s="106"/>
      <c r="K344" s="114"/>
      <c r="L344" s="106"/>
      <c r="M344" s="106"/>
      <c r="N344" s="106"/>
      <c r="O344" s="106"/>
      <c r="P344" s="106"/>
      <c r="Q344" s="106"/>
      <c r="R344" s="106"/>
      <c r="S344" s="106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</row>
    <row r="345" spans="2:60">
      <c r="B345" s="11"/>
      <c r="C345" s="48"/>
      <c r="D345" s="11"/>
      <c r="E345" s="11"/>
      <c r="F345" s="106"/>
      <c r="G345" s="114"/>
      <c r="H345" s="106"/>
      <c r="I345" s="106"/>
      <c r="J345" s="106"/>
      <c r="K345" s="114"/>
      <c r="L345" s="106"/>
      <c r="M345" s="106"/>
      <c r="N345" s="106"/>
      <c r="O345" s="106"/>
      <c r="P345" s="106"/>
      <c r="Q345" s="106"/>
      <c r="R345" s="106"/>
      <c r="S345" s="106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</row>
    <row r="346" spans="2:60">
      <c r="B346" s="11"/>
      <c r="C346" s="48"/>
      <c r="D346" s="11"/>
      <c r="E346" s="11"/>
      <c r="F346" s="106"/>
      <c r="G346" s="114"/>
      <c r="H346" s="106"/>
      <c r="I346" s="106"/>
      <c r="J346" s="106"/>
      <c r="K346" s="114"/>
      <c r="L346" s="106"/>
      <c r="M346" s="106"/>
      <c r="N346" s="106"/>
      <c r="O346" s="106"/>
      <c r="P346" s="106"/>
      <c r="Q346" s="106"/>
      <c r="R346" s="106"/>
      <c r="S346" s="106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</row>
    <row r="347" spans="2:60">
      <c r="B347" s="11"/>
      <c r="C347" s="48"/>
      <c r="D347" s="11"/>
      <c r="E347" s="11"/>
      <c r="F347" s="106"/>
      <c r="G347" s="114"/>
      <c r="H347" s="106"/>
      <c r="I347" s="106"/>
      <c r="J347" s="106"/>
      <c r="K347" s="114"/>
      <c r="L347" s="106"/>
      <c r="M347" s="106"/>
      <c r="N347" s="106"/>
      <c r="O347" s="106"/>
      <c r="P347" s="106"/>
      <c r="Q347" s="106"/>
      <c r="R347" s="106"/>
      <c r="S347" s="106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</row>
    <row r="348" spans="2:60">
      <c r="B348" s="11"/>
      <c r="C348" s="48"/>
      <c r="D348" s="11"/>
      <c r="E348" s="11"/>
      <c r="F348" s="106"/>
      <c r="G348" s="114"/>
      <c r="H348" s="106"/>
      <c r="I348" s="106"/>
      <c r="J348" s="106"/>
      <c r="K348" s="114"/>
      <c r="L348" s="106"/>
      <c r="M348" s="106"/>
      <c r="N348" s="106"/>
      <c r="O348" s="106"/>
      <c r="P348" s="106"/>
      <c r="Q348" s="106"/>
      <c r="R348" s="106"/>
      <c r="S348" s="106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</row>
    <row r="349" spans="2:60">
      <c r="B349" s="11"/>
      <c r="C349" s="48"/>
      <c r="D349" s="11"/>
      <c r="E349" s="11"/>
      <c r="F349" s="106"/>
      <c r="G349" s="114"/>
      <c r="H349" s="106"/>
      <c r="I349" s="106"/>
      <c r="J349" s="106"/>
      <c r="K349" s="114"/>
      <c r="L349" s="106"/>
      <c r="M349" s="106"/>
      <c r="N349" s="106"/>
      <c r="O349" s="106"/>
      <c r="P349" s="106"/>
      <c r="Q349" s="106"/>
      <c r="R349" s="106"/>
      <c r="S349" s="106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</row>
    <row r="350" spans="2:60">
      <c r="B350" s="11"/>
      <c r="C350" s="48"/>
      <c r="D350" s="11"/>
      <c r="E350" s="11"/>
      <c r="F350" s="11"/>
      <c r="G350" s="48"/>
      <c r="H350" s="11"/>
      <c r="I350" s="106"/>
      <c r="J350" s="1655"/>
      <c r="K350" s="114"/>
      <c r="L350" s="214"/>
      <c r="M350" s="106"/>
      <c r="N350" s="106"/>
      <c r="O350" s="106"/>
      <c r="P350" s="106"/>
      <c r="Q350" s="106"/>
      <c r="R350" s="106"/>
      <c r="S350" s="106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</row>
    <row r="351" spans="2:60">
      <c r="B351" s="11"/>
      <c r="C351" s="48"/>
      <c r="D351" s="11"/>
      <c r="E351" s="11"/>
      <c r="F351" s="11"/>
      <c r="G351" s="48"/>
      <c r="H351" s="11"/>
      <c r="I351" s="106"/>
      <c r="J351" s="125"/>
      <c r="K351" s="172"/>
      <c r="L351" s="157"/>
      <c r="M351" s="106"/>
      <c r="N351" s="106"/>
      <c r="O351" s="106"/>
      <c r="P351" s="106"/>
      <c r="Q351" s="106"/>
      <c r="R351" s="106"/>
      <c r="S351" s="106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</row>
    <row r="352" spans="2:60">
      <c r="B352" s="11"/>
      <c r="C352" s="48"/>
      <c r="D352" s="11"/>
      <c r="E352" s="11"/>
      <c r="F352" s="11"/>
      <c r="G352" s="48"/>
      <c r="H352" s="11"/>
      <c r="I352" s="106"/>
      <c r="J352" s="115"/>
      <c r="K352" s="101"/>
      <c r="L352" s="96"/>
      <c r="M352" s="106"/>
      <c r="N352" s="106"/>
      <c r="O352" s="106"/>
      <c r="P352" s="106"/>
      <c r="Q352" s="106"/>
      <c r="R352" s="106"/>
      <c r="S352" s="106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</row>
    <row r="353" spans="2:60">
      <c r="B353" s="11"/>
      <c r="C353" s="48"/>
      <c r="D353" s="11"/>
      <c r="E353" s="11"/>
      <c r="F353" s="11"/>
      <c r="G353" s="48"/>
      <c r="H353" s="11"/>
      <c r="I353" s="106"/>
      <c r="J353" s="115"/>
      <c r="K353" s="101"/>
      <c r="L353" s="96"/>
      <c r="M353" s="106"/>
      <c r="N353" s="106"/>
      <c r="O353" s="106"/>
      <c r="P353" s="106"/>
      <c r="Q353" s="106"/>
      <c r="R353" s="106"/>
      <c r="S353" s="106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</row>
    <row r="354" spans="2:60">
      <c r="B354" s="11"/>
      <c r="C354" s="48"/>
      <c r="D354" s="11"/>
      <c r="E354" s="11"/>
      <c r="F354" s="11"/>
      <c r="G354" s="48"/>
      <c r="H354" s="11"/>
      <c r="I354" s="106"/>
      <c r="J354" s="117"/>
      <c r="K354" s="101"/>
      <c r="L354" s="98"/>
      <c r="M354" s="106"/>
      <c r="N354" s="106"/>
      <c r="O354" s="106"/>
      <c r="P354" s="106"/>
      <c r="Q354" s="106"/>
      <c r="R354" s="106"/>
      <c r="S354" s="106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</row>
    <row r="355" spans="2:60">
      <c r="B355" s="11"/>
      <c r="C355" s="48"/>
      <c r="D355" s="11"/>
      <c r="E355" s="11"/>
      <c r="F355" s="11"/>
      <c r="G355" s="48"/>
      <c r="H355" s="11"/>
      <c r="I355" s="106"/>
      <c r="J355" s="117"/>
      <c r="K355" s="101"/>
      <c r="L355" s="98"/>
      <c r="M355" s="106"/>
      <c r="N355" s="106"/>
      <c r="O355" s="106"/>
      <c r="P355" s="106"/>
      <c r="Q355" s="106"/>
      <c r="R355" s="106"/>
      <c r="S355" s="106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</row>
    <row r="356" spans="2:60">
      <c r="B356" s="11"/>
      <c r="C356" s="48"/>
      <c r="D356" s="11"/>
      <c r="E356" s="11"/>
      <c r="F356" s="11"/>
      <c r="G356" s="48"/>
      <c r="H356" s="11"/>
      <c r="I356" s="106"/>
      <c r="J356" s="106"/>
      <c r="K356" s="114"/>
      <c r="L356" s="106"/>
      <c r="M356" s="106"/>
      <c r="N356" s="106"/>
      <c r="O356" s="106"/>
      <c r="P356" s="106"/>
      <c r="Q356" s="106"/>
      <c r="R356" s="106"/>
      <c r="S356" s="106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</row>
    <row r="357" spans="2:60">
      <c r="B357" s="11"/>
      <c r="C357" s="48"/>
      <c r="D357" s="11"/>
      <c r="E357" s="11"/>
      <c r="F357" s="11"/>
      <c r="G357" s="48"/>
      <c r="H357" s="11"/>
      <c r="I357" s="106"/>
      <c r="J357" s="1655"/>
      <c r="K357" s="114"/>
      <c r="L357" s="214"/>
      <c r="M357" s="106"/>
      <c r="N357" s="106"/>
      <c r="O357" s="106"/>
      <c r="P357" s="106"/>
      <c r="Q357" s="106"/>
      <c r="R357" s="106"/>
      <c r="S357" s="106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</row>
    <row r="358" spans="2:60">
      <c r="B358" s="11"/>
      <c r="C358" s="48"/>
      <c r="D358" s="11"/>
      <c r="E358" s="11"/>
      <c r="F358" s="11"/>
      <c r="G358" s="48"/>
      <c r="H358" s="11"/>
      <c r="I358" s="106"/>
      <c r="J358" s="106"/>
      <c r="K358" s="114"/>
      <c r="L358" s="106"/>
      <c r="M358" s="106"/>
      <c r="N358" s="106"/>
      <c r="O358" s="106"/>
      <c r="P358" s="106"/>
      <c r="Q358" s="106"/>
      <c r="R358" s="106"/>
      <c r="S358" s="106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</row>
    <row r="359" spans="2:60">
      <c r="B359" s="11"/>
      <c r="C359" s="48"/>
      <c r="D359" s="11"/>
      <c r="E359" s="11"/>
      <c r="F359" s="11"/>
      <c r="G359" s="48"/>
      <c r="H359" s="11"/>
      <c r="I359" s="106"/>
      <c r="J359" s="106"/>
      <c r="K359" s="114"/>
      <c r="L359" s="106"/>
      <c r="M359" s="106"/>
      <c r="N359" s="106"/>
      <c r="O359" s="106"/>
      <c r="P359" s="106"/>
      <c r="Q359" s="106"/>
      <c r="R359" s="106"/>
      <c r="S359" s="106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</row>
    <row r="360" spans="2:60">
      <c r="B360" s="11"/>
      <c r="C360" s="48"/>
      <c r="D360" s="11"/>
      <c r="E360" s="11"/>
      <c r="F360" s="11"/>
      <c r="G360" s="48"/>
      <c r="H360" s="11"/>
      <c r="I360" s="106"/>
      <c r="J360" s="106"/>
      <c r="K360" s="114"/>
      <c r="L360" s="106"/>
      <c r="M360" s="106"/>
      <c r="N360" s="106"/>
      <c r="O360" s="106"/>
      <c r="P360" s="106"/>
      <c r="Q360" s="106"/>
      <c r="R360" s="106"/>
      <c r="S360" s="106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</row>
    <row r="361" spans="2:60">
      <c r="B361" s="11"/>
      <c r="C361" s="48"/>
      <c r="D361" s="11"/>
      <c r="E361" s="11"/>
      <c r="F361" s="11"/>
      <c r="G361" s="48"/>
      <c r="H361" s="11"/>
      <c r="I361" s="106"/>
      <c r="J361" s="106"/>
      <c r="K361" s="114"/>
      <c r="L361" s="106"/>
      <c r="M361" s="106"/>
      <c r="N361" s="106"/>
      <c r="O361" s="106"/>
      <c r="P361" s="106"/>
      <c r="Q361" s="106"/>
      <c r="R361" s="106"/>
      <c r="S361" s="106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</row>
    <row r="362" spans="2:60">
      <c r="B362" s="11"/>
      <c r="C362" s="48"/>
      <c r="D362" s="11"/>
      <c r="E362" s="11"/>
      <c r="F362" s="11"/>
      <c r="G362" s="48"/>
      <c r="H362" s="11"/>
      <c r="I362" s="106"/>
      <c r="J362" s="106"/>
      <c r="K362" s="114"/>
      <c r="L362" s="106"/>
      <c r="M362" s="106"/>
      <c r="N362" s="106"/>
      <c r="O362" s="106"/>
      <c r="P362" s="106"/>
      <c r="Q362" s="106"/>
      <c r="R362" s="106"/>
      <c r="S362" s="106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</row>
    <row r="363" spans="2:60">
      <c r="B363" s="11"/>
      <c r="C363" s="48"/>
      <c r="D363" s="11"/>
      <c r="E363" s="11"/>
      <c r="F363" s="11"/>
      <c r="G363" s="48"/>
      <c r="H363" s="11"/>
      <c r="I363" s="106"/>
      <c r="J363" s="106"/>
      <c r="K363" s="114"/>
      <c r="L363" s="106"/>
      <c r="M363" s="106"/>
      <c r="N363" s="106"/>
      <c r="O363" s="106"/>
      <c r="P363" s="106"/>
      <c r="Q363" s="106"/>
      <c r="R363" s="106"/>
      <c r="S363" s="106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</row>
    <row r="364" spans="2:60">
      <c r="B364" s="11"/>
      <c r="C364" s="48"/>
      <c r="D364" s="11"/>
      <c r="E364" s="11"/>
      <c r="F364" s="11"/>
      <c r="G364" s="48"/>
      <c r="H364" s="11"/>
      <c r="I364" s="106"/>
      <c r="J364" s="106"/>
      <c r="K364" s="114"/>
      <c r="L364" s="106"/>
      <c r="M364" s="106"/>
      <c r="N364" s="106"/>
      <c r="O364" s="106"/>
      <c r="P364" s="106"/>
      <c r="Q364" s="106"/>
      <c r="R364" s="106"/>
      <c r="S364" s="106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</row>
    <row r="365" spans="2:60">
      <c r="B365" s="11"/>
      <c r="C365" s="48"/>
      <c r="D365" s="11"/>
      <c r="E365" s="11"/>
      <c r="F365" s="11"/>
      <c r="G365" s="48"/>
      <c r="H365" s="11"/>
      <c r="I365" s="106"/>
      <c r="J365" s="106"/>
      <c r="K365" s="495"/>
      <c r="L365" s="106"/>
      <c r="M365" s="106"/>
      <c r="N365" s="106"/>
      <c r="O365" s="106"/>
      <c r="P365" s="106"/>
      <c r="Q365" s="106"/>
      <c r="R365" s="106"/>
      <c r="S365" s="114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</row>
    <row r="366" spans="2:60">
      <c r="B366" s="11"/>
      <c r="C366" s="48"/>
      <c r="D366" s="11"/>
      <c r="E366" s="11"/>
      <c r="F366" s="11"/>
      <c r="G366" s="48"/>
      <c r="H366" s="11"/>
      <c r="I366" s="106"/>
      <c r="J366" s="106"/>
      <c r="K366" s="106"/>
      <c r="L366" s="197"/>
      <c r="M366" s="106"/>
      <c r="N366" s="106"/>
      <c r="O366" s="106"/>
      <c r="P366" s="106"/>
      <c r="Q366" s="106"/>
      <c r="R366" s="106"/>
      <c r="S366" s="114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</row>
    <row r="367" spans="2:60">
      <c r="B367" s="11"/>
      <c r="C367" s="48"/>
      <c r="D367" s="11"/>
      <c r="E367" s="11"/>
      <c r="F367" s="11"/>
      <c r="G367" s="48"/>
      <c r="H367" s="11"/>
      <c r="I367" s="106"/>
      <c r="J367" s="158"/>
      <c r="K367" s="158"/>
      <c r="L367" s="284"/>
      <c r="M367" s="106"/>
      <c r="N367" s="106"/>
      <c r="O367" s="106"/>
      <c r="P367" s="106"/>
      <c r="Q367" s="106"/>
      <c r="R367" s="106"/>
      <c r="S367" s="114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</row>
    <row r="368" spans="2:60">
      <c r="B368" s="11"/>
      <c r="C368" s="48"/>
      <c r="D368" s="11"/>
      <c r="E368" s="11"/>
      <c r="F368" s="11"/>
      <c r="G368" s="48"/>
      <c r="H368" s="11"/>
      <c r="I368" s="106"/>
      <c r="J368" s="158"/>
      <c r="K368" s="158"/>
      <c r="L368" s="284"/>
      <c r="M368" s="106"/>
      <c r="N368" s="106"/>
      <c r="O368" s="106"/>
      <c r="P368" s="106"/>
      <c r="Q368" s="106"/>
      <c r="R368" s="106"/>
      <c r="S368" s="114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</row>
    <row r="369" spans="2:60">
      <c r="B369" s="11"/>
      <c r="C369" s="48"/>
      <c r="D369" s="11"/>
      <c r="E369" s="11"/>
      <c r="F369" s="11"/>
      <c r="G369" s="48"/>
      <c r="H369" s="11"/>
      <c r="I369" s="106"/>
      <c r="J369" s="106"/>
      <c r="K369" s="114"/>
      <c r="L369" s="106"/>
      <c r="M369" s="106"/>
      <c r="N369" s="106"/>
      <c r="O369" s="106"/>
      <c r="P369" s="106"/>
      <c r="Q369" s="106"/>
      <c r="R369" s="119"/>
      <c r="S369" s="101"/>
      <c r="T369" s="98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</row>
    <row r="370" spans="2:60">
      <c r="B370" s="11"/>
      <c r="C370" s="48"/>
      <c r="D370" s="11"/>
      <c r="E370" s="11"/>
      <c r="F370" s="106"/>
      <c r="G370" s="114"/>
      <c r="H370" s="106"/>
      <c r="I370" s="106"/>
      <c r="J370" s="115"/>
      <c r="K370" s="101"/>
      <c r="L370" s="100"/>
      <c r="M370" s="106"/>
      <c r="N370" s="106"/>
      <c r="O370" s="106"/>
      <c r="P370" s="106"/>
      <c r="Q370" s="106"/>
      <c r="R370" s="106"/>
      <c r="S370" s="113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</row>
    <row r="371" spans="2:60">
      <c r="B371" s="11"/>
      <c r="C371" s="48"/>
      <c r="D371" s="11"/>
      <c r="E371" s="11"/>
      <c r="F371" s="106"/>
      <c r="G371" s="114"/>
      <c r="H371" s="106"/>
      <c r="I371" s="106"/>
      <c r="J371" s="115"/>
      <c r="K371" s="106"/>
      <c r="L371" s="100"/>
      <c r="M371" s="106"/>
      <c r="N371" s="106"/>
      <c r="O371" s="106"/>
      <c r="P371" s="106"/>
      <c r="Q371" s="106"/>
      <c r="R371" s="106"/>
      <c r="S371" s="114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</row>
    <row r="372" spans="2:60" ht="15.75">
      <c r="B372" s="11"/>
      <c r="C372" s="48"/>
      <c r="D372" s="11"/>
      <c r="E372" s="11"/>
      <c r="F372" s="106"/>
      <c r="G372" s="114"/>
      <c r="H372" s="106"/>
      <c r="I372" s="106"/>
      <c r="J372" s="781"/>
      <c r="K372" s="106"/>
      <c r="L372" s="114"/>
      <c r="M372" s="106"/>
      <c r="N372" s="106"/>
      <c r="O372" s="106"/>
      <c r="P372" s="106"/>
      <c r="Q372" s="106"/>
      <c r="R372" s="106"/>
      <c r="S372" s="114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</row>
    <row r="373" spans="2:60">
      <c r="B373" s="11"/>
      <c r="C373" s="48"/>
      <c r="D373" s="11"/>
      <c r="E373" s="11"/>
      <c r="F373" s="106"/>
      <c r="G373" s="114"/>
      <c r="H373" s="106"/>
      <c r="I373" s="106"/>
      <c r="J373" s="106"/>
      <c r="K373" s="172"/>
      <c r="L373" s="106"/>
      <c r="M373" s="106"/>
      <c r="N373" s="106"/>
      <c r="O373" s="106"/>
      <c r="P373" s="106"/>
      <c r="Q373" s="106"/>
      <c r="R373" s="106"/>
      <c r="S373" s="114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</row>
    <row r="374" spans="2:60">
      <c r="B374" s="11"/>
      <c r="C374" s="48"/>
      <c r="D374" s="11"/>
      <c r="E374" s="11"/>
      <c r="F374" s="11"/>
      <c r="G374" s="48"/>
      <c r="H374" s="11"/>
      <c r="I374" s="106"/>
      <c r="J374" s="125"/>
      <c r="K374" s="113"/>
      <c r="L374" s="334"/>
      <c r="M374" s="106"/>
      <c r="N374" s="106"/>
      <c r="O374" s="106"/>
      <c r="P374" s="106"/>
      <c r="Q374" s="106"/>
      <c r="R374" s="106"/>
      <c r="S374" s="114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</row>
    <row r="375" spans="2:60">
      <c r="B375" s="11"/>
      <c r="C375" s="48"/>
      <c r="D375" s="11"/>
      <c r="E375" s="11"/>
      <c r="F375" s="11"/>
      <c r="G375" s="48"/>
      <c r="H375" s="11"/>
      <c r="I375" s="106"/>
      <c r="J375" s="106"/>
      <c r="K375" s="113"/>
      <c r="L375" s="106"/>
      <c r="M375" s="106"/>
      <c r="N375" s="106"/>
      <c r="O375" s="106"/>
      <c r="P375" s="106"/>
      <c r="Q375" s="106"/>
      <c r="R375" s="106"/>
      <c r="S375" s="114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</row>
    <row r="376" spans="2:60">
      <c r="B376" s="11"/>
      <c r="C376" s="48"/>
      <c r="D376" s="11"/>
      <c r="E376" s="11"/>
      <c r="F376" s="11"/>
      <c r="G376" s="48"/>
      <c r="H376" s="11"/>
      <c r="I376" s="106"/>
      <c r="J376" s="125"/>
      <c r="K376" s="101"/>
      <c r="L376" s="98"/>
      <c r="M376" s="106"/>
      <c r="N376" s="106"/>
      <c r="O376" s="106"/>
      <c r="P376" s="106"/>
      <c r="Q376" s="106"/>
      <c r="R376" s="106"/>
      <c r="S376" s="114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</row>
    <row r="377" spans="2:60">
      <c r="B377" s="11"/>
      <c r="C377" s="48"/>
      <c r="D377" s="11"/>
      <c r="E377" s="11"/>
      <c r="F377" s="11"/>
      <c r="G377" s="48"/>
      <c r="H377" s="11"/>
      <c r="I377" s="106"/>
      <c r="J377" s="1782"/>
      <c r="K377" s="101"/>
      <c r="L377" s="116"/>
      <c r="M377" s="106"/>
      <c r="N377" s="106"/>
      <c r="O377" s="106"/>
      <c r="P377" s="106"/>
      <c r="Q377" s="106"/>
      <c r="R377" s="106"/>
      <c r="S377" s="114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</row>
    <row r="378" spans="2:60">
      <c r="B378" s="11"/>
      <c r="C378" s="48"/>
      <c r="D378" s="11"/>
      <c r="E378" s="11"/>
      <c r="F378" s="11"/>
      <c r="G378" s="48"/>
      <c r="H378" s="11"/>
      <c r="I378" s="106"/>
      <c r="J378" s="115"/>
      <c r="K378" s="101"/>
      <c r="L378" s="98"/>
      <c r="M378" s="106"/>
      <c r="N378" s="106"/>
      <c r="O378" s="106"/>
      <c r="P378" s="106"/>
      <c r="Q378" s="106"/>
      <c r="R378" s="106"/>
      <c r="S378" s="114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</row>
    <row r="379" spans="2:60">
      <c r="B379" s="11"/>
      <c r="C379" s="48"/>
      <c r="D379" s="11"/>
      <c r="E379" s="11"/>
      <c r="F379" s="11"/>
      <c r="G379" s="48"/>
      <c r="H379" s="11"/>
      <c r="I379" s="106"/>
      <c r="J379" s="115"/>
      <c r="K379" s="101"/>
      <c r="L379" s="98"/>
      <c r="M379" s="106"/>
      <c r="N379" s="106"/>
      <c r="O379" s="106"/>
      <c r="P379" s="106"/>
      <c r="Q379" s="106"/>
      <c r="R379" s="106"/>
      <c r="S379" s="114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</row>
    <row r="380" spans="2:60">
      <c r="B380" s="11"/>
      <c r="C380" s="48"/>
      <c r="D380" s="11"/>
      <c r="E380" s="11"/>
      <c r="F380" s="11"/>
      <c r="G380" s="48"/>
      <c r="H380" s="11"/>
      <c r="I380" s="106"/>
      <c r="J380" s="119"/>
      <c r="K380" s="101"/>
      <c r="L380" s="96"/>
      <c r="M380" s="106"/>
      <c r="N380" s="106"/>
      <c r="O380" s="106"/>
      <c r="P380" s="106"/>
      <c r="Q380" s="106"/>
      <c r="R380" s="106"/>
      <c r="S380" s="114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</row>
    <row r="381" spans="2:60">
      <c r="B381" s="11"/>
      <c r="C381" s="48"/>
      <c r="D381" s="11"/>
      <c r="E381" s="11"/>
      <c r="F381" s="11"/>
      <c r="G381" s="48"/>
      <c r="H381" s="11"/>
      <c r="I381" s="106"/>
      <c r="J381" s="1655"/>
      <c r="K381" s="114"/>
      <c r="L381" s="1451"/>
      <c r="M381" s="106"/>
      <c r="N381" s="106"/>
      <c r="O381" s="106"/>
      <c r="P381" s="106"/>
      <c r="Q381" s="106"/>
      <c r="R381" s="106"/>
      <c r="S381" s="114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</row>
    <row r="382" spans="2:60">
      <c r="B382" s="11"/>
      <c r="C382" s="48"/>
      <c r="D382" s="11"/>
      <c r="E382" s="11"/>
      <c r="F382" s="11"/>
      <c r="G382" s="48"/>
      <c r="H382" s="11"/>
      <c r="I382" s="106"/>
      <c r="J382" s="125"/>
      <c r="K382" s="172"/>
      <c r="L382" s="106"/>
      <c r="M382" s="106"/>
      <c r="N382" s="106"/>
      <c r="O382" s="106"/>
      <c r="P382" s="106"/>
      <c r="Q382" s="106"/>
      <c r="R382" s="106"/>
      <c r="S382" s="114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</row>
    <row r="383" spans="2:60">
      <c r="B383" s="11"/>
      <c r="C383" s="48"/>
      <c r="D383" s="11"/>
      <c r="E383" s="11"/>
      <c r="F383" s="11"/>
      <c r="G383" s="48"/>
      <c r="H383" s="11"/>
      <c r="I383" s="106"/>
      <c r="J383" s="115"/>
      <c r="K383" s="101"/>
      <c r="L383" s="96"/>
      <c r="M383" s="106"/>
      <c r="N383" s="106"/>
      <c r="O383" s="106"/>
      <c r="P383" s="106"/>
      <c r="Q383" s="106"/>
      <c r="R383" s="106"/>
      <c r="S383" s="114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</row>
    <row r="384" spans="2:60">
      <c r="B384" s="11"/>
      <c r="C384" s="48"/>
      <c r="D384" s="11"/>
      <c r="E384" s="11"/>
      <c r="F384" s="11"/>
      <c r="G384" s="48"/>
      <c r="H384" s="11"/>
      <c r="I384" s="106"/>
      <c r="J384" s="106"/>
      <c r="K384" s="113"/>
      <c r="L384" s="106"/>
      <c r="M384" s="106"/>
      <c r="N384" s="106"/>
      <c r="O384" s="106"/>
      <c r="P384" s="106"/>
      <c r="Q384" s="106"/>
      <c r="R384" s="106"/>
      <c r="S384" s="114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</row>
    <row r="385" spans="2:60">
      <c r="B385" s="11"/>
      <c r="C385" s="48"/>
      <c r="D385" s="11"/>
      <c r="E385" s="11"/>
      <c r="F385" s="11"/>
      <c r="G385" s="48"/>
      <c r="H385" s="11"/>
      <c r="I385" s="106"/>
      <c r="J385" s="125"/>
      <c r="K385" s="101"/>
      <c r="L385" s="98"/>
      <c r="M385" s="106"/>
      <c r="N385" s="106"/>
      <c r="O385" s="106"/>
      <c r="P385" s="106"/>
      <c r="Q385" s="106"/>
      <c r="R385" s="106"/>
      <c r="S385" s="114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</row>
    <row r="386" spans="2:60">
      <c r="B386" s="11"/>
      <c r="C386" s="48"/>
      <c r="D386" s="11"/>
      <c r="E386" s="11"/>
      <c r="F386" s="11"/>
      <c r="G386" s="48"/>
      <c r="H386" s="11"/>
      <c r="I386" s="106"/>
      <c r="J386" s="115"/>
      <c r="K386" s="485"/>
      <c r="L386" s="98"/>
      <c r="M386" s="106"/>
      <c r="N386" s="106"/>
      <c r="O386" s="106"/>
      <c r="P386" s="106"/>
      <c r="Q386" s="106"/>
      <c r="R386" s="106"/>
      <c r="S386" s="114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</row>
    <row r="387" spans="2:60">
      <c r="B387" s="11"/>
      <c r="C387" s="48"/>
      <c r="D387" s="11"/>
      <c r="E387" s="11"/>
      <c r="F387" s="11"/>
      <c r="G387" s="48"/>
      <c r="H387" s="11"/>
      <c r="I387" s="106"/>
      <c r="J387" s="115"/>
      <c r="K387" s="101"/>
      <c r="L387" s="98"/>
      <c r="M387" s="106"/>
      <c r="N387" s="106"/>
      <c r="O387" s="106"/>
      <c r="P387" s="106"/>
      <c r="Q387" s="106"/>
      <c r="R387" s="106"/>
      <c r="S387" s="114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</row>
    <row r="388" spans="2:60">
      <c r="B388" s="11"/>
      <c r="C388" s="48"/>
      <c r="D388" s="11"/>
      <c r="E388" s="11"/>
      <c r="F388" s="11"/>
      <c r="G388" s="48"/>
      <c r="H388" s="11"/>
      <c r="I388" s="106"/>
      <c r="J388" s="115"/>
      <c r="K388" s="101"/>
      <c r="L388" s="98"/>
      <c r="M388" s="106"/>
      <c r="N388" s="106"/>
      <c r="O388" s="106"/>
      <c r="P388" s="106"/>
      <c r="Q388" s="106"/>
      <c r="R388" s="106"/>
      <c r="S388" s="114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</row>
    <row r="389" spans="2:60">
      <c r="B389" s="11"/>
      <c r="C389" s="48"/>
      <c r="D389" s="11"/>
      <c r="E389" s="11"/>
      <c r="F389" s="11"/>
      <c r="G389" s="48"/>
      <c r="H389" s="11"/>
      <c r="I389" s="106"/>
      <c r="J389" s="115"/>
      <c r="K389" s="101"/>
      <c r="L389" s="96"/>
      <c r="M389" s="106"/>
      <c r="N389" s="106"/>
      <c r="O389" s="106"/>
      <c r="P389" s="106"/>
      <c r="Q389" s="106"/>
      <c r="R389" s="121"/>
      <c r="S389" s="114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</row>
    <row r="390" spans="2:60">
      <c r="B390" s="11"/>
      <c r="C390" s="48"/>
      <c r="D390" s="11"/>
      <c r="E390" s="11"/>
      <c r="F390" s="11"/>
      <c r="G390" s="48"/>
      <c r="H390" s="11"/>
      <c r="I390" s="106"/>
      <c r="J390" s="115"/>
      <c r="K390" s="101"/>
      <c r="L390" s="98"/>
      <c r="M390" s="106"/>
      <c r="N390" s="106"/>
      <c r="O390" s="106"/>
      <c r="P390" s="106"/>
      <c r="Q390" s="106"/>
      <c r="R390" s="115"/>
      <c r="S390" s="114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</row>
    <row r="391" spans="2:60">
      <c r="B391" s="11"/>
      <c r="C391" s="48"/>
      <c r="D391" s="11"/>
      <c r="E391" s="11"/>
      <c r="F391" s="11"/>
      <c r="G391" s="48"/>
      <c r="H391" s="11"/>
      <c r="I391" s="106"/>
      <c r="J391" s="115"/>
      <c r="K391" s="113"/>
      <c r="L391" s="96"/>
      <c r="M391" s="106"/>
      <c r="N391" s="106"/>
      <c r="O391" s="106"/>
      <c r="P391" s="106"/>
      <c r="Q391" s="106"/>
      <c r="R391" s="115"/>
      <c r="S391" s="10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</row>
    <row r="392" spans="2:60">
      <c r="B392" s="11"/>
      <c r="C392" s="48"/>
      <c r="D392" s="11"/>
      <c r="E392" s="11"/>
      <c r="F392" s="11"/>
      <c r="G392" s="48"/>
      <c r="H392" s="11"/>
      <c r="I392" s="106"/>
      <c r="J392" s="106"/>
      <c r="K392" s="105"/>
      <c r="L392" s="106"/>
      <c r="M392" s="106"/>
      <c r="N392" s="106"/>
      <c r="O392" s="106"/>
      <c r="P392" s="106"/>
      <c r="Q392" s="106"/>
      <c r="R392" s="156"/>
      <c r="S392" s="127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</row>
    <row r="393" spans="2:60">
      <c r="B393" s="11"/>
      <c r="C393" s="48"/>
      <c r="D393" s="11"/>
      <c r="E393" s="11"/>
      <c r="F393" s="11"/>
      <c r="G393" s="48"/>
      <c r="H393" s="11"/>
      <c r="I393" s="106"/>
      <c r="J393" s="106"/>
      <c r="K393" s="114"/>
      <c r="L393" s="106"/>
      <c r="M393" s="106"/>
      <c r="N393" s="106"/>
      <c r="O393" s="106"/>
      <c r="P393" s="106"/>
      <c r="Q393" s="106"/>
      <c r="R393" s="106"/>
      <c r="S393" s="172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</row>
    <row r="394" spans="2:60">
      <c r="B394" s="11"/>
      <c r="C394" s="48"/>
      <c r="D394" s="11"/>
      <c r="E394" s="11"/>
      <c r="F394" s="11"/>
      <c r="G394" s="48"/>
      <c r="H394" s="11"/>
      <c r="I394" s="106"/>
      <c r="J394" s="1655"/>
      <c r="K394" s="114"/>
      <c r="L394" s="214"/>
      <c r="M394" s="106"/>
      <c r="N394" s="106"/>
      <c r="O394" s="106"/>
      <c r="P394" s="106"/>
      <c r="Q394" s="106"/>
      <c r="R394" s="125"/>
      <c r="S394" s="113"/>
      <c r="T394" s="113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</row>
    <row r="395" spans="2:60">
      <c r="B395" s="11"/>
      <c r="C395" s="48"/>
      <c r="D395" s="11"/>
      <c r="E395" s="11"/>
      <c r="F395" s="11"/>
      <c r="G395" s="48"/>
      <c r="H395" s="11"/>
      <c r="I395" s="106"/>
      <c r="J395" s="125"/>
      <c r="K395" s="172"/>
      <c r="L395" s="157"/>
      <c r="M395" s="106"/>
      <c r="N395" s="106"/>
      <c r="O395" s="106"/>
      <c r="P395" s="106"/>
      <c r="Q395" s="106"/>
      <c r="R395" s="115"/>
      <c r="S395" s="101"/>
      <c r="T395" s="100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</row>
    <row r="396" spans="2:60">
      <c r="B396" s="11"/>
      <c r="C396" s="48"/>
      <c r="D396" s="11"/>
      <c r="E396" s="11"/>
      <c r="F396" s="11"/>
      <c r="G396" s="48"/>
      <c r="H396" s="11"/>
      <c r="I396" s="106"/>
      <c r="J396" s="115"/>
      <c r="K396" s="101"/>
      <c r="L396" s="96"/>
      <c r="M396" s="106"/>
      <c r="N396" s="106"/>
      <c r="O396" s="106"/>
      <c r="P396" s="106"/>
      <c r="Q396" s="106"/>
      <c r="R396" s="115"/>
      <c r="S396" s="101"/>
      <c r="T396" s="100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</row>
    <row r="397" spans="2:60">
      <c r="B397" s="11"/>
      <c r="C397" s="48"/>
      <c r="D397" s="11"/>
      <c r="E397" s="11"/>
      <c r="F397" s="11"/>
      <c r="G397" s="48"/>
      <c r="H397" s="11"/>
      <c r="I397" s="106"/>
      <c r="J397" s="106"/>
      <c r="K397" s="101"/>
      <c r="L397" s="106"/>
      <c r="M397" s="106"/>
      <c r="N397" s="106"/>
      <c r="O397" s="106"/>
      <c r="P397" s="106"/>
      <c r="Q397" s="106"/>
      <c r="R397" s="116"/>
      <c r="S397" s="101"/>
      <c r="T397" s="100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</row>
    <row r="398" spans="2:60">
      <c r="B398" s="11"/>
      <c r="C398" s="48"/>
      <c r="D398" s="11"/>
      <c r="E398" s="11"/>
      <c r="F398" s="11"/>
      <c r="G398" s="48"/>
      <c r="H398" s="11"/>
      <c r="I398" s="106"/>
      <c r="J398" s="115"/>
      <c r="K398" s="485"/>
      <c r="L398" s="96"/>
      <c r="M398" s="106"/>
      <c r="N398" s="106"/>
      <c r="O398" s="106"/>
      <c r="P398" s="106"/>
      <c r="Q398" s="106"/>
      <c r="R398" s="116"/>
      <c r="S398" s="101"/>
      <c r="T398" s="100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</row>
    <row r="399" spans="2:60">
      <c r="B399" s="11"/>
      <c r="C399" s="48"/>
      <c r="D399" s="11"/>
      <c r="E399" s="11"/>
      <c r="F399" s="11"/>
      <c r="G399" s="48"/>
      <c r="H399" s="11"/>
      <c r="I399" s="106"/>
      <c r="J399" s="106"/>
      <c r="K399" s="219"/>
      <c r="L399" s="106"/>
      <c r="M399" s="106"/>
      <c r="N399" s="106"/>
      <c r="O399" s="106"/>
      <c r="P399" s="106"/>
      <c r="Q399" s="106"/>
      <c r="R399" s="106"/>
      <c r="S399" s="114"/>
      <c r="T399" s="106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</row>
    <row r="400" spans="2:60">
      <c r="B400" s="11"/>
      <c r="C400" s="48"/>
      <c r="D400" s="11"/>
      <c r="E400" s="11"/>
      <c r="F400" s="11"/>
      <c r="G400" s="48"/>
      <c r="H400" s="11"/>
      <c r="I400" s="106"/>
      <c r="J400" s="106"/>
      <c r="K400" s="114"/>
      <c r="L400" s="106"/>
      <c r="M400" s="106"/>
      <c r="N400" s="106"/>
      <c r="O400" s="106"/>
      <c r="P400" s="106"/>
      <c r="Q400" s="106"/>
      <c r="R400" s="106"/>
      <c r="S400" s="172"/>
      <c r="T400" s="106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</row>
    <row r="401" spans="2:60">
      <c r="B401" s="11"/>
      <c r="C401" s="48"/>
      <c r="D401" s="11"/>
      <c r="E401" s="11"/>
      <c r="F401" s="11"/>
      <c r="G401" s="48"/>
      <c r="H401" s="11"/>
      <c r="I401" s="106"/>
      <c r="J401" s="1655"/>
      <c r="K401" s="114"/>
      <c r="L401" s="214"/>
      <c r="M401" s="106"/>
      <c r="N401" s="106"/>
      <c r="O401" s="106"/>
      <c r="P401" s="106"/>
      <c r="Q401" s="106"/>
      <c r="R401" s="115"/>
      <c r="S401" s="101"/>
      <c r="T401" s="96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</row>
    <row r="402" spans="2:60">
      <c r="B402" s="11"/>
      <c r="C402" s="48"/>
      <c r="D402" s="11"/>
      <c r="E402" s="11"/>
      <c r="F402" s="11"/>
      <c r="G402" s="48"/>
      <c r="H402" s="11"/>
      <c r="I402" s="106"/>
      <c r="J402" s="106"/>
      <c r="K402" s="114"/>
      <c r="L402" s="106"/>
      <c r="M402" s="106"/>
      <c r="N402" s="106"/>
      <c r="O402" s="106"/>
      <c r="P402" s="106"/>
      <c r="Q402" s="106"/>
      <c r="R402" s="171"/>
      <c r="S402" s="105"/>
      <c r="T402" s="96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</row>
    <row r="403" spans="2:60">
      <c r="B403" s="11"/>
      <c r="C403" s="48"/>
      <c r="D403" s="11"/>
      <c r="E403" s="11"/>
      <c r="F403" s="11"/>
      <c r="G403" s="48"/>
      <c r="H403" s="11"/>
      <c r="I403" s="106"/>
      <c r="J403" s="106"/>
      <c r="K403" s="114"/>
      <c r="L403" s="106"/>
      <c r="M403" s="106"/>
      <c r="N403" s="106"/>
      <c r="O403" s="106"/>
      <c r="P403" s="106"/>
      <c r="Q403" s="106"/>
      <c r="R403" s="119"/>
      <c r="S403" s="101"/>
      <c r="T403" s="98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</row>
    <row r="404" spans="2:60">
      <c r="B404" s="11"/>
      <c r="C404" s="48"/>
      <c r="D404" s="11"/>
      <c r="E404" s="11"/>
      <c r="F404" s="11"/>
      <c r="G404" s="48"/>
      <c r="H404" s="11"/>
      <c r="I404" s="106"/>
      <c r="J404" s="106"/>
      <c r="K404" s="114"/>
      <c r="L404" s="106"/>
      <c r="M404" s="106"/>
      <c r="N404" s="106"/>
      <c r="O404" s="106"/>
      <c r="P404" s="106"/>
      <c r="Q404" s="106"/>
      <c r="R404" s="106"/>
      <c r="S404" s="114"/>
      <c r="T404" s="106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</row>
    <row r="405" spans="2:60">
      <c r="B405" s="11"/>
      <c r="C405" s="48"/>
      <c r="D405" s="11"/>
      <c r="E405" s="11"/>
      <c r="F405" s="11"/>
      <c r="G405" s="48"/>
      <c r="H405" s="11"/>
      <c r="I405" s="106"/>
      <c r="J405" s="106"/>
      <c r="K405" s="485"/>
      <c r="L405" s="106"/>
      <c r="M405" s="106"/>
      <c r="N405" s="106"/>
      <c r="O405" s="106"/>
      <c r="P405" s="106"/>
      <c r="Q405" s="106"/>
      <c r="R405" s="106"/>
      <c r="S405" s="114"/>
      <c r="T405" s="106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</row>
    <row r="406" spans="2:60">
      <c r="B406" s="11"/>
      <c r="C406" s="48"/>
      <c r="D406" s="11"/>
      <c r="E406" s="11"/>
      <c r="F406" s="106"/>
      <c r="G406" s="114"/>
      <c r="H406" s="106"/>
      <c r="I406" s="106"/>
      <c r="J406" s="106"/>
      <c r="K406" s="114"/>
      <c r="L406" s="106"/>
      <c r="M406" s="106"/>
      <c r="N406" s="106"/>
      <c r="O406" s="106"/>
      <c r="P406" s="106"/>
      <c r="Q406" s="106"/>
      <c r="R406" s="106"/>
      <c r="S406" s="114"/>
      <c r="T406" s="106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</row>
    <row r="407" spans="2:60">
      <c r="B407" s="11"/>
      <c r="C407" s="48"/>
      <c r="D407" s="11"/>
      <c r="E407" s="11"/>
      <c r="F407" s="106"/>
      <c r="G407" s="114"/>
      <c r="H407" s="106"/>
      <c r="I407" s="106"/>
      <c r="J407" s="1660"/>
      <c r="K407" s="100"/>
      <c r="L407" s="106"/>
      <c r="M407" s="106"/>
      <c r="N407" s="106"/>
      <c r="O407" s="106"/>
      <c r="P407" s="106"/>
      <c r="Q407" s="106"/>
      <c r="R407" s="106"/>
      <c r="S407" s="196"/>
      <c r="T407" s="106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</row>
    <row r="408" spans="2:60">
      <c r="B408" s="11"/>
      <c r="C408" s="48"/>
      <c r="D408" s="11"/>
      <c r="E408" s="11"/>
      <c r="F408" s="106"/>
      <c r="G408" s="114"/>
      <c r="H408" s="106"/>
      <c r="I408" s="106"/>
      <c r="J408" s="104"/>
      <c r="K408" s="100"/>
      <c r="L408" s="135"/>
      <c r="M408" s="106"/>
      <c r="N408" s="106"/>
      <c r="O408" s="106"/>
      <c r="P408" s="106"/>
      <c r="Q408" s="106"/>
      <c r="R408" s="106"/>
      <c r="S408" s="114"/>
      <c r="T408" s="106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</row>
    <row r="409" spans="2:60">
      <c r="B409" s="11"/>
      <c r="C409" s="48"/>
      <c r="D409" s="11"/>
      <c r="E409" s="11"/>
      <c r="F409" s="106"/>
      <c r="G409" s="114"/>
      <c r="H409" s="106"/>
      <c r="I409" s="106"/>
      <c r="J409" s="106"/>
      <c r="K409" s="113"/>
      <c r="L409" s="135"/>
      <c r="M409" s="106"/>
      <c r="N409" s="106"/>
      <c r="O409" s="106"/>
      <c r="P409" s="106"/>
      <c r="Q409" s="106"/>
      <c r="R409" s="158"/>
      <c r="S409" s="114"/>
      <c r="T409" s="106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</row>
    <row r="410" spans="2:60">
      <c r="B410" s="11"/>
      <c r="C410" s="48"/>
      <c r="D410" s="11"/>
      <c r="E410" s="11"/>
      <c r="F410" s="100"/>
      <c r="G410" s="141"/>
      <c r="H410" s="104"/>
      <c r="I410" s="289"/>
      <c r="J410" s="106"/>
      <c r="K410" s="114"/>
      <c r="L410" s="98"/>
      <c r="M410" s="106"/>
      <c r="N410" s="106"/>
      <c r="O410" s="106"/>
      <c r="P410" s="106"/>
      <c r="Q410" s="106"/>
      <c r="R410" s="115"/>
      <c r="S410" s="114"/>
      <c r="T410" s="100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</row>
    <row r="411" spans="2:60">
      <c r="B411" s="11"/>
      <c r="C411" s="48"/>
      <c r="D411" s="11"/>
      <c r="E411" s="11"/>
      <c r="F411" s="100"/>
      <c r="G411" s="141"/>
      <c r="H411" s="101"/>
      <c r="I411" s="100"/>
      <c r="J411" s="106"/>
      <c r="K411" s="114"/>
      <c r="L411" s="106"/>
      <c r="M411" s="106"/>
      <c r="N411" s="106"/>
      <c r="O411" s="106"/>
      <c r="P411" s="106"/>
      <c r="Q411" s="106"/>
      <c r="R411" s="115"/>
      <c r="S411" s="101"/>
      <c r="T411" s="100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</row>
    <row r="412" spans="2:60">
      <c r="B412" s="11"/>
      <c r="C412" s="48"/>
      <c r="D412" s="11"/>
      <c r="E412" s="11"/>
      <c r="F412" s="100"/>
      <c r="G412" s="141"/>
      <c r="H412" s="104"/>
      <c r="I412" s="105"/>
      <c r="J412" s="106"/>
      <c r="K412" s="114"/>
      <c r="L412" s="106"/>
      <c r="M412" s="106"/>
      <c r="N412" s="106"/>
      <c r="O412" s="106"/>
      <c r="P412" s="106"/>
      <c r="Q412" s="106"/>
      <c r="R412" s="106"/>
      <c r="S412" s="106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</row>
    <row r="413" spans="2:60">
      <c r="B413" s="11"/>
      <c r="C413" s="48"/>
      <c r="D413" s="11"/>
      <c r="E413" s="11"/>
      <c r="F413" s="100"/>
      <c r="G413" s="141"/>
      <c r="H413" s="107"/>
      <c r="I413" s="108"/>
      <c r="J413" s="106"/>
      <c r="K413" s="114"/>
      <c r="L413" s="106"/>
      <c r="M413" s="106"/>
      <c r="N413" s="106"/>
      <c r="O413" s="106"/>
      <c r="P413" s="106"/>
      <c r="Q413" s="106"/>
      <c r="R413" s="106"/>
      <c r="S413" s="106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</row>
    <row r="414" spans="2:60">
      <c r="B414" s="11"/>
      <c r="C414" s="48"/>
      <c r="D414" s="11"/>
      <c r="E414" s="11"/>
      <c r="F414" s="108"/>
      <c r="G414" s="139"/>
      <c r="H414" s="127"/>
      <c r="I414" s="106"/>
      <c r="J414" s="106"/>
      <c r="K414" s="114"/>
      <c r="L414" s="106"/>
      <c r="M414" s="106"/>
      <c r="N414" s="106"/>
      <c r="O414" s="106"/>
      <c r="P414" s="106"/>
      <c r="Q414" s="106"/>
      <c r="R414" s="106"/>
      <c r="S414" s="106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</row>
    <row r="415" spans="2:60">
      <c r="B415" s="11"/>
      <c r="C415" s="48"/>
      <c r="D415" s="11"/>
      <c r="E415" s="11"/>
      <c r="F415" s="108"/>
      <c r="G415" s="139"/>
      <c r="H415" s="161"/>
      <c r="I415" s="191"/>
      <c r="J415" s="106"/>
      <c r="K415" s="114"/>
      <c r="L415" s="106"/>
      <c r="M415" s="106"/>
      <c r="N415" s="106"/>
      <c r="O415" s="106"/>
      <c r="P415" s="106"/>
      <c r="Q415" s="106"/>
      <c r="R415" s="106"/>
      <c r="S415" s="106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</row>
    <row r="416" spans="2:60">
      <c r="B416" s="11"/>
      <c r="C416" s="48"/>
      <c r="D416" s="11"/>
      <c r="E416" s="11"/>
      <c r="F416" s="105"/>
      <c r="G416" s="130"/>
      <c r="H416" s="101"/>
      <c r="I416" s="105"/>
      <c r="J416" s="106"/>
      <c r="K416" s="114"/>
      <c r="L416" s="106"/>
      <c r="M416" s="106"/>
      <c r="N416" s="106"/>
      <c r="O416" s="106"/>
      <c r="P416" s="106"/>
      <c r="Q416" s="106"/>
      <c r="R416" s="106"/>
      <c r="S416" s="106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</row>
    <row r="417" spans="2:60">
      <c r="B417" s="11"/>
      <c r="C417" s="48"/>
      <c r="D417" s="11"/>
      <c r="E417" s="11"/>
      <c r="F417" s="106"/>
      <c r="G417" s="214"/>
      <c r="H417" s="106"/>
      <c r="I417" s="106"/>
      <c r="J417" s="106"/>
      <c r="K417" s="114"/>
      <c r="L417" s="106"/>
      <c r="M417" s="106"/>
      <c r="N417" s="106"/>
      <c r="O417" s="106"/>
      <c r="P417" s="106"/>
      <c r="Q417" s="106"/>
      <c r="R417" s="106"/>
      <c r="S417" s="106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</row>
    <row r="418" spans="2:60">
      <c r="B418" s="11"/>
      <c r="C418" s="48"/>
      <c r="D418" s="11"/>
      <c r="E418" s="11"/>
      <c r="F418" s="100"/>
      <c r="G418" s="141"/>
      <c r="H418" s="106"/>
      <c r="I418" s="106"/>
      <c r="J418" s="106"/>
      <c r="K418" s="114"/>
      <c r="L418" s="106"/>
      <c r="M418" s="106"/>
      <c r="N418" s="106"/>
      <c r="O418" s="106"/>
      <c r="P418" s="106"/>
      <c r="Q418" s="106"/>
      <c r="R418" s="106"/>
      <c r="S418" s="106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</row>
    <row r="419" spans="2:60">
      <c r="B419" s="11"/>
      <c r="C419" s="48"/>
      <c r="D419" s="11"/>
      <c r="E419" s="11"/>
      <c r="F419" s="124"/>
      <c r="G419" s="130"/>
      <c r="H419" s="106"/>
      <c r="I419" s="106"/>
      <c r="J419" s="106"/>
      <c r="K419" s="114"/>
      <c r="L419" s="106"/>
      <c r="M419" s="106"/>
      <c r="N419" s="106"/>
      <c r="O419" s="106"/>
      <c r="P419" s="106"/>
      <c r="Q419" s="106"/>
      <c r="R419" s="106"/>
      <c r="S419" s="106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</row>
    <row r="420" spans="2:60">
      <c r="B420" s="11"/>
      <c r="C420" s="48"/>
      <c r="D420" s="11"/>
      <c r="E420" s="11"/>
      <c r="F420" s="100"/>
      <c r="G420" s="141"/>
      <c r="H420" s="106"/>
      <c r="I420" s="106"/>
      <c r="J420" s="106"/>
      <c r="K420" s="495"/>
      <c r="L420" s="106"/>
      <c r="M420" s="106"/>
      <c r="N420" s="106"/>
      <c r="O420" s="106"/>
      <c r="P420" s="106"/>
      <c r="Q420" s="106"/>
      <c r="R420" s="106"/>
      <c r="S420" s="106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</row>
    <row r="421" spans="2:60" ht="15.75">
      <c r="B421" s="11"/>
      <c r="C421" s="48"/>
      <c r="D421" s="11"/>
      <c r="E421" s="11"/>
      <c r="F421" s="105"/>
      <c r="G421" s="130"/>
      <c r="H421" s="106"/>
      <c r="I421" s="106"/>
      <c r="J421" s="106"/>
      <c r="K421" s="114"/>
      <c r="L421" s="283"/>
      <c r="M421" s="106"/>
      <c r="N421" s="106"/>
      <c r="O421" s="106"/>
      <c r="P421" s="106"/>
      <c r="Q421" s="106"/>
      <c r="R421" s="106"/>
      <c r="S421" s="106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</row>
    <row r="422" spans="2:60">
      <c r="B422" s="11"/>
      <c r="C422" s="48"/>
      <c r="D422" s="11"/>
      <c r="E422" s="11"/>
      <c r="F422" s="105"/>
      <c r="G422" s="130"/>
      <c r="H422" s="106"/>
      <c r="I422" s="106"/>
      <c r="J422" s="158"/>
      <c r="K422" s="158"/>
      <c r="L422" s="284"/>
      <c r="M422" s="106"/>
      <c r="N422" s="106"/>
      <c r="O422" s="106"/>
      <c r="P422" s="106"/>
      <c r="Q422" s="106"/>
      <c r="R422" s="106"/>
      <c r="S422" s="106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</row>
    <row r="423" spans="2:60">
      <c r="B423" s="11"/>
      <c r="C423" s="48"/>
      <c r="D423" s="11"/>
      <c r="E423" s="11"/>
      <c r="F423" s="106"/>
      <c r="G423" s="106"/>
      <c r="H423" s="106"/>
      <c r="I423" s="106"/>
      <c r="J423" s="115"/>
      <c r="K423" s="101"/>
      <c r="L423" s="100"/>
      <c r="M423" s="106"/>
      <c r="N423" s="106"/>
      <c r="O423" s="106"/>
      <c r="P423" s="106"/>
      <c r="Q423" s="106"/>
      <c r="R423" s="106"/>
      <c r="S423" s="106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</row>
    <row r="424" spans="2:60">
      <c r="B424" s="11"/>
      <c r="C424" s="48"/>
      <c r="D424" s="11"/>
      <c r="E424" s="11"/>
      <c r="F424" s="113"/>
      <c r="G424" s="138"/>
      <c r="H424" s="101"/>
      <c r="I424" s="201"/>
      <c r="J424" s="115"/>
      <c r="K424" s="106"/>
      <c r="L424" s="100"/>
      <c r="M424" s="106"/>
      <c r="N424" s="106"/>
      <c r="O424" s="106"/>
      <c r="P424" s="106"/>
      <c r="Q424" s="106"/>
      <c r="R424" s="106"/>
      <c r="S424" s="106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</row>
    <row r="425" spans="2:60" ht="15.75">
      <c r="B425" s="11"/>
      <c r="C425" s="48"/>
      <c r="D425" s="11"/>
      <c r="E425" s="11"/>
      <c r="F425" s="273"/>
      <c r="G425" s="273"/>
      <c r="H425" s="101"/>
      <c r="I425" s="106"/>
      <c r="J425" s="781"/>
      <c r="K425" s="106"/>
      <c r="L425" s="114"/>
      <c r="M425" s="106"/>
      <c r="N425" s="106"/>
      <c r="O425" s="106"/>
      <c r="P425" s="106"/>
      <c r="Q425" s="106"/>
      <c r="R425" s="106"/>
      <c r="S425" s="106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</row>
    <row r="426" spans="2:60">
      <c r="B426" s="11"/>
      <c r="C426" s="48"/>
      <c r="D426" s="11"/>
      <c r="E426" s="11"/>
      <c r="F426" s="271"/>
      <c r="G426" s="106"/>
      <c r="H426" s="106"/>
      <c r="I426" s="278"/>
      <c r="J426" s="106"/>
      <c r="K426" s="172"/>
      <c r="L426" s="106"/>
      <c r="M426" s="106"/>
      <c r="N426" s="106"/>
      <c r="O426" s="106"/>
      <c r="P426" s="106"/>
      <c r="Q426" s="106"/>
      <c r="R426" s="106"/>
      <c r="S426" s="106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</row>
    <row r="427" spans="2:60">
      <c r="B427" s="11"/>
      <c r="C427" s="48"/>
      <c r="D427" s="11"/>
      <c r="E427" s="11"/>
      <c r="F427" s="106"/>
      <c r="G427" s="106"/>
      <c r="H427" s="106"/>
      <c r="I427" s="106"/>
      <c r="J427" s="100"/>
      <c r="K427" s="101"/>
      <c r="L427" s="96"/>
      <c r="M427" s="106"/>
      <c r="N427" s="106"/>
      <c r="O427" s="106"/>
      <c r="P427" s="106"/>
      <c r="Q427" s="106"/>
      <c r="R427" s="106"/>
      <c r="S427" s="106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</row>
    <row r="428" spans="2:60">
      <c r="B428" s="11"/>
      <c r="C428" s="48"/>
      <c r="D428" s="11"/>
      <c r="E428" s="11"/>
      <c r="F428" s="106"/>
      <c r="G428" s="106"/>
      <c r="H428" s="262"/>
      <c r="I428" s="106"/>
      <c r="J428" s="124"/>
      <c r="K428" s="101"/>
      <c r="L428" s="98"/>
      <c r="M428" s="106"/>
      <c r="N428" s="106"/>
      <c r="O428" s="106"/>
      <c r="P428" s="106"/>
      <c r="Q428" s="106"/>
      <c r="R428" s="106"/>
      <c r="S428" s="106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</row>
    <row r="429" spans="2:60">
      <c r="B429" s="11"/>
      <c r="C429" s="48"/>
      <c r="D429" s="11"/>
      <c r="E429" s="11"/>
      <c r="F429" s="106"/>
      <c r="G429" s="106"/>
      <c r="H429" s="161"/>
      <c r="I429" s="191"/>
      <c r="J429" s="106"/>
      <c r="K429" s="101"/>
      <c r="L429" s="106"/>
      <c r="M429" s="106"/>
      <c r="N429" s="106"/>
      <c r="O429" s="106"/>
      <c r="P429" s="106"/>
      <c r="Q429" s="106"/>
      <c r="R429" s="106"/>
      <c r="S429" s="106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</row>
    <row r="430" spans="2:60">
      <c r="B430" s="11"/>
      <c r="C430" s="48"/>
      <c r="D430" s="11"/>
      <c r="E430" s="11"/>
      <c r="F430" s="106"/>
      <c r="G430" s="106"/>
      <c r="H430" s="101"/>
      <c r="I430" s="201"/>
      <c r="J430" s="115"/>
      <c r="K430" s="101"/>
      <c r="L430" s="96"/>
      <c r="M430" s="106"/>
      <c r="N430" s="106"/>
      <c r="O430" s="106"/>
      <c r="P430" s="106"/>
      <c r="Q430" s="106"/>
      <c r="R430" s="106"/>
      <c r="S430" s="106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</row>
    <row r="431" spans="2:60">
      <c r="B431" s="11"/>
      <c r="C431" s="48"/>
      <c r="D431" s="11"/>
      <c r="E431" s="11"/>
      <c r="F431" s="106"/>
      <c r="G431" s="106"/>
      <c r="H431" s="263"/>
      <c r="I431" s="113"/>
      <c r="J431" s="1661"/>
      <c r="K431" s="101"/>
      <c r="L431" s="98"/>
      <c r="M431" s="106"/>
      <c r="N431" s="106"/>
      <c r="O431" s="106"/>
      <c r="P431" s="106"/>
      <c r="Q431" s="106"/>
      <c r="R431" s="106"/>
      <c r="S431" s="106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</row>
    <row r="432" spans="2:60">
      <c r="B432" s="11"/>
      <c r="C432" s="48"/>
      <c r="D432" s="11"/>
      <c r="E432" s="11"/>
      <c r="F432" s="106"/>
      <c r="G432" s="106"/>
      <c r="H432" s="101"/>
      <c r="I432" s="100"/>
      <c r="J432" s="116"/>
      <c r="K432" s="101"/>
      <c r="L432" s="98"/>
      <c r="M432" s="106"/>
      <c r="N432" s="106"/>
      <c r="O432" s="106"/>
      <c r="P432" s="106"/>
      <c r="Q432" s="106"/>
      <c r="R432" s="106"/>
      <c r="S432" s="106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</row>
    <row r="433" spans="2:60">
      <c r="B433" s="11"/>
      <c r="C433" s="48"/>
      <c r="D433" s="11"/>
      <c r="E433" s="11"/>
      <c r="F433" s="106"/>
      <c r="G433" s="106"/>
      <c r="H433" s="107"/>
      <c r="I433" s="110"/>
      <c r="J433" s="116"/>
      <c r="K433" s="101"/>
      <c r="L433" s="98"/>
      <c r="M433" s="106"/>
      <c r="N433" s="106"/>
      <c r="O433" s="106"/>
      <c r="P433" s="106"/>
      <c r="Q433" s="106"/>
      <c r="R433" s="106"/>
      <c r="S433" s="106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</row>
    <row r="434" spans="2:60">
      <c r="B434" s="11"/>
      <c r="C434" s="48"/>
      <c r="D434" s="11"/>
      <c r="E434" s="11"/>
      <c r="F434" s="106"/>
      <c r="G434" s="106"/>
      <c r="H434" s="101"/>
      <c r="I434" s="100"/>
      <c r="J434" s="106"/>
      <c r="K434" s="114"/>
      <c r="L434" s="106"/>
      <c r="M434" s="106"/>
      <c r="N434" s="106"/>
      <c r="O434" s="106"/>
      <c r="P434" s="106"/>
      <c r="Q434" s="106"/>
      <c r="R434" s="106"/>
      <c r="S434" s="106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</row>
    <row r="435" spans="2:60">
      <c r="B435" s="11"/>
      <c r="C435" s="48"/>
      <c r="D435" s="11"/>
      <c r="E435" s="11"/>
      <c r="F435" s="106"/>
      <c r="G435" s="106"/>
      <c r="H435" s="263"/>
      <c r="I435" s="113"/>
      <c r="J435" s="106"/>
      <c r="K435" s="114"/>
      <c r="L435" s="106"/>
      <c r="M435" s="106"/>
      <c r="N435" s="106"/>
      <c r="O435" s="106"/>
      <c r="P435" s="106"/>
      <c r="Q435" s="106"/>
      <c r="R435" s="106"/>
      <c r="S435" s="106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</row>
    <row r="436" spans="2:60">
      <c r="B436" s="11"/>
      <c r="C436" s="48"/>
      <c r="D436" s="11"/>
      <c r="E436" s="11"/>
      <c r="F436" s="106"/>
      <c r="G436" s="106"/>
      <c r="H436" s="106"/>
      <c r="I436" s="106"/>
      <c r="J436" s="106"/>
      <c r="K436" s="114"/>
      <c r="L436" s="106"/>
      <c r="M436" s="106"/>
      <c r="N436" s="106"/>
      <c r="O436" s="106"/>
      <c r="P436" s="106"/>
      <c r="Q436" s="106"/>
      <c r="R436" s="106"/>
      <c r="S436" s="106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</row>
    <row r="437" spans="2:60">
      <c r="B437" s="11"/>
      <c r="C437" s="48"/>
      <c r="D437" s="11"/>
      <c r="E437" s="11"/>
      <c r="F437" s="106"/>
      <c r="G437" s="106"/>
      <c r="H437" s="106"/>
      <c r="I437" s="106"/>
      <c r="J437" s="106"/>
      <c r="K437" s="114"/>
      <c r="L437" s="106"/>
      <c r="M437" s="106"/>
      <c r="N437" s="106"/>
      <c r="O437" s="106"/>
      <c r="P437" s="106"/>
      <c r="Q437" s="106"/>
      <c r="R437" s="106"/>
      <c r="S437" s="106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</row>
    <row r="438" spans="2:60">
      <c r="B438" s="11"/>
      <c r="C438" s="48"/>
      <c r="D438" s="11"/>
      <c r="E438" s="11"/>
      <c r="F438" s="106"/>
      <c r="G438" s="106"/>
      <c r="H438" s="269"/>
      <c r="I438" s="106"/>
      <c r="J438" s="1655"/>
      <c r="K438" s="114"/>
      <c r="L438" s="1657"/>
      <c r="M438" s="106"/>
      <c r="N438" s="106"/>
      <c r="O438" s="106"/>
      <c r="P438" s="106"/>
      <c r="Q438" s="106"/>
      <c r="R438" s="106"/>
      <c r="S438" s="106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</row>
    <row r="439" spans="2:60">
      <c r="B439" s="11"/>
      <c r="C439" s="48"/>
      <c r="D439" s="11"/>
      <c r="E439" s="11"/>
      <c r="F439" s="106"/>
      <c r="G439" s="106"/>
      <c r="H439" s="161"/>
      <c r="I439" s="191"/>
      <c r="J439" s="125"/>
      <c r="K439" s="172"/>
      <c r="L439" s="106"/>
      <c r="M439" s="106"/>
      <c r="N439" s="106"/>
      <c r="O439" s="106"/>
      <c r="P439" s="106"/>
      <c r="Q439" s="106"/>
      <c r="R439" s="106"/>
      <c r="S439" s="106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</row>
    <row r="440" spans="2:60">
      <c r="B440" s="11"/>
      <c r="C440" s="48"/>
      <c r="D440" s="11"/>
      <c r="E440" s="11"/>
      <c r="F440" s="106"/>
      <c r="G440" s="106"/>
      <c r="H440" s="104"/>
      <c r="I440" s="100"/>
      <c r="J440" s="125"/>
      <c r="K440" s="113"/>
      <c r="L440" s="334"/>
      <c r="M440" s="106"/>
      <c r="N440" s="106"/>
      <c r="O440" s="106"/>
      <c r="P440" s="106"/>
      <c r="Q440" s="106"/>
      <c r="R440" s="106"/>
      <c r="S440" s="106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</row>
    <row r="441" spans="2:60">
      <c r="B441" s="11"/>
      <c r="C441" s="48"/>
      <c r="D441" s="11"/>
      <c r="E441" s="11"/>
      <c r="F441" s="106"/>
      <c r="G441" s="106"/>
      <c r="H441" s="106"/>
      <c r="I441" s="106"/>
      <c r="J441" s="125"/>
      <c r="K441" s="101"/>
      <c r="L441" s="98"/>
      <c r="M441" s="106"/>
      <c r="N441" s="106"/>
      <c r="O441" s="106"/>
      <c r="P441" s="106"/>
      <c r="Q441" s="106"/>
      <c r="R441" s="106"/>
      <c r="S441" s="106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</row>
    <row r="442" spans="2:60">
      <c r="B442" s="11"/>
      <c r="C442" s="48"/>
      <c r="D442" s="11"/>
      <c r="E442" s="11"/>
      <c r="F442" s="106"/>
      <c r="G442" s="106"/>
      <c r="H442" s="106"/>
      <c r="I442" s="106"/>
      <c r="J442" s="125"/>
      <c r="K442" s="1257"/>
      <c r="L442" s="98"/>
      <c r="M442" s="106"/>
      <c r="N442" s="106"/>
      <c r="O442" s="106"/>
      <c r="P442" s="106"/>
      <c r="Q442" s="106"/>
      <c r="R442" s="106"/>
      <c r="S442" s="106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</row>
    <row r="443" spans="2:60">
      <c r="B443" s="11"/>
      <c r="C443" s="48"/>
      <c r="D443" s="11"/>
      <c r="E443" s="11"/>
      <c r="F443" s="106"/>
      <c r="G443" s="106"/>
      <c r="H443" s="106"/>
      <c r="I443" s="106"/>
      <c r="J443" s="1656"/>
      <c r="K443" s="111"/>
      <c r="L443" s="98"/>
      <c r="M443" s="106"/>
      <c r="N443" s="106"/>
      <c r="O443" s="106"/>
      <c r="P443" s="106"/>
      <c r="Q443" s="106"/>
      <c r="R443" s="106"/>
      <c r="S443" s="106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</row>
    <row r="444" spans="2:60">
      <c r="B444" s="11"/>
      <c r="C444" s="48"/>
      <c r="D444" s="11"/>
      <c r="E444" s="11"/>
      <c r="F444" s="113"/>
      <c r="G444" s="138"/>
      <c r="H444" s="104"/>
      <c r="I444" s="105"/>
      <c r="J444" s="115"/>
      <c r="K444" s="101"/>
      <c r="L444" s="98"/>
      <c r="M444" s="106"/>
      <c r="N444" s="106"/>
      <c r="O444" s="106"/>
      <c r="P444" s="106"/>
      <c r="Q444" s="106"/>
      <c r="R444" s="106"/>
      <c r="S444" s="106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</row>
    <row r="445" spans="2:60">
      <c r="B445" s="11"/>
      <c r="C445" s="48"/>
      <c r="D445" s="11"/>
      <c r="E445" s="11"/>
      <c r="F445" s="113"/>
      <c r="G445" s="138"/>
      <c r="H445" s="104"/>
      <c r="I445" s="105"/>
      <c r="J445" s="115"/>
      <c r="K445" s="101"/>
      <c r="L445" s="98"/>
      <c r="M445" s="106"/>
      <c r="N445" s="106"/>
      <c r="O445" s="106"/>
      <c r="P445" s="106"/>
      <c r="Q445" s="106"/>
      <c r="R445" s="106"/>
      <c r="S445" s="106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</row>
    <row r="446" spans="2:60">
      <c r="B446" s="11"/>
      <c r="C446" s="48"/>
      <c r="D446" s="11"/>
      <c r="E446" s="11"/>
      <c r="F446" s="113"/>
      <c r="G446" s="138"/>
      <c r="H446" s="104"/>
      <c r="I446" s="105"/>
      <c r="J446" s="115"/>
      <c r="K446" s="101"/>
      <c r="L446" s="98"/>
      <c r="M446" s="106"/>
      <c r="N446" s="106"/>
      <c r="O446" s="106"/>
      <c r="P446" s="106"/>
      <c r="Q446" s="106"/>
      <c r="R446" s="106"/>
      <c r="S446" s="106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</row>
    <row r="447" spans="2:60">
      <c r="B447" s="11"/>
      <c r="C447" s="48"/>
      <c r="D447" s="11"/>
      <c r="E447" s="11"/>
      <c r="F447" s="113"/>
      <c r="G447" s="138"/>
      <c r="H447" s="143"/>
      <c r="I447" s="106"/>
      <c r="J447" s="119"/>
      <c r="K447" s="101"/>
      <c r="L447" s="98"/>
      <c r="M447" s="106"/>
      <c r="N447" s="106"/>
      <c r="O447" s="106"/>
      <c r="P447" s="106"/>
      <c r="Q447" s="106"/>
      <c r="R447" s="106"/>
      <c r="S447" s="106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</row>
    <row r="448" spans="2:60">
      <c r="B448" s="11"/>
      <c r="C448" s="48"/>
      <c r="D448" s="11"/>
      <c r="E448" s="11"/>
      <c r="F448" s="273"/>
      <c r="G448" s="106"/>
      <c r="H448" s="106"/>
      <c r="I448" s="106"/>
      <c r="J448" s="106"/>
      <c r="K448" s="114"/>
      <c r="L448" s="106"/>
      <c r="M448" s="106"/>
      <c r="N448" s="106"/>
      <c r="O448" s="106"/>
      <c r="P448" s="106"/>
      <c r="Q448" s="106"/>
      <c r="R448" s="106"/>
      <c r="S448" s="106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</row>
    <row r="449" spans="2:60" ht="15.75">
      <c r="B449" s="11"/>
      <c r="C449" s="48"/>
      <c r="D449" s="11"/>
      <c r="E449" s="11"/>
      <c r="F449" s="285"/>
      <c r="G449" s="106"/>
      <c r="H449" s="106"/>
      <c r="I449" s="106"/>
      <c r="J449" s="106"/>
      <c r="K449" s="114"/>
      <c r="L449" s="106"/>
      <c r="M449" s="106"/>
      <c r="N449" s="106"/>
      <c r="O449" s="106"/>
      <c r="P449" s="106"/>
      <c r="Q449" s="106"/>
      <c r="R449" s="106"/>
      <c r="S449" s="106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</row>
    <row r="450" spans="2:60">
      <c r="B450" s="11"/>
      <c r="C450" s="48"/>
      <c r="D450" s="11"/>
      <c r="E450" s="11"/>
      <c r="F450" s="106"/>
      <c r="G450" s="106"/>
      <c r="H450" s="106"/>
      <c r="I450" s="106"/>
      <c r="J450" s="106"/>
      <c r="K450" s="114"/>
      <c r="L450" s="106"/>
      <c r="M450" s="106"/>
      <c r="N450" s="106"/>
      <c r="O450" s="106"/>
      <c r="P450" s="106"/>
      <c r="Q450" s="106"/>
      <c r="R450" s="106"/>
      <c r="S450" s="106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</row>
    <row r="451" spans="2:60">
      <c r="B451" s="11"/>
      <c r="C451" s="48"/>
      <c r="D451" s="11"/>
      <c r="E451" s="11"/>
      <c r="F451" s="106"/>
      <c r="G451" s="106"/>
      <c r="H451" s="106"/>
      <c r="I451" s="106"/>
      <c r="J451" s="106"/>
      <c r="K451" s="114"/>
      <c r="L451" s="106"/>
      <c r="M451" s="106"/>
      <c r="N451" s="106"/>
      <c r="O451" s="106"/>
      <c r="P451" s="106"/>
      <c r="Q451" s="106"/>
      <c r="R451" s="106"/>
      <c r="S451" s="106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</row>
    <row r="452" spans="2:60">
      <c r="B452" s="11"/>
      <c r="C452" s="48"/>
      <c r="D452" s="11"/>
      <c r="E452" s="11"/>
      <c r="F452" s="106"/>
      <c r="G452" s="106"/>
      <c r="H452" s="106"/>
      <c r="I452" s="106"/>
      <c r="J452" s="106"/>
      <c r="K452" s="114"/>
      <c r="L452" s="106"/>
      <c r="M452" s="106"/>
      <c r="N452" s="106"/>
      <c r="O452" s="106"/>
      <c r="P452" s="106"/>
      <c r="Q452" s="106"/>
      <c r="R452" s="106"/>
      <c r="S452" s="106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</row>
    <row r="453" spans="2:60">
      <c r="B453" s="11"/>
      <c r="C453" s="48"/>
      <c r="D453" s="11"/>
      <c r="E453" s="11"/>
      <c r="F453" s="106"/>
      <c r="G453" s="106"/>
      <c r="H453" s="106"/>
      <c r="I453" s="106"/>
      <c r="J453" s="1655"/>
      <c r="K453" s="114"/>
      <c r="L453" s="214"/>
      <c r="M453" s="106"/>
      <c r="N453" s="106"/>
      <c r="O453" s="106"/>
      <c r="P453" s="106"/>
      <c r="Q453" s="106"/>
      <c r="R453" s="106"/>
      <c r="S453" s="106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</row>
    <row r="454" spans="2:60">
      <c r="B454" s="11"/>
      <c r="C454" s="48"/>
      <c r="D454" s="11"/>
      <c r="E454" s="11"/>
      <c r="F454" s="106"/>
      <c r="G454" s="106"/>
      <c r="H454" s="106"/>
      <c r="I454" s="106"/>
      <c r="J454" s="125"/>
      <c r="K454" s="172"/>
      <c r="L454" s="157"/>
      <c r="M454" s="106"/>
      <c r="N454" s="106"/>
      <c r="O454" s="106"/>
      <c r="P454" s="106"/>
      <c r="Q454" s="106"/>
      <c r="R454" s="106"/>
      <c r="S454" s="106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</row>
    <row r="455" spans="2:60">
      <c r="B455" s="11"/>
      <c r="C455" s="48"/>
      <c r="D455" s="11"/>
      <c r="E455" s="11"/>
      <c r="F455" s="106"/>
      <c r="G455" s="106"/>
      <c r="H455" s="106"/>
      <c r="I455" s="106"/>
      <c r="J455" s="171"/>
      <c r="K455" s="1665"/>
      <c r="L455" s="96"/>
      <c r="M455" s="106"/>
      <c r="N455" s="106"/>
      <c r="O455" s="106"/>
      <c r="P455" s="106"/>
      <c r="Q455" s="106"/>
      <c r="R455" s="106"/>
      <c r="S455" s="106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</row>
    <row r="456" spans="2:60">
      <c r="B456" s="11"/>
      <c r="C456" s="48"/>
      <c r="D456" s="11"/>
      <c r="E456" s="11"/>
      <c r="F456" s="106"/>
      <c r="G456" s="106"/>
      <c r="H456" s="106"/>
      <c r="I456" s="106"/>
      <c r="J456" s="115"/>
      <c r="K456" s="286"/>
      <c r="L456" s="98"/>
      <c r="M456" s="106"/>
      <c r="N456" s="106"/>
      <c r="O456" s="106"/>
      <c r="P456" s="106"/>
      <c r="Q456" s="106"/>
      <c r="R456" s="106"/>
      <c r="S456" s="106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</row>
    <row r="457" spans="2:60">
      <c r="B457" s="11"/>
      <c r="C457" s="48"/>
      <c r="D457" s="11"/>
      <c r="E457" s="11"/>
      <c r="F457" s="106"/>
      <c r="G457" s="106"/>
      <c r="H457" s="106"/>
      <c r="I457" s="106"/>
      <c r="J457" s="119"/>
      <c r="K457" s="286"/>
      <c r="L457" s="98"/>
      <c r="M457" s="106"/>
      <c r="N457" s="106"/>
      <c r="O457" s="106"/>
      <c r="P457" s="106"/>
      <c r="Q457" s="106"/>
      <c r="R457" s="106"/>
      <c r="S457" s="106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</row>
    <row r="458" spans="2:60">
      <c r="B458" s="11"/>
      <c r="C458" s="48"/>
      <c r="D458" s="11"/>
      <c r="E458" s="11"/>
      <c r="F458" s="106"/>
      <c r="G458" s="106"/>
      <c r="H458" s="106"/>
      <c r="I458" s="106"/>
      <c r="J458" s="115"/>
      <c r="K458" s="101"/>
      <c r="L458" s="496"/>
      <c r="M458" s="106"/>
      <c r="N458" s="106"/>
      <c r="O458" s="106"/>
      <c r="P458" s="106"/>
      <c r="Q458" s="106"/>
      <c r="R458" s="106"/>
      <c r="S458" s="106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</row>
    <row r="459" spans="2:60">
      <c r="B459" s="11"/>
      <c r="C459" s="48"/>
      <c r="D459" s="11"/>
      <c r="E459" s="11"/>
      <c r="F459" s="106"/>
      <c r="G459" s="106"/>
      <c r="H459" s="106"/>
      <c r="I459" s="106"/>
      <c r="J459" s="106"/>
      <c r="K459" s="114"/>
      <c r="L459" s="106"/>
      <c r="M459" s="106"/>
      <c r="N459" s="106"/>
      <c r="O459" s="106"/>
      <c r="P459" s="106"/>
      <c r="Q459" s="106"/>
      <c r="R459" s="106"/>
      <c r="S459" s="106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</row>
    <row r="460" spans="2:60">
      <c r="B460" s="11"/>
      <c r="C460" s="48"/>
      <c r="D460" s="11"/>
      <c r="E460" s="11"/>
      <c r="F460" s="106"/>
      <c r="G460" s="106"/>
      <c r="H460" s="106"/>
      <c r="I460" s="106"/>
      <c r="J460" s="106"/>
      <c r="K460" s="114"/>
      <c r="L460" s="106"/>
      <c r="M460" s="106"/>
      <c r="N460" s="106"/>
      <c r="O460" s="106"/>
      <c r="P460" s="106"/>
      <c r="Q460" s="106"/>
      <c r="R460" s="106"/>
      <c r="S460" s="106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</row>
    <row r="461" spans="2:60">
      <c r="B461" s="11"/>
      <c r="C461" s="48"/>
      <c r="D461" s="11"/>
      <c r="E461" s="11"/>
      <c r="F461" s="11"/>
      <c r="G461" s="11"/>
      <c r="H461" s="11"/>
      <c r="I461" s="106"/>
      <c r="J461" s="1655"/>
      <c r="K461" s="114"/>
      <c r="L461" s="1664"/>
      <c r="M461" s="106"/>
      <c r="N461" s="106"/>
      <c r="O461" s="106"/>
      <c r="P461" s="106"/>
      <c r="Q461" s="106"/>
      <c r="R461" s="106"/>
      <c r="S461" s="106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</row>
    <row r="462" spans="2:60">
      <c r="B462" s="11"/>
      <c r="C462" s="48"/>
      <c r="D462" s="11"/>
      <c r="E462" s="11"/>
      <c r="F462" s="11"/>
      <c r="G462" s="11"/>
      <c r="H462" s="11"/>
      <c r="I462" s="106"/>
      <c r="J462" s="106"/>
      <c r="K462" s="114"/>
      <c r="L462" s="106"/>
      <c r="M462" s="106"/>
      <c r="N462" s="106"/>
      <c r="O462" s="106"/>
      <c r="P462" s="106"/>
      <c r="Q462" s="106"/>
      <c r="R462" s="106"/>
      <c r="S462" s="106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</row>
    <row r="463" spans="2:60">
      <c r="B463" s="11"/>
      <c r="C463" s="48"/>
      <c r="D463" s="11"/>
      <c r="E463" s="11"/>
      <c r="F463" s="11"/>
      <c r="G463" s="11"/>
      <c r="H463" s="11"/>
      <c r="I463" s="106"/>
      <c r="J463" s="106"/>
      <c r="K463" s="1665"/>
      <c r="L463" s="106"/>
      <c r="M463" s="106"/>
      <c r="N463" s="106"/>
      <c r="O463" s="106"/>
      <c r="P463" s="106"/>
      <c r="Q463" s="106"/>
      <c r="R463" s="106"/>
      <c r="S463" s="106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</row>
    <row r="464" spans="2:60">
      <c r="B464" s="11"/>
      <c r="C464" s="48"/>
      <c r="D464" s="11"/>
      <c r="E464" s="11"/>
      <c r="F464" s="11"/>
      <c r="G464" s="11"/>
      <c r="H464" s="11"/>
      <c r="I464" s="106"/>
      <c r="J464" s="106"/>
      <c r="K464" s="157"/>
      <c r="L464" s="106"/>
      <c r="M464" s="106"/>
      <c r="N464" s="106"/>
      <c r="O464" s="106"/>
      <c r="P464" s="106"/>
      <c r="Q464" s="106"/>
      <c r="R464" s="106"/>
      <c r="S464" s="106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</row>
    <row r="465" spans="2:60">
      <c r="B465" s="11"/>
      <c r="C465" s="48"/>
      <c r="D465" s="11"/>
      <c r="E465" s="11"/>
      <c r="F465" s="11"/>
      <c r="G465" s="11"/>
      <c r="H465" s="11"/>
      <c r="I465" s="106"/>
      <c r="J465" s="106"/>
      <c r="K465" s="101"/>
      <c r="L465" s="106"/>
      <c r="M465" s="106"/>
      <c r="N465" s="106"/>
      <c r="O465" s="106"/>
      <c r="P465" s="106"/>
      <c r="Q465" s="106"/>
      <c r="R465" s="106"/>
      <c r="S465" s="106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</row>
    <row r="466" spans="2:60">
      <c r="B466" s="11"/>
      <c r="C466" s="48"/>
      <c r="D466" s="11"/>
      <c r="E466" s="11"/>
      <c r="F466" s="11"/>
      <c r="G466" s="11"/>
      <c r="H466" s="11"/>
      <c r="I466" s="106"/>
      <c r="J466" s="1438"/>
      <c r="K466" s="125"/>
      <c r="L466" s="1257"/>
      <c r="M466" s="106"/>
      <c r="N466" s="106"/>
      <c r="O466" s="106"/>
      <c r="P466" s="106"/>
      <c r="Q466" s="106"/>
      <c r="R466" s="106"/>
      <c r="S466" s="106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</row>
    <row r="467" spans="2:60">
      <c r="B467" s="11"/>
      <c r="C467" s="48"/>
      <c r="D467" s="11"/>
      <c r="E467" s="11"/>
      <c r="F467" s="11"/>
      <c r="G467" s="11"/>
      <c r="H467" s="11"/>
      <c r="I467" s="106"/>
      <c r="J467" s="106"/>
      <c r="K467" s="101"/>
      <c r="L467" s="104"/>
      <c r="M467" s="106"/>
      <c r="N467" s="106"/>
      <c r="O467" s="106"/>
      <c r="P467" s="106"/>
      <c r="Q467" s="106"/>
      <c r="R467" s="106"/>
      <c r="S467" s="106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</row>
    <row r="468" spans="2:60">
      <c r="B468" s="11"/>
      <c r="C468" s="48"/>
      <c r="D468" s="11"/>
      <c r="E468" s="11"/>
      <c r="F468" s="11"/>
      <c r="G468" s="11"/>
      <c r="H468" s="11"/>
      <c r="I468" s="106"/>
      <c r="J468" s="115"/>
      <c r="K468" s="101"/>
      <c r="L468" s="98"/>
      <c r="M468" s="106"/>
      <c r="N468" s="106"/>
      <c r="O468" s="106"/>
      <c r="P468" s="106"/>
      <c r="Q468" s="106"/>
      <c r="R468" s="106"/>
      <c r="S468" s="106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</row>
    <row r="469" spans="2:60">
      <c r="B469" s="11"/>
      <c r="C469" s="48"/>
      <c r="D469" s="11"/>
      <c r="E469" s="11"/>
      <c r="F469" s="11"/>
      <c r="G469" s="11"/>
      <c r="H469" s="11"/>
      <c r="I469" s="106"/>
      <c r="J469" s="106"/>
      <c r="K469" s="114"/>
      <c r="L469" s="106"/>
      <c r="M469" s="106"/>
      <c r="N469" s="106"/>
      <c r="O469" s="106"/>
      <c r="P469" s="106"/>
      <c r="Q469" s="106"/>
      <c r="R469" s="106"/>
      <c r="S469" s="106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</row>
    <row r="470" spans="2:60">
      <c r="B470" s="11"/>
      <c r="C470" s="48"/>
      <c r="D470" s="11"/>
      <c r="E470" s="11"/>
      <c r="F470" s="11"/>
      <c r="G470" s="11"/>
      <c r="H470" s="11"/>
      <c r="I470" s="106"/>
      <c r="J470" s="106"/>
      <c r="K470" s="114"/>
      <c r="L470" s="106"/>
      <c r="M470" s="106"/>
      <c r="N470" s="106"/>
      <c r="O470" s="106"/>
      <c r="P470" s="106"/>
      <c r="Q470" s="106"/>
      <c r="R470" s="106"/>
      <c r="S470" s="106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</row>
    <row r="471" spans="2:60">
      <c r="B471" s="11"/>
      <c r="C471" s="48"/>
      <c r="D471" s="11"/>
      <c r="E471" s="11"/>
      <c r="F471" s="11"/>
      <c r="G471" s="11"/>
      <c r="H471" s="11"/>
      <c r="I471" s="106"/>
      <c r="J471" s="106"/>
      <c r="K471" s="101"/>
      <c r="L471" s="98"/>
      <c r="M471" s="106"/>
      <c r="N471" s="106"/>
      <c r="O471" s="106"/>
      <c r="P471" s="106"/>
      <c r="Q471" s="106"/>
      <c r="R471" s="106"/>
      <c r="S471" s="106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</row>
    <row r="472" spans="2:60">
      <c r="B472" s="11"/>
      <c r="C472" s="48"/>
      <c r="D472" s="11"/>
      <c r="E472" s="11"/>
      <c r="F472" s="11"/>
      <c r="G472" s="11"/>
      <c r="H472" s="11"/>
      <c r="I472" s="106"/>
      <c r="J472" s="106"/>
      <c r="K472" s="495"/>
      <c r="L472" s="106"/>
      <c r="M472" s="106"/>
      <c r="N472" s="106"/>
      <c r="O472" s="106"/>
      <c r="P472" s="106"/>
      <c r="Q472" s="106"/>
      <c r="R472" s="106"/>
      <c r="S472" s="106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</row>
    <row r="473" spans="2:60" ht="15.75">
      <c r="B473" s="11"/>
      <c r="C473" s="48"/>
      <c r="D473" s="11"/>
      <c r="E473" s="11"/>
      <c r="F473" s="11"/>
      <c r="G473" s="11"/>
      <c r="H473" s="11"/>
      <c r="I473" s="106"/>
      <c r="J473" s="106"/>
      <c r="K473" s="114"/>
      <c r="L473" s="283"/>
      <c r="M473" s="106"/>
      <c r="N473" s="106"/>
      <c r="O473" s="106"/>
      <c r="P473" s="106"/>
      <c r="Q473" s="106"/>
      <c r="R473" s="106"/>
      <c r="S473" s="106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</row>
    <row r="474" spans="2:60">
      <c r="B474" s="11"/>
      <c r="C474" s="48"/>
      <c r="D474" s="11"/>
      <c r="E474" s="11"/>
      <c r="F474" s="11"/>
      <c r="G474" s="11"/>
      <c r="H474" s="11"/>
      <c r="I474" s="106"/>
      <c r="J474" s="158"/>
      <c r="K474" s="158"/>
      <c r="L474" s="284"/>
      <c r="M474" s="106"/>
      <c r="N474" s="106"/>
      <c r="O474" s="106"/>
      <c r="P474" s="106"/>
      <c r="Q474" s="106"/>
      <c r="R474" s="106"/>
      <c r="S474" s="106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</row>
    <row r="475" spans="2:60">
      <c r="B475" s="11"/>
      <c r="C475" s="48"/>
      <c r="D475" s="11"/>
      <c r="E475" s="11"/>
      <c r="F475" s="11"/>
      <c r="G475" s="11"/>
      <c r="H475" s="11"/>
      <c r="I475" s="106"/>
      <c r="J475" s="106"/>
      <c r="K475" s="114"/>
      <c r="L475" s="106"/>
      <c r="M475" s="106"/>
      <c r="N475" s="106"/>
      <c r="O475" s="106"/>
      <c r="P475" s="106"/>
      <c r="Q475" s="106"/>
      <c r="R475" s="106"/>
      <c r="S475" s="106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</row>
    <row r="476" spans="2:60">
      <c r="B476" s="11"/>
      <c r="C476" s="48"/>
      <c r="D476" s="11"/>
      <c r="E476" s="11"/>
      <c r="F476" s="11"/>
      <c r="G476" s="11"/>
      <c r="H476" s="11"/>
      <c r="I476" s="106"/>
      <c r="J476" s="115"/>
      <c r="K476" s="101"/>
      <c r="L476" s="100"/>
      <c r="M476" s="106"/>
      <c r="N476" s="106"/>
      <c r="O476" s="106"/>
      <c r="P476" s="106"/>
      <c r="Q476" s="106"/>
      <c r="R476" s="106"/>
      <c r="S476" s="106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</row>
    <row r="477" spans="2:60">
      <c r="B477" s="11"/>
      <c r="C477" s="48"/>
      <c r="D477" s="11"/>
      <c r="E477" s="11"/>
      <c r="F477" s="11"/>
      <c r="G477" s="11"/>
      <c r="H477" s="11"/>
      <c r="I477" s="106"/>
      <c r="J477" s="115"/>
      <c r="K477" s="106"/>
      <c r="L477" s="100"/>
      <c r="M477" s="106"/>
      <c r="N477" s="106"/>
      <c r="O477" s="106"/>
      <c r="P477" s="106"/>
      <c r="Q477" s="106"/>
      <c r="R477" s="106"/>
      <c r="S477" s="106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</row>
    <row r="478" spans="2:60" ht="15.75">
      <c r="B478" s="11"/>
      <c r="C478" s="48"/>
      <c r="D478" s="11"/>
      <c r="E478" s="11"/>
      <c r="F478" s="11"/>
      <c r="G478" s="11"/>
      <c r="H478" s="11"/>
      <c r="I478" s="106"/>
      <c r="J478" s="681"/>
      <c r="K478" s="106"/>
      <c r="L478" s="114"/>
      <c r="M478" s="106"/>
      <c r="N478" s="106"/>
      <c r="O478" s="106"/>
      <c r="P478" s="106"/>
      <c r="Q478" s="106"/>
      <c r="R478" s="106"/>
      <c r="S478" s="106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</row>
    <row r="479" spans="2:60">
      <c r="B479" s="11"/>
      <c r="C479" s="48"/>
      <c r="D479" s="11"/>
      <c r="E479" s="11"/>
      <c r="F479" s="11"/>
      <c r="G479" s="11"/>
      <c r="H479" s="11"/>
      <c r="I479" s="106"/>
      <c r="J479" s="106"/>
      <c r="K479" s="172"/>
      <c r="L479" s="106"/>
      <c r="M479" s="106"/>
      <c r="N479" s="106"/>
      <c r="O479" s="106"/>
      <c r="P479" s="106"/>
      <c r="Q479" s="106"/>
      <c r="R479" s="106"/>
      <c r="S479" s="106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</row>
    <row r="480" spans="2:60">
      <c r="B480" s="11"/>
      <c r="C480" s="48"/>
      <c r="D480" s="11"/>
      <c r="E480" s="11"/>
      <c r="F480" s="11"/>
      <c r="G480" s="11"/>
      <c r="H480" s="11"/>
      <c r="I480" s="106"/>
      <c r="J480" s="171"/>
      <c r="K480" s="113"/>
      <c r="L480" s="96"/>
      <c r="M480" s="106"/>
      <c r="N480" s="106"/>
      <c r="O480" s="106"/>
      <c r="P480" s="106"/>
      <c r="Q480" s="106"/>
      <c r="R480" s="106"/>
      <c r="S480" s="106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</row>
    <row r="481" spans="2:60">
      <c r="B481" s="11"/>
      <c r="C481" s="48"/>
      <c r="D481" s="11"/>
      <c r="E481" s="11"/>
      <c r="F481" s="106"/>
      <c r="G481" s="106"/>
      <c r="H481" s="106"/>
      <c r="I481" s="106"/>
      <c r="J481" s="115"/>
      <c r="K481" s="101"/>
      <c r="L481" s="98"/>
      <c r="M481" s="106"/>
      <c r="N481" s="106"/>
      <c r="O481" s="106"/>
      <c r="P481" s="106"/>
      <c r="Q481" s="106"/>
      <c r="R481" s="106"/>
      <c r="S481" s="106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</row>
    <row r="482" spans="2:60">
      <c r="B482" s="11"/>
      <c r="C482" s="48"/>
      <c r="D482" s="11"/>
      <c r="E482" s="11"/>
      <c r="F482" s="106"/>
      <c r="G482" s="106"/>
      <c r="H482" s="106"/>
      <c r="I482" s="106"/>
      <c r="J482" s="106"/>
      <c r="K482" s="101"/>
      <c r="L482" s="106"/>
      <c r="M482" s="106"/>
      <c r="N482" s="106"/>
      <c r="O482" s="106"/>
      <c r="P482" s="106"/>
      <c r="Q482" s="106"/>
      <c r="R482" s="106"/>
      <c r="S482" s="106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</row>
    <row r="483" spans="2:60">
      <c r="B483" s="11"/>
      <c r="C483" s="48"/>
      <c r="D483" s="11"/>
      <c r="E483" s="11"/>
      <c r="F483" s="106"/>
      <c r="G483" s="106"/>
      <c r="H483" s="106"/>
      <c r="I483" s="106"/>
      <c r="J483" s="115"/>
      <c r="K483" s="101"/>
      <c r="L483" s="98"/>
      <c r="M483" s="106"/>
      <c r="N483" s="106"/>
      <c r="O483" s="106"/>
      <c r="P483" s="106"/>
      <c r="Q483" s="106"/>
      <c r="R483" s="106"/>
      <c r="S483" s="106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</row>
    <row r="484" spans="2:60">
      <c r="B484" s="11"/>
      <c r="C484" s="48"/>
      <c r="D484" s="11"/>
      <c r="E484" s="11"/>
      <c r="F484" s="106"/>
      <c r="G484" s="106"/>
      <c r="H484" s="106"/>
      <c r="I484" s="106"/>
      <c r="J484" s="115"/>
      <c r="K484" s="101"/>
      <c r="L484" s="98"/>
      <c r="M484" s="106"/>
      <c r="N484" s="106"/>
      <c r="O484" s="106"/>
      <c r="P484" s="106"/>
      <c r="Q484" s="106"/>
      <c r="R484" s="106"/>
      <c r="S484" s="106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</row>
    <row r="485" spans="2:60">
      <c r="B485" s="11"/>
      <c r="C485" s="48"/>
      <c r="D485" s="11"/>
      <c r="E485" s="11"/>
      <c r="F485" s="11"/>
      <c r="G485" s="11"/>
      <c r="H485" s="11"/>
      <c r="I485" s="106"/>
      <c r="J485" s="117"/>
      <c r="K485" s="101"/>
      <c r="L485" s="98"/>
      <c r="M485" s="106"/>
      <c r="N485" s="106"/>
      <c r="O485" s="106"/>
      <c r="P485" s="106"/>
      <c r="Q485" s="106"/>
      <c r="R485" s="106"/>
      <c r="S485" s="106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</row>
    <row r="486" spans="2:60">
      <c r="B486" s="11"/>
      <c r="C486" s="48"/>
      <c r="D486" s="11"/>
      <c r="E486" s="11"/>
      <c r="F486" s="11"/>
      <c r="G486" s="11"/>
      <c r="H486" s="11"/>
      <c r="I486" s="106"/>
      <c r="J486" s="117"/>
      <c r="K486" s="101"/>
      <c r="L486" s="98"/>
      <c r="M486" s="106"/>
      <c r="N486" s="106"/>
      <c r="O486" s="106"/>
      <c r="P486" s="106"/>
      <c r="Q486" s="106"/>
      <c r="R486" s="106"/>
      <c r="S486" s="106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</row>
    <row r="487" spans="2:60">
      <c r="B487" s="11"/>
      <c r="C487" s="48"/>
      <c r="D487" s="11"/>
      <c r="E487" s="11"/>
      <c r="F487" s="11"/>
      <c r="G487" s="11"/>
      <c r="H487" s="11"/>
      <c r="I487" s="106"/>
      <c r="J487" s="106"/>
      <c r="K487" s="114"/>
      <c r="L487" s="106"/>
      <c r="M487" s="106"/>
      <c r="N487" s="106"/>
      <c r="O487" s="106"/>
      <c r="P487" s="106"/>
      <c r="Q487" s="106"/>
      <c r="R487" s="106"/>
      <c r="S487" s="106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</row>
    <row r="488" spans="2:60">
      <c r="B488" s="11"/>
      <c r="C488" s="48"/>
      <c r="D488" s="11"/>
      <c r="E488" s="11"/>
      <c r="F488" s="11"/>
      <c r="G488" s="11"/>
      <c r="H488" s="11"/>
      <c r="I488" s="106"/>
      <c r="J488" s="106"/>
      <c r="K488" s="114"/>
      <c r="L488" s="106"/>
      <c r="M488" s="106"/>
      <c r="N488" s="106"/>
      <c r="O488" s="106"/>
      <c r="P488" s="106"/>
      <c r="Q488" s="106"/>
      <c r="R488" s="106"/>
      <c r="S488" s="106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</row>
    <row r="489" spans="2:60">
      <c r="B489" s="11"/>
      <c r="C489" s="48"/>
      <c r="D489" s="11"/>
      <c r="E489" s="11"/>
      <c r="F489" s="11"/>
      <c r="G489" s="11"/>
      <c r="H489" s="11"/>
      <c r="I489" s="106"/>
      <c r="J489" s="1655"/>
      <c r="K489" s="114"/>
      <c r="L489" s="214"/>
      <c r="M489" s="106"/>
      <c r="N489" s="106"/>
      <c r="O489" s="106"/>
      <c r="P489" s="106"/>
      <c r="Q489" s="106"/>
      <c r="R489" s="106"/>
      <c r="S489" s="106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</row>
    <row r="490" spans="2:60">
      <c r="B490" s="11"/>
      <c r="C490" s="48"/>
      <c r="D490" s="11"/>
      <c r="E490" s="11"/>
      <c r="F490" s="11"/>
      <c r="G490" s="11"/>
      <c r="H490" s="11"/>
      <c r="I490" s="106"/>
      <c r="J490" s="125"/>
      <c r="K490" s="172"/>
      <c r="L490" s="106"/>
      <c r="M490" s="106"/>
      <c r="N490" s="106"/>
      <c r="O490" s="106"/>
      <c r="P490" s="106"/>
      <c r="Q490" s="106"/>
      <c r="R490" s="106"/>
      <c r="S490" s="106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</row>
    <row r="491" spans="2:60">
      <c r="B491" s="11"/>
      <c r="C491" s="48"/>
      <c r="D491" s="11"/>
      <c r="E491" s="11"/>
      <c r="F491" s="11"/>
      <c r="G491" s="11"/>
      <c r="H491" s="11"/>
      <c r="I491" s="106"/>
      <c r="J491" s="125"/>
      <c r="K491" s="113"/>
      <c r="L491" s="334"/>
      <c r="M491" s="106"/>
      <c r="N491" s="106"/>
      <c r="O491" s="106"/>
      <c r="P491" s="106"/>
      <c r="Q491" s="106"/>
      <c r="R491" s="106"/>
      <c r="S491" s="106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</row>
    <row r="492" spans="2:60">
      <c r="B492" s="11"/>
      <c r="C492" s="48"/>
      <c r="D492" s="11"/>
      <c r="E492" s="11"/>
      <c r="F492" s="11"/>
      <c r="G492" s="11"/>
      <c r="H492" s="11"/>
      <c r="I492" s="106"/>
      <c r="J492" s="104"/>
      <c r="K492" s="113"/>
      <c r="L492" s="334"/>
      <c r="M492" s="106"/>
      <c r="N492" s="106"/>
      <c r="O492" s="106"/>
      <c r="P492" s="106"/>
      <c r="Q492" s="106"/>
      <c r="R492" s="106"/>
      <c r="S492" s="106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</row>
    <row r="493" spans="2:60">
      <c r="B493" s="11"/>
      <c r="C493" s="48"/>
      <c r="D493" s="11"/>
      <c r="E493" s="11"/>
      <c r="F493" s="11"/>
      <c r="G493" s="11"/>
      <c r="H493" s="11"/>
      <c r="I493" s="106"/>
      <c r="J493" s="115"/>
      <c r="K493" s="485"/>
      <c r="L493" s="98"/>
      <c r="M493" s="106"/>
      <c r="N493" s="106"/>
      <c r="O493" s="106"/>
      <c r="P493" s="106"/>
      <c r="Q493" s="106"/>
      <c r="R493" s="106"/>
      <c r="S493" s="106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</row>
    <row r="494" spans="2:60">
      <c r="B494" s="11"/>
      <c r="C494" s="48"/>
      <c r="D494" s="11"/>
      <c r="E494" s="11"/>
      <c r="F494" s="11"/>
      <c r="G494" s="11"/>
      <c r="H494" s="11"/>
      <c r="I494" s="106"/>
      <c r="J494" s="115"/>
      <c r="K494" s="101"/>
      <c r="L494" s="96"/>
      <c r="M494" s="106"/>
      <c r="N494" s="106"/>
      <c r="O494" s="106"/>
      <c r="P494" s="106"/>
      <c r="Q494" s="106"/>
      <c r="R494" s="106"/>
      <c r="S494" s="106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</row>
    <row r="495" spans="2:60">
      <c r="B495" s="11"/>
      <c r="C495" s="48"/>
      <c r="D495" s="11"/>
      <c r="E495" s="11"/>
      <c r="F495" s="11"/>
      <c r="G495" s="11"/>
      <c r="H495" s="11"/>
      <c r="I495" s="106"/>
      <c r="J495" s="115"/>
      <c r="K495" s="101"/>
      <c r="L495" s="96"/>
      <c r="M495" s="106"/>
      <c r="N495" s="106"/>
      <c r="O495" s="106"/>
      <c r="P495" s="106"/>
      <c r="Q495" s="106"/>
      <c r="R495" s="106"/>
      <c r="S495" s="106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</row>
    <row r="496" spans="2:60">
      <c r="B496" s="11"/>
      <c r="C496" s="48"/>
      <c r="D496" s="11"/>
      <c r="E496" s="11"/>
      <c r="F496" s="11"/>
      <c r="G496" s="11"/>
      <c r="H496" s="11"/>
      <c r="I496" s="106"/>
      <c r="J496" s="125"/>
      <c r="K496" s="101"/>
      <c r="L496" s="96"/>
      <c r="M496" s="106"/>
      <c r="N496" s="106"/>
      <c r="O496" s="106"/>
      <c r="P496" s="106"/>
      <c r="Q496" s="106"/>
      <c r="R496" s="106"/>
      <c r="S496" s="106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</row>
    <row r="497" spans="2:60">
      <c r="B497" s="11"/>
      <c r="C497" s="48"/>
      <c r="D497" s="11"/>
      <c r="E497" s="11"/>
      <c r="F497" s="11"/>
      <c r="G497" s="11"/>
      <c r="H497" s="11"/>
      <c r="I497" s="106"/>
      <c r="J497" s="115"/>
      <c r="K497" s="101"/>
      <c r="L497" s="98"/>
      <c r="M497" s="106"/>
      <c r="N497" s="106"/>
      <c r="O497" s="106"/>
      <c r="P497" s="106"/>
      <c r="Q497" s="106"/>
      <c r="R497" s="106"/>
      <c r="S497" s="106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</row>
    <row r="498" spans="2:60">
      <c r="B498" s="11"/>
      <c r="C498" s="48"/>
      <c r="D498" s="11"/>
      <c r="E498" s="11"/>
      <c r="F498" s="11"/>
      <c r="G498" s="11"/>
      <c r="H498" s="11"/>
      <c r="I498" s="106"/>
      <c r="J498" s="115"/>
      <c r="K498" s="101"/>
      <c r="L498" s="98"/>
      <c r="M498" s="106"/>
      <c r="N498" s="106"/>
      <c r="O498" s="106"/>
      <c r="P498" s="106"/>
      <c r="Q498" s="106"/>
      <c r="R498" s="106"/>
      <c r="S498" s="106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</row>
    <row r="499" spans="2:60">
      <c r="B499" s="11"/>
      <c r="C499" s="48"/>
      <c r="D499" s="11"/>
      <c r="E499" s="11"/>
      <c r="F499" s="11"/>
      <c r="G499" s="11"/>
      <c r="H499" s="11"/>
      <c r="I499" s="106"/>
      <c r="J499" s="106"/>
      <c r="K499" s="114"/>
      <c r="L499" s="106"/>
      <c r="M499" s="106"/>
      <c r="N499" s="106"/>
      <c r="O499" s="106"/>
      <c r="P499" s="106"/>
      <c r="Q499" s="106"/>
      <c r="R499" s="106"/>
      <c r="S499" s="106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</row>
    <row r="500" spans="2:60">
      <c r="B500" s="11"/>
      <c r="C500" s="48"/>
      <c r="D500" s="11"/>
      <c r="E500" s="11"/>
      <c r="F500" s="11"/>
      <c r="G500" s="11"/>
      <c r="H500" s="11"/>
      <c r="I500" s="106"/>
      <c r="J500" s="106"/>
      <c r="K500" s="114"/>
      <c r="L500" s="106"/>
      <c r="M500" s="106"/>
      <c r="N500" s="106"/>
      <c r="O500" s="106"/>
      <c r="P500" s="106"/>
      <c r="Q500" s="106"/>
      <c r="R500" s="106"/>
      <c r="S500" s="106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</row>
    <row r="501" spans="2:60">
      <c r="B501" s="11"/>
      <c r="C501" s="48"/>
      <c r="D501" s="11"/>
      <c r="E501" s="11"/>
      <c r="F501" s="11"/>
      <c r="G501" s="11"/>
      <c r="H501" s="11"/>
      <c r="I501" s="106"/>
      <c r="J501" s="106"/>
      <c r="K501" s="114"/>
      <c r="L501" s="106"/>
      <c r="M501" s="106"/>
      <c r="N501" s="106"/>
      <c r="O501" s="106"/>
      <c r="P501" s="106"/>
      <c r="Q501" s="106"/>
      <c r="R501" s="106"/>
      <c r="S501" s="106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</row>
    <row r="502" spans="2:60">
      <c r="B502" s="11"/>
      <c r="C502" s="48"/>
      <c r="D502" s="11"/>
      <c r="E502" s="11"/>
      <c r="F502" s="11"/>
      <c r="G502" s="11"/>
      <c r="H502" s="11"/>
      <c r="I502" s="106"/>
      <c r="J502" s="106"/>
      <c r="K502" s="114"/>
      <c r="L502" s="106"/>
      <c r="M502" s="106"/>
      <c r="N502" s="106"/>
      <c r="O502" s="106"/>
      <c r="P502" s="106"/>
      <c r="Q502" s="106"/>
      <c r="R502" s="106"/>
      <c r="S502" s="106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</row>
    <row r="503" spans="2:60">
      <c r="B503" s="11"/>
      <c r="C503" s="48"/>
      <c r="D503" s="11"/>
      <c r="E503" s="11"/>
      <c r="F503" s="11"/>
      <c r="G503" s="11"/>
      <c r="H503" s="11"/>
      <c r="I503" s="106"/>
      <c r="J503" s="106"/>
      <c r="K503" s="114"/>
      <c r="L503" s="106"/>
      <c r="M503" s="106"/>
      <c r="N503" s="106"/>
      <c r="O503" s="106"/>
      <c r="P503" s="106"/>
      <c r="Q503" s="106"/>
      <c r="R503" s="106"/>
      <c r="S503" s="106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</row>
    <row r="504" spans="2:60">
      <c r="B504" s="11"/>
      <c r="C504" s="48"/>
      <c r="D504" s="11"/>
      <c r="E504" s="11"/>
      <c r="F504" s="11"/>
      <c r="G504" s="11"/>
      <c r="H504" s="11"/>
      <c r="I504" s="106"/>
      <c r="J504" s="106"/>
      <c r="K504" s="114"/>
      <c r="L504" s="106"/>
      <c r="M504" s="106"/>
      <c r="N504" s="106"/>
      <c r="O504" s="106"/>
      <c r="P504" s="106"/>
      <c r="Q504" s="106"/>
      <c r="R504" s="106"/>
      <c r="S504" s="106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</row>
    <row r="505" spans="2:60">
      <c r="B505" s="11"/>
      <c r="C505" s="48"/>
      <c r="D505" s="11"/>
      <c r="E505" s="11"/>
      <c r="F505" s="11"/>
      <c r="G505" s="11"/>
      <c r="H505" s="11"/>
      <c r="I505" s="106"/>
      <c r="J505" s="106"/>
      <c r="K505" s="114"/>
      <c r="L505" s="106"/>
      <c r="M505" s="106"/>
      <c r="N505" s="106"/>
      <c r="O505" s="106"/>
      <c r="P505" s="106"/>
      <c r="Q505" s="106"/>
      <c r="R505" s="106"/>
      <c r="S505" s="106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</row>
    <row r="506" spans="2:60">
      <c r="B506" s="11"/>
      <c r="C506" s="48"/>
      <c r="D506" s="11"/>
      <c r="E506" s="11"/>
      <c r="F506" s="11"/>
      <c r="G506" s="11"/>
      <c r="H506" s="11"/>
      <c r="I506" s="106"/>
      <c r="J506" s="1655"/>
      <c r="K506" s="114"/>
      <c r="L506" s="214"/>
      <c r="M506" s="106"/>
      <c r="N506" s="106"/>
      <c r="O506" s="106"/>
      <c r="P506" s="106"/>
      <c r="Q506" s="106"/>
      <c r="R506" s="106"/>
      <c r="S506" s="106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</row>
    <row r="507" spans="2:60">
      <c r="B507" s="11"/>
      <c r="C507" s="48"/>
      <c r="D507" s="11"/>
      <c r="E507" s="11"/>
      <c r="F507" s="11"/>
      <c r="G507" s="11"/>
      <c r="H507" s="11"/>
      <c r="I507" s="106"/>
      <c r="J507" s="125"/>
      <c r="K507" s="172"/>
      <c r="L507" s="157"/>
      <c r="M507" s="106"/>
      <c r="N507" s="106"/>
      <c r="O507" s="106"/>
      <c r="P507" s="106"/>
      <c r="Q507" s="106"/>
      <c r="R507" s="106"/>
      <c r="S507" s="106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</row>
    <row r="508" spans="2:60">
      <c r="B508" s="11"/>
      <c r="C508" s="48"/>
      <c r="D508" s="11"/>
      <c r="E508" s="11"/>
      <c r="F508" s="11"/>
      <c r="G508" s="11"/>
      <c r="H508" s="11"/>
      <c r="I508" s="106"/>
      <c r="J508" s="115"/>
      <c r="K508" s="101"/>
      <c r="L508" s="96"/>
      <c r="M508" s="106"/>
      <c r="N508" s="106"/>
      <c r="O508" s="106"/>
      <c r="P508" s="106"/>
      <c r="Q508" s="106"/>
      <c r="R508" s="106"/>
      <c r="S508" s="106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</row>
    <row r="509" spans="2:60">
      <c r="B509" s="11"/>
      <c r="C509" s="48"/>
      <c r="D509" s="11"/>
      <c r="E509" s="11"/>
      <c r="F509" s="11"/>
      <c r="G509" s="11"/>
      <c r="H509" s="11"/>
      <c r="I509" s="106"/>
      <c r="J509" s="115"/>
      <c r="K509" s="101"/>
      <c r="L509" s="96"/>
      <c r="M509" s="106"/>
      <c r="N509" s="106"/>
      <c r="O509" s="106"/>
      <c r="P509" s="106"/>
      <c r="Q509" s="106"/>
      <c r="R509" s="106"/>
      <c r="S509" s="106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</row>
    <row r="510" spans="2:60">
      <c r="B510" s="11"/>
      <c r="C510" s="48"/>
      <c r="D510" s="11"/>
      <c r="E510" s="11"/>
      <c r="F510" s="11"/>
      <c r="G510" s="11"/>
      <c r="H510" s="11"/>
      <c r="I510" s="106"/>
      <c r="J510" s="125"/>
      <c r="K510" s="101"/>
      <c r="L510" s="106"/>
      <c r="M510" s="106"/>
      <c r="N510" s="106"/>
      <c r="O510" s="106"/>
      <c r="P510" s="106"/>
      <c r="Q510" s="106"/>
      <c r="R510" s="106"/>
      <c r="S510" s="106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</row>
    <row r="511" spans="2:60">
      <c r="B511" s="11"/>
      <c r="C511" s="48"/>
      <c r="D511" s="11"/>
      <c r="E511" s="11"/>
      <c r="F511" s="11"/>
      <c r="G511" s="11"/>
      <c r="H511" s="11"/>
      <c r="I511" s="106"/>
      <c r="J511" s="115"/>
      <c r="K511" s="101"/>
      <c r="L511" s="98"/>
      <c r="M511" s="106"/>
      <c r="N511" s="106"/>
      <c r="O511" s="106"/>
      <c r="P511" s="106"/>
      <c r="Q511" s="106"/>
      <c r="R511" s="106"/>
      <c r="S511" s="106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</row>
    <row r="512" spans="2:60">
      <c r="B512" s="11"/>
      <c r="C512" s="48"/>
      <c r="D512" s="11"/>
      <c r="E512" s="11"/>
      <c r="F512" s="11"/>
      <c r="G512" s="11"/>
      <c r="H512" s="11"/>
      <c r="I512" s="106"/>
      <c r="J512" s="106"/>
      <c r="K512" s="114"/>
      <c r="L512" s="106"/>
      <c r="M512" s="106"/>
      <c r="N512" s="106"/>
      <c r="O512" s="106"/>
      <c r="P512" s="106"/>
      <c r="Q512" s="106"/>
      <c r="R512" s="106"/>
      <c r="S512" s="106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</row>
    <row r="513" spans="2:60">
      <c r="B513" s="11"/>
      <c r="C513" s="48"/>
      <c r="D513" s="11"/>
      <c r="E513" s="11"/>
      <c r="F513" s="11"/>
      <c r="G513" s="11"/>
      <c r="H513" s="11"/>
      <c r="I513" s="106"/>
      <c r="J513" s="106"/>
      <c r="K513" s="114"/>
      <c r="L513" s="106"/>
      <c r="M513" s="106"/>
      <c r="N513" s="106"/>
      <c r="O513" s="106"/>
      <c r="P513" s="106"/>
      <c r="Q513" s="106"/>
      <c r="R513" s="106"/>
      <c r="S513" s="106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</row>
    <row r="514" spans="2:60">
      <c r="B514" s="11"/>
      <c r="C514" s="48"/>
      <c r="D514" s="11"/>
      <c r="E514" s="11"/>
      <c r="F514" s="11"/>
      <c r="G514" s="11"/>
      <c r="H514" s="11"/>
      <c r="I514" s="106"/>
      <c r="J514" s="106"/>
      <c r="K514" s="114"/>
      <c r="L514" s="106"/>
      <c r="M514" s="106"/>
      <c r="N514" s="106"/>
      <c r="O514" s="106"/>
      <c r="P514" s="106"/>
      <c r="Q514" s="106"/>
      <c r="R514" s="106"/>
      <c r="S514" s="106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</row>
    <row r="515" spans="2:60">
      <c r="B515" s="11"/>
      <c r="C515" s="48"/>
      <c r="D515" s="11"/>
      <c r="E515" s="11"/>
      <c r="F515" s="11"/>
      <c r="G515" s="11"/>
      <c r="H515" s="11"/>
      <c r="I515" s="106"/>
      <c r="J515" s="106"/>
      <c r="K515" s="114"/>
      <c r="L515" s="106"/>
      <c r="M515" s="106"/>
      <c r="N515" s="106"/>
      <c r="O515" s="106"/>
      <c r="P515" s="106"/>
      <c r="Q515" s="106"/>
      <c r="R515" s="106"/>
      <c r="S515" s="106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</row>
    <row r="516" spans="2:60">
      <c r="B516" s="11"/>
      <c r="C516" s="48"/>
      <c r="D516" s="11"/>
      <c r="E516" s="11"/>
      <c r="F516" s="11"/>
      <c r="G516" s="11"/>
      <c r="H516" s="11"/>
      <c r="I516" s="106"/>
      <c r="J516" s="106"/>
      <c r="K516" s="114"/>
      <c r="L516" s="106"/>
      <c r="M516" s="106"/>
      <c r="N516" s="106"/>
      <c r="O516" s="106"/>
      <c r="P516" s="106"/>
      <c r="Q516" s="106"/>
      <c r="R516" s="106"/>
      <c r="S516" s="106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</row>
    <row r="517" spans="2:60">
      <c r="B517" s="11"/>
      <c r="C517" s="48"/>
      <c r="D517" s="11"/>
      <c r="E517" s="11"/>
      <c r="F517" s="106"/>
      <c r="G517" s="106"/>
      <c r="H517" s="106"/>
      <c r="I517" s="106"/>
      <c r="J517" s="1655"/>
      <c r="K517" s="114"/>
      <c r="L517" s="1657"/>
      <c r="M517" s="106"/>
      <c r="N517" s="106"/>
      <c r="O517" s="106"/>
      <c r="P517" s="106"/>
      <c r="Q517" s="106"/>
      <c r="R517" s="106"/>
      <c r="S517" s="106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</row>
    <row r="518" spans="2:60">
      <c r="B518" s="11"/>
      <c r="C518" s="48"/>
      <c r="D518" s="11"/>
      <c r="E518" s="11"/>
      <c r="F518" s="106"/>
      <c r="G518" s="106"/>
      <c r="H518" s="106"/>
      <c r="I518" s="106"/>
      <c r="J518" s="106"/>
      <c r="K518" s="114"/>
      <c r="L518" s="106"/>
      <c r="M518" s="106"/>
      <c r="N518" s="106"/>
      <c r="O518" s="106"/>
      <c r="P518" s="106"/>
      <c r="Q518" s="106"/>
      <c r="R518" s="106"/>
      <c r="S518" s="106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</row>
    <row r="519" spans="2:60">
      <c r="B519" s="11"/>
      <c r="C519" s="48"/>
      <c r="D519" s="11"/>
      <c r="E519" s="11"/>
      <c r="F519" s="106"/>
      <c r="G519" s="106"/>
      <c r="H519" s="106"/>
      <c r="I519" s="106"/>
      <c r="J519" s="106"/>
      <c r="K519" s="114"/>
      <c r="L519" s="106"/>
      <c r="M519" s="106"/>
      <c r="N519" s="106"/>
      <c r="O519" s="106"/>
      <c r="P519" s="106"/>
      <c r="Q519" s="106"/>
      <c r="R519" s="106"/>
      <c r="S519" s="106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</row>
    <row r="520" spans="2:60">
      <c r="B520" s="11"/>
      <c r="C520" s="48"/>
      <c r="D520" s="11"/>
      <c r="E520" s="11"/>
      <c r="F520" s="106"/>
      <c r="G520" s="106"/>
      <c r="H520" s="106"/>
      <c r="I520" s="106"/>
      <c r="J520" s="199"/>
      <c r="K520" s="114"/>
      <c r="L520" s="106"/>
      <c r="M520" s="106"/>
      <c r="N520" s="106"/>
      <c r="O520" s="106"/>
      <c r="P520" s="106"/>
      <c r="Q520" s="106"/>
      <c r="R520" s="106"/>
      <c r="S520" s="106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</row>
    <row r="521" spans="2:60">
      <c r="B521" s="106"/>
      <c r="C521" s="114"/>
      <c r="D521" s="106"/>
      <c r="E521" s="106"/>
      <c r="F521" s="106"/>
      <c r="G521" s="106"/>
      <c r="H521" s="106"/>
      <c r="I521" s="106"/>
      <c r="J521" s="106"/>
      <c r="K521" s="114"/>
      <c r="L521" s="106"/>
      <c r="M521" s="106"/>
      <c r="N521" s="106"/>
      <c r="O521" s="106"/>
      <c r="P521" s="106"/>
      <c r="Q521" s="106"/>
      <c r="R521" s="106"/>
      <c r="S521" s="106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</row>
    <row r="522" spans="2:60">
      <c r="B522" s="106"/>
      <c r="C522" s="114"/>
      <c r="D522" s="106"/>
      <c r="E522" s="106"/>
      <c r="F522" s="106"/>
      <c r="G522" s="106"/>
      <c r="H522" s="106"/>
      <c r="I522" s="106"/>
      <c r="J522" s="106"/>
      <c r="K522" s="117"/>
      <c r="L522" s="106"/>
      <c r="M522" s="106"/>
      <c r="N522" s="106"/>
      <c r="O522" s="106"/>
      <c r="P522" s="106"/>
      <c r="Q522" s="106"/>
      <c r="R522" s="106"/>
      <c r="S522" s="106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</row>
    <row r="523" spans="2:60">
      <c r="B523" s="11"/>
      <c r="C523" s="48"/>
      <c r="D523" s="11"/>
      <c r="E523" s="11"/>
      <c r="F523" s="11"/>
      <c r="G523" s="11"/>
      <c r="H523" s="11"/>
      <c r="I523" s="106"/>
      <c r="J523" s="106"/>
      <c r="K523" s="106"/>
      <c r="L523" s="106"/>
      <c r="M523" s="106"/>
      <c r="N523" s="106"/>
      <c r="O523" s="106"/>
      <c r="P523" s="106"/>
      <c r="Q523" s="106"/>
      <c r="R523" s="106"/>
      <c r="S523" s="106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</row>
    <row r="524" spans="2:60">
      <c r="B524" s="11"/>
      <c r="C524" s="48"/>
      <c r="D524" s="11"/>
      <c r="E524" s="11"/>
      <c r="F524" s="11"/>
      <c r="G524" s="11"/>
      <c r="H524" s="11"/>
      <c r="I524" s="106"/>
      <c r="J524" s="106"/>
      <c r="K524" s="121"/>
      <c r="L524" s="106"/>
      <c r="M524" s="106"/>
      <c r="N524" s="106"/>
      <c r="O524" s="106"/>
      <c r="P524" s="106"/>
      <c r="Q524" s="106"/>
      <c r="R524" s="106"/>
      <c r="S524" s="106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</row>
    <row r="525" spans="2:60">
      <c r="B525" s="11"/>
      <c r="C525" s="48"/>
      <c r="D525" s="11"/>
      <c r="E525" s="11"/>
      <c r="F525" s="11"/>
      <c r="G525" s="11"/>
      <c r="H525" s="11"/>
      <c r="I525" s="106"/>
      <c r="J525" s="262"/>
      <c r="K525" s="114"/>
      <c r="L525" s="106"/>
      <c r="M525" s="106"/>
      <c r="N525" s="106"/>
      <c r="O525" s="106"/>
      <c r="P525" s="106"/>
      <c r="Q525" s="106"/>
      <c r="R525" s="106"/>
      <c r="S525" s="106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</row>
    <row r="526" spans="2:60">
      <c r="B526" s="11"/>
      <c r="C526" s="48"/>
      <c r="D526" s="11"/>
      <c r="E526" s="11"/>
      <c r="F526" s="11"/>
      <c r="G526" s="11"/>
      <c r="H526" s="11"/>
      <c r="I526" s="106"/>
      <c r="J526" s="106"/>
      <c r="K526" s="121"/>
      <c r="L526" s="106"/>
      <c r="M526" s="106"/>
      <c r="N526" s="106"/>
      <c r="O526" s="106"/>
      <c r="P526" s="106"/>
      <c r="Q526" s="106"/>
      <c r="R526" s="106"/>
      <c r="S526" s="106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</row>
    <row r="527" spans="2:60">
      <c r="B527" s="11"/>
      <c r="C527" s="48"/>
      <c r="D527" s="11"/>
      <c r="E527" s="11"/>
      <c r="F527" s="11"/>
      <c r="G527" s="11"/>
      <c r="H527" s="11"/>
      <c r="I527" s="106"/>
      <c r="J527" s="106"/>
      <c r="K527" s="114"/>
      <c r="L527" s="106"/>
      <c r="M527" s="106"/>
      <c r="N527" s="106"/>
      <c r="O527" s="106"/>
      <c r="P527" s="106"/>
      <c r="Q527" s="106"/>
      <c r="R527" s="106"/>
      <c r="S527" s="106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</row>
    <row r="528" spans="2:60">
      <c r="B528" s="11"/>
      <c r="C528" s="48"/>
      <c r="D528" s="11"/>
      <c r="E528" s="11"/>
      <c r="F528" s="11"/>
      <c r="G528" s="11"/>
      <c r="H528" s="11"/>
      <c r="I528" s="106"/>
      <c r="J528" s="106"/>
      <c r="K528" s="495"/>
      <c r="L528" s="106"/>
      <c r="M528" s="106"/>
      <c r="N528" s="106"/>
      <c r="O528" s="106"/>
      <c r="P528" s="106"/>
      <c r="Q528" s="106"/>
      <c r="R528" s="106"/>
      <c r="S528" s="106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</row>
    <row r="529" spans="2:60" ht="15.75">
      <c r="B529" s="11"/>
      <c r="C529" s="48"/>
      <c r="D529" s="11"/>
      <c r="E529" s="11"/>
      <c r="F529" s="11"/>
      <c r="G529" s="11"/>
      <c r="H529" s="11"/>
      <c r="I529" s="106"/>
      <c r="J529" s="106"/>
      <c r="K529" s="114"/>
      <c r="L529" s="283"/>
      <c r="M529" s="106"/>
      <c r="N529" s="106"/>
      <c r="O529" s="106"/>
      <c r="P529" s="106"/>
      <c r="Q529" s="106"/>
      <c r="R529" s="106"/>
      <c r="S529" s="106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</row>
    <row r="530" spans="2:60">
      <c r="B530" s="11"/>
      <c r="C530" s="48"/>
      <c r="D530" s="11"/>
      <c r="E530" s="11"/>
      <c r="F530" s="11"/>
      <c r="G530" s="11"/>
      <c r="H530" s="11"/>
      <c r="I530" s="106"/>
      <c r="J530" s="158"/>
      <c r="K530" s="158"/>
      <c r="L530" s="284"/>
      <c r="M530" s="106"/>
      <c r="N530" s="106"/>
      <c r="O530" s="106"/>
      <c r="P530" s="106"/>
      <c r="Q530" s="106"/>
      <c r="R530" s="106"/>
      <c r="S530" s="106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</row>
    <row r="531" spans="2:60">
      <c r="B531" s="11"/>
      <c r="C531" s="48"/>
      <c r="D531" s="11"/>
      <c r="E531" s="11"/>
      <c r="F531" s="11"/>
      <c r="G531" s="11"/>
      <c r="H531" s="11"/>
      <c r="I531" s="106"/>
      <c r="J531" s="106"/>
      <c r="K531" s="114"/>
      <c r="L531" s="106"/>
      <c r="M531" s="106"/>
      <c r="N531" s="106"/>
      <c r="O531" s="106"/>
      <c r="P531" s="106"/>
      <c r="Q531" s="106"/>
      <c r="R531" s="106"/>
      <c r="S531" s="106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</row>
    <row r="532" spans="2:60">
      <c r="B532" s="11"/>
      <c r="C532" s="48"/>
      <c r="D532" s="11"/>
      <c r="E532" s="11"/>
      <c r="F532" s="11"/>
      <c r="G532" s="11"/>
      <c r="H532" s="11"/>
      <c r="I532" s="106"/>
      <c r="J532" s="115"/>
      <c r="K532" s="101"/>
      <c r="L532" s="100"/>
      <c r="M532" s="106"/>
      <c r="N532" s="106"/>
      <c r="O532" s="106"/>
      <c r="P532" s="106"/>
      <c r="Q532" s="106"/>
      <c r="R532" s="106"/>
      <c r="S532" s="106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</row>
    <row r="533" spans="2:60">
      <c r="B533" s="11"/>
      <c r="C533" s="48"/>
      <c r="D533" s="11"/>
      <c r="E533" s="11"/>
      <c r="F533" s="11"/>
      <c r="G533" s="11"/>
      <c r="H533" s="11"/>
      <c r="I533" s="106"/>
      <c r="J533" s="115"/>
      <c r="K533" s="126"/>
      <c r="L533" s="100"/>
      <c r="M533" s="106"/>
      <c r="N533" s="106"/>
      <c r="O533" s="106"/>
      <c r="P533" s="106"/>
      <c r="Q533" s="106"/>
      <c r="R533" s="106"/>
      <c r="S533" s="106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</row>
    <row r="534" spans="2:60" ht="15.75">
      <c r="B534" s="11"/>
      <c r="C534" s="48"/>
      <c r="D534" s="11"/>
      <c r="E534" s="11"/>
      <c r="F534" s="11"/>
      <c r="G534" s="11"/>
      <c r="H534" s="11"/>
      <c r="I534" s="106"/>
      <c r="J534" s="489"/>
      <c r="K534" s="114"/>
      <c r="L534" s="179"/>
      <c r="M534" s="106"/>
      <c r="N534" s="106"/>
      <c r="O534" s="106"/>
      <c r="P534" s="106"/>
      <c r="Q534" s="106"/>
      <c r="R534" s="106"/>
      <c r="S534" s="106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</row>
    <row r="535" spans="2:60">
      <c r="B535" s="11"/>
      <c r="C535" s="48"/>
      <c r="D535" s="11"/>
      <c r="E535" s="11"/>
      <c r="F535" s="11"/>
      <c r="G535" s="11"/>
      <c r="H535" s="11"/>
      <c r="I535" s="106"/>
      <c r="J535" s="106"/>
      <c r="K535" s="172"/>
      <c r="L535" s="106"/>
      <c r="M535" s="106"/>
      <c r="N535" s="106"/>
      <c r="O535" s="106"/>
      <c r="P535" s="106"/>
      <c r="Q535" s="106"/>
      <c r="R535" s="106"/>
      <c r="S535" s="106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</row>
    <row r="536" spans="2:60">
      <c r="B536" s="11"/>
      <c r="C536" s="48"/>
      <c r="D536" s="11"/>
      <c r="E536" s="11"/>
      <c r="F536" s="11"/>
      <c r="G536" s="11"/>
      <c r="H536" s="11"/>
      <c r="I536" s="106"/>
      <c r="J536" s="115"/>
      <c r="K536" s="101"/>
      <c r="L536" s="98"/>
      <c r="M536" s="106"/>
      <c r="N536" s="106"/>
      <c r="O536" s="106"/>
      <c r="P536" s="106"/>
      <c r="Q536" s="106"/>
      <c r="R536" s="106"/>
      <c r="S536" s="106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</row>
    <row r="537" spans="2:60">
      <c r="B537" s="11"/>
      <c r="C537" s="48"/>
      <c r="D537" s="11"/>
      <c r="E537" s="11"/>
      <c r="F537" s="11"/>
      <c r="G537" s="11"/>
      <c r="H537" s="11"/>
      <c r="I537" s="106"/>
      <c r="J537" s="115"/>
      <c r="K537" s="101"/>
      <c r="L537" s="98"/>
      <c r="M537" s="106"/>
      <c r="N537" s="106"/>
      <c r="O537" s="106"/>
      <c r="P537" s="106"/>
      <c r="Q537" s="106"/>
      <c r="R537" s="106"/>
      <c r="S537" s="106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</row>
    <row r="538" spans="2:60">
      <c r="B538" s="11"/>
      <c r="C538" s="48"/>
      <c r="D538" s="11"/>
      <c r="E538" s="11"/>
      <c r="F538" s="11"/>
      <c r="G538" s="11"/>
      <c r="H538" s="11"/>
      <c r="I538" s="106"/>
      <c r="J538" s="115"/>
      <c r="K538" s="101"/>
      <c r="L538" s="98"/>
      <c r="M538" s="106"/>
      <c r="N538" s="106"/>
      <c r="O538" s="106"/>
      <c r="P538" s="106"/>
      <c r="Q538" s="106"/>
      <c r="R538" s="106"/>
      <c r="S538" s="106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</row>
    <row r="539" spans="2:60">
      <c r="B539" s="11"/>
      <c r="C539" s="48"/>
      <c r="D539" s="11"/>
      <c r="E539" s="11"/>
      <c r="F539" s="11"/>
      <c r="G539" s="11"/>
      <c r="H539" s="11"/>
      <c r="I539" s="106"/>
      <c r="J539" s="106"/>
      <c r="K539" s="113"/>
      <c r="L539" s="106"/>
      <c r="M539" s="106"/>
      <c r="N539" s="106"/>
      <c r="O539" s="106"/>
      <c r="P539" s="106"/>
      <c r="Q539" s="106"/>
      <c r="R539" s="106"/>
      <c r="S539" s="106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</row>
    <row r="540" spans="2:60">
      <c r="B540" s="11"/>
      <c r="C540" s="48"/>
      <c r="D540" s="11"/>
      <c r="E540" s="11"/>
      <c r="F540" s="11"/>
      <c r="G540" s="11"/>
      <c r="H540" s="11"/>
      <c r="I540" s="106"/>
      <c r="J540" s="1662"/>
      <c r="K540" s="101"/>
      <c r="L540" s="96"/>
      <c r="M540" s="106"/>
      <c r="N540" s="106"/>
      <c r="O540" s="106"/>
      <c r="P540" s="106"/>
      <c r="Q540" s="106"/>
      <c r="R540" s="106"/>
      <c r="S540" s="106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</row>
    <row r="541" spans="2:60">
      <c r="B541" s="11"/>
      <c r="C541" s="48"/>
      <c r="D541" s="11"/>
      <c r="E541" s="11"/>
      <c r="F541" s="11"/>
      <c r="G541" s="11"/>
      <c r="H541" s="11"/>
      <c r="I541" s="106"/>
      <c r="J541" s="115"/>
      <c r="K541" s="101"/>
      <c r="L541" s="98"/>
      <c r="M541" s="106"/>
      <c r="N541" s="106"/>
      <c r="O541" s="106"/>
      <c r="P541" s="106"/>
      <c r="Q541" s="106"/>
      <c r="R541" s="106"/>
      <c r="S541" s="106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</row>
    <row r="542" spans="2:60">
      <c r="B542" s="11"/>
      <c r="C542" s="48"/>
      <c r="D542" s="11"/>
      <c r="E542" s="11"/>
      <c r="F542" s="11"/>
      <c r="G542" s="11"/>
      <c r="H542" s="11"/>
      <c r="I542" s="106"/>
      <c r="J542" s="115"/>
      <c r="K542" s="101"/>
      <c r="L542" s="98"/>
      <c r="M542" s="106"/>
      <c r="N542" s="106"/>
      <c r="O542" s="106"/>
      <c r="P542" s="106"/>
      <c r="Q542" s="106"/>
      <c r="R542" s="106"/>
      <c r="S542" s="106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</row>
    <row r="543" spans="2:60">
      <c r="B543" s="11"/>
      <c r="C543" s="48"/>
      <c r="D543" s="11"/>
      <c r="E543" s="11"/>
      <c r="F543" s="11"/>
      <c r="G543" s="11"/>
      <c r="H543" s="11"/>
      <c r="I543" s="106"/>
      <c r="J543" s="106"/>
      <c r="K543" s="114"/>
      <c r="L543" s="106"/>
      <c r="M543" s="106"/>
      <c r="N543" s="106"/>
      <c r="O543" s="106"/>
      <c r="P543" s="106"/>
      <c r="Q543" s="106"/>
      <c r="R543" s="106"/>
      <c r="S543" s="106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</row>
    <row r="544" spans="2:60">
      <c r="B544" s="11"/>
      <c r="C544" s="48"/>
      <c r="D544" s="11"/>
      <c r="E544" s="11"/>
      <c r="F544" s="11"/>
      <c r="G544" s="11"/>
      <c r="H544" s="11"/>
      <c r="I544" s="106"/>
      <c r="J544" s="106"/>
      <c r="K544" s="114"/>
      <c r="L544" s="106"/>
      <c r="M544" s="106"/>
      <c r="N544" s="106"/>
      <c r="O544" s="106"/>
      <c r="P544" s="106"/>
      <c r="Q544" s="106"/>
      <c r="R544" s="106"/>
      <c r="S544" s="106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</row>
    <row r="545" spans="2:60">
      <c r="B545" s="11"/>
      <c r="C545" s="48"/>
      <c r="D545" s="11"/>
      <c r="E545" s="11"/>
      <c r="F545" s="11"/>
      <c r="G545" s="11"/>
      <c r="H545" s="11"/>
      <c r="I545" s="106"/>
      <c r="J545" s="1655"/>
      <c r="K545" s="114"/>
      <c r="L545" s="1657"/>
      <c r="M545" s="106"/>
      <c r="N545" s="106"/>
      <c r="O545" s="106"/>
      <c r="P545" s="106"/>
      <c r="Q545" s="106"/>
      <c r="R545" s="106"/>
      <c r="S545" s="106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</row>
    <row r="546" spans="2:60">
      <c r="B546" s="11"/>
      <c r="C546" s="48"/>
      <c r="D546" s="11"/>
      <c r="E546" s="11"/>
      <c r="F546" s="11"/>
      <c r="G546" s="11"/>
      <c r="H546" s="11"/>
      <c r="I546" s="106"/>
      <c r="J546" s="125"/>
      <c r="K546" s="172"/>
      <c r="L546" s="106"/>
      <c r="M546" s="106"/>
      <c r="N546" s="106"/>
      <c r="O546" s="106"/>
      <c r="P546" s="106"/>
      <c r="Q546" s="106"/>
      <c r="R546" s="106"/>
      <c r="S546" s="106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</row>
    <row r="547" spans="2:60">
      <c r="B547" s="11"/>
      <c r="C547" s="48"/>
      <c r="D547" s="11"/>
      <c r="E547" s="11"/>
      <c r="F547" s="11"/>
      <c r="G547" s="11"/>
      <c r="H547" s="11"/>
      <c r="I547" s="106"/>
      <c r="J547" s="125"/>
      <c r="K547" s="113"/>
      <c r="L547" s="334"/>
      <c r="M547" s="106"/>
      <c r="N547" s="106"/>
      <c r="O547" s="106"/>
      <c r="P547" s="106"/>
      <c r="Q547" s="106"/>
      <c r="R547" s="106"/>
      <c r="S547" s="106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</row>
    <row r="548" spans="2:60">
      <c r="B548" s="11"/>
      <c r="C548" s="48"/>
      <c r="D548" s="11"/>
      <c r="E548" s="11"/>
      <c r="F548" s="11"/>
      <c r="G548" s="11"/>
      <c r="H548" s="11"/>
      <c r="I548" s="106"/>
      <c r="J548" s="125"/>
      <c r="K548" s="113"/>
      <c r="L548" s="96"/>
      <c r="M548" s="106"/>
      <c r="N548" s="106"/>
      <c r="O548" s="106"/>
      <c r="P548" s="106"/>
      <c r="Q548" s="106"/>
      <c r="R548" s="106"/>
      <c r="S548" s="106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</row>
    <row r="549" spans="2:60">
      <c r="B549" s="11"/>
      <c r="C549" s="48"/>
      <c r="D549" s="11"/>
      <c r="E549" s="11"/>
      <c r="F549" s="11"/>
      <c r="G549" s="11"/>
      <c r="H549" s="11"/>
      <c r="I549" s="106"/>
      <c r="J549" s="125"/>
      <c r="K549" s="101"/>
      <c r="L549" s="96"/>
      <c r="M549" s="106"/>
      <c r="N549" s="106"/>
      <c r="O549" s="106"/>
      <c r="P549" s="106"/>
      <c r="Q549" s="106"/>
      <c r="R549" s="106"/>
      <c r="S549" s="106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</row>
    <row r="550" spans="2:60">
      <c r="B550" s="11"/>
      <c r="C550" s="48"/>
      <c r="D550" s="11"/>
      <c r="E550" s="11"/>
      <c r="F550" s="11"/>
      <c r="G550" s="11"/>
      <c r="H550" s="11"/>
      <c r="I550" s="106"/>
      <c r="J550" s="115"/>
      <c r="K550" s="485"/>
      <c r="L550" s="96"/>
      <c r="M550" s="106"/>
      <c r="N550" s="106"/>
      <c r="O550" s="106"/>
      <c r="P550" s="106"/>
      <c r="Q550" s="106"/>
      <c r="R550" s="106"/>
      <c r="S550" s="106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</row>
    <row r="551" spans="2:60">
      <c r="B551" s="11"/>
      <c r="C551" s="48"/>
      <c r="D551" s="11"/>
      <c r="E551" s="11"/>
      <c r="F551" s="11"/>
      <c r="G551" s="11"/>
      <c r="H551" s="11"/>
      <c r="I551" s="106"/>
      <c r="J551" s="125"/>
      <c r="K551" s="113"/>
      <c r="L551" s="96"/>
      <c r="M551" s="106"/>
      <c r="N551" s="106"/>
      <c r="O551" s="106"/>
      <c r="P551" s="106"/>
      <c r="Q551" s="106"/>
      <c r="R551" s="106"/>
      <c r="S551" s="106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</row>
    <row r="552" spans="2:60">
      <c r="B552" s="11"/>
      <c r="C552" s="48"/>
      <c r="D552" s="11"/>
      <c r="E552" s="11"/>
      <c r="F552" s="11"/>
      <c r="G552" s="11"/>
      <c r="H552" s="11"/>
      <c r="I552" s="106"/>
      <c r="J552" s="115"/>
      <c r="K552" s="101"/>
      <c r="L552" s="98"/>
      <c r="M552" s="106"/>
      <c r="N552" s="106"/>
      <c r="O552" s="106"/>
      <c r="P552" s="106"/>
      <c r="Q552" s="106"/>
      <c r="R552" s="106"/>
      <c r="S552" s="106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</row>
    <row r="553" spans="2:60">
      <c r="B553" s="11"/>
      <c r="C553" s="48"/>
      <c r="D553" s="11"/>
      <c r="E553" s="11"/>
      <c r="F553" s="11"/>
      <c r="G553" s="11"/>
      <c r="H553" s="11"/>
      <c r="I553" s="106"/>
      <c r="J553" s="115"/>
      <c r="K553" s="101"/>
      <c r="L553" s="98"/>
      <c r="M553" s="106"/>
      <c r="N553" s="106"/>
      <c r="O553" s="106"/>
      <c r="P553" s="106"/>
      <c r="Q553" s="106"/>
      <c r="R553" s="106"/>
      <c r="S553" s="106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</row>
    <row r="554" spans="2:60">
      <c r="B554" s="11"/>
      <c r="C554" s="48"/>
      <c r="D554" s="11"/>
      <c r="E554" s="11"/>
      <c r="F554" s="11"/>
      <c r="G554" s="11"/>
      <c r="H554" s="11"/>
      <c r="I554" s="106"/>
      <c r="J554" s="115"/>
      <c r="K554" s="101"/>
      <c r="L554" s="98"/>
      <c r="M554" s="106"/>
      <c r="N554" s="106"/>
      <c r="O554" s="106"/>
      <c r="P554" s="106"/>
      <c r="Q554" s="106"/>
      <c r="R554" s="106"/>
      <c r="S554" s="106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</row>
    <row r="555" spans="2:60">
      <c r="B555" s="11"/>
      <c r="C555" s="48"/>
      <c r="D555" s="11"/>
      <c r="E555" s="11"/>
      <c r="F555" s="11"/>
      <c r="G555" s="11"/>
      <c r="H555" s="11"/>
      <c r="I555" s="106"/>
      <c r="J555" s="119"/>
      <c r="K555" s="101"/>
      <c r="L555" s="98"/>
      <c r="M555" s="106"/>
      <c r="N555" s="106"/>
      <c r="O555" s="106"/>
      <c r="P555" s="106"/>
      <c r="Q555" s="106"/>
      <c r="R555" s="92"/>
      <c r="S555" s="92"/>
    </row>
    <row r="556" spans="2:60">
      <c r="B556" s="11"/>
      <c r="C556" s="48"/>
      <c r="D556" s="11"/>
      <c r="E556" s="11"/>
      <c r="F556" s="11"/>
      <c r="G556" s="11"/>
      <c r="H556" s="11"/>
      <c r="I556" s="106"/>
      <c r="J556" s="106"/>
      <c r="K556" s="114"/>
      <c r="L556" s="106"/>
      <c r="M556" s="106"/>
      <c r="N556" s="106"/>
      <c r="O556" s="106"/>
      <c r="P556" s="106"/>
      <c r="Q556" s="106"/>
      <c r="R556" s="92"/>
      <c r="S556" s="92"/>
    </row>
    <row r="557" spans="2:60">
      <c r="B557" s="11"/>
      <c r="C557" s="48"/>
      <c r="D557" s="11"/>
      <c r="E557" s="11"/>
      <c r="F557" s="11"/>
      <c r="G557" s="11"/>
      <c r="H557" s="11"/>
      <c r="I557" s="106"/>
      <c r="J557" s="1655"/>
      <c r="K557" s="114"/>
      <c r="L557" s="214"/>
      <c r="M557" s="106"/>
      <c r="N557" s="106"/>
      <c r="O557" s="106"/>
      <c r="P557" s="106"/>
      <c r="Q557" s="106"/>
      <c r="R557" s="92"/>
      <c r="S557" s="92"/>
    </row>
    <row r="558" spans="2:60">
      <c r="B558" s="11"/>
      <c r="C558" s="48"/>
      <c r="D558" s="11"/>
      <c r="E558" s="11"/>
      <c r="F558" s="11"/>
      <c r="G558" s="11"/>
      <c r="H558" s="11"/>
      <c r="I558" s="106"/>
      <c r="J558" s="125"/>
      <c r="K558" s="172"/>
      <c r="L558" s="157"/>
      <c r="M558" s="106"/>
      <c r="N558" s="106"/>
      <c r="O558" s="106"/>
      <c r="P558" s="106"/>
      <c r="Q558" s="106"/>
      <c r="R558" s="92"/>
      <c r="S558" s="92"/>
    </row>
    <row r="559" spans="2:60">
      <c r="B559" s="11"/>
      <c r="C559" s="48"/>
      <c r="D559" s="11"/>
      <c r="E559" s="11"/>
      <c r="F559" s="11"/>
      <c r="G559" s="11"/>
      <c r="H559" s="11"/>
      <c r="I559" s="106"/>
      <c r="J559" s="115"/>
      <c r="K559" s="101"/>
      <c r="L559" s="98"/>
      <c r="M559" s="106"/>
      <c r="N559" s="106"/>
      <c r="O559" s="106"/>
      <c r="P559" s="106"/>
      <c r="Q559" s="106"/>
      <c r="R559" s="92"/>
      <c r="S559" s="92"/>
    </row>
    <row r="560" spans="2:60">
      <c r="B560" s="11"/>
      <c r="C560" s="48"/>
      <c r="D560" s="11"/>
      <c r="E560" s="11"/>
      <c r="F560" s="11"/>
      <c r="G560" s="11"/>
      <c r="H560" s="11"/>
      <c r="I560" s="106"/>
      <c r="J560" s="115"/>
      <c r="K560" s="101"/>
      <c r="L560" s="96"/>
      <c r="M560" s="106"/>
      <c r="N560" s="106"/>
      <c r="O560" s="106"/>
      <c r="P560" s="106"/>
      <c r="Q560" s="106"/>
      <c r="R560" s="92"/>
      <c r="S560" s="92"/>
    </row>
    <row r="561" spans="2:19">
      <c r="B561" s="11"/>
      <c r="C561" s="48"/>
      <c r="D561" s="11"/>
      <c r="E561" s="11"/>
      <c r="F561" s="11"/>
      <c r="G561" s="11"/>
      <c r="H561" s="11"/>
      <c r="I561" s="106"/>
      <c r="J561" s="115"/>
      <c r="K561" s="101"/>
      <c r="L561" s="98"/>
      <c r="M561" s="106"/>
      <c r="N561" s="106"/>
      <c r="O561" s="106"/>
      <c r="P561" s="106"/>
      <c r="Q561" s="106"/>
      <c r="R561" s="92"/>
      <c r="S561" s="92"/>
    </row>
    <row r="562" spans="2:19">
      <c r="B562" s="11"/>
      <c r="C562" s="48"/>
      <c r="D562" s="11"/>
      <c r="E562" s="11"/>
      <c r="F562" s="11"/>
      <c r="G562" s="11"/>
      <c r="H562" s="11"/>
      <c r="I562" s="106"/>
      <c r="J562" s="106"/>
      <c r="K562" s="114"/>
      <c r="L562" s="106"/>
      <c r="M562" s="106"/>
      <c r="N562" s="106"/>
      <c r="O562" s="106"/>
      <c r="P562" s="106"/>
      <c r="Q562" s="106"/>
      <c r="R562" s="92"/>
      <c r="S562" s="92"/>
    </row>
    <row r="563" spans="2:19">
      <c r="B563" s="11"/>
      <c r="C563" s="48"/>
      <c r="D563" s="11"/>
      <c r="E563" s="11"/>
      <c r="F563" s="11"/>
      <c r="G563" s="11"/>
      <c r="H563" s="11"/>
      <c r="I563" s="106"/>
      <c r="J563" s="106"/>
      <c r="K563" s="114"/>
      <c r="L563" s="106"/>
      <c r="M563" s="106"/>
      <c r="N563" s="106"/>
      <c r="O563" s="106"/>
      <c r="P563" s="106"/>
      <c r="Q563" s="106"/>
      <c r="R563" s="92"/>
      <c r="S563" s="92"/>
    </row>
    <row r="564" spans="2:19">
      <c r="B564" s="11"/>
      <c r="C564" s="48"/>
      <c r="D564" s="11"/>
      <c r="E564" s="11"/>
      <c r="F564" s="11"/>
      <c r="G564" s="11"/>
      <c r="H564" s="11"/>
      <c r="I564" s="106"/>
      <c r="J564" s="106"/>
      <c r="K564" s="114"/>
      <c r="L564" s="106"/>
      <c r="M564" s="106"/>
      <c r="N564" s="106"/>
      <c r="O564" s="106"/>
      <c r="P564" s="106"/>
      <c r="Q564" s="106"/>
      <c r="R564" s="92"/>
      <c r="S564" s="92"/>
    </row>
    <row r="565" spans="2:19">
      <c r="B565" s="11"/>
      <c r="C565" s="48"/>
      <c r="D565" s="11"/>
      <c r="E565" s="11"/>
      <c r="F565" s="11"/>
      <c r="G565" s="11"/>
      <c r="H565" s="11"/>
      <c r="I565" s="106"/>
      <c r="J565" s="106"/>
      <c r="K565" s="114"/>
      <c r="L565" s="106"/>
      <c r="M565" s="106"/>
      <c r="N565" s="106"/>
      <c r="O565" s="106"/>
      <c r="P565" s="106"/>
      <c r="Q565" s="106"/>
      <c r="R565" s="92"/>
      <c r="S565" s="92"/>
    </row>
    <row r="566" spans="2:19">
      <c r="B566" s="11"/>
      <c r="C566" s="48"/>
      <c r="D566" s="11"/>
      <c r="E566" s="11"/>
      <c r="F566" s="11"/>
      <c r="G566" s="11"/>
      <c r="H566" s="11"/>
      <c r="I566" s="106"/>
      <c r="J566" s="106"/>
      <c r="K566" s="114"/>
      <c r="L566" s="106"/>
      <c r="M566" s="106"/>
      <c r="N566" s="106"/>
      <c r="O566" s="106"/>
      <c r="P566" s="106"/>
      <c r="Q566" s="106"/>
      <c r="R566" s="92"/>
      <c r="S566" s="92"/>
    </row>
    <row r="567" spans="2:19">
      <c r="B567" s="11"/>
      <c r="C567" s="48"/>
      <c r="D567" s="11"/>
      <c r="E567" s="11"/>
      <c r="F567" s="11"/>
      <c r="G567" s="11"/>
      <c r="H567" s="11"/>
      <c r="I567" s="106"/>
      <c r="J567" s="106"/>
      <c r="K567" s="114"/>
      <c r="L567" s="106"/>
      <c r="M567" s="106"/>
      <c r="N567" s="106"/>
      <c r="O567" s="106"/>
      <c r="P567" s="106"/>
      <c r="Q567" s="106"/>
      <c r="R567" s="92"/>
      <c r="S567" s="92"/>
    </row>
    <row r="568" spans="2:19">
      <c r="B568" s="11"/>
      <c r="C568" s="48"/>
      <c r="D568" s="11"/>
      <c r="E568" s="11"/>
      <c r="F568" s="11"/>
      <c r="G568" s="11"/>
      <c r="H568" s="11"/>
      <c r="I568" s="106"/>
      <c r="J568" s="1655"/>
      <c r="K568" s="114"/>
      <c r="L568" s="1657"/>
      <c r="M568" s="106"/>
      <c r="N568" s="106"/>
      <c r="O568" s="106"/>
      <c r="P568" s="106"/>
      <c r="Q568" s="106"/>
      <c r="R568" s="92"/>
      <c r="S568" s="92"/>
    </row>
    <row r="569" spans="2:19">
      <c r="B569" s="11"/>
      <c r="C569" s="48"/>
      <c r="D569" s="11"/>
      <c r="E569" s="11"/>
      <c r="F569" s="11"/>
      <c r="G569" s="11"/>
      <c r="H569" s="11"/>
      <c r="I569" s="106"/>
      <c r="J569" s="106"/>
      <c r="K569" s="114"/>
      <c r="L569" s="106"/>
      <c r="M569" s="106"/>
      <c r="N569" s="106"/>
      <c r="O569" s="106"/>
      <c r="P569" s="106"/>
      <c r="Q569" s="106"/>
      <c r="R569" s="92"/>
      <c r="S569" s="92"/>
    </row>
    <row r="570" spans="2:19">
      <c r="B570" s="11"/>
      <c r="C570" s="48"/>
      <c r="D570" s="11"/>
      <c r="E570" s="11"/>
      <c r="F570" s="11"/>
      <c r="G570" s="11"/>
      <c r="H570" s="11"/>
      <c r="I570" s="106"/>
      <c r="J570" s="106"/>
      <c r="K570" s="114"/>
      <c r="L570" s="106"/>
      <c r="M570" s="106"/>
      <c r="N570" s="106"/>
      <c r="O570" s="106"/>
      <c r="P570" s="106"/>
      <c r="Q570" s="106"/>
      <c r="R570" s="92"/>
      <c r="S570" s="92"/>
    </row>
    <row r="571" spans="2:19">
      <c r="B571" s="11"/>
      <c r="C571" s="48"/>
      <c r="D571" s="11"/>
      <c r="E571" s="11"/>
      <c r="F571" s="11"/>
      <c r="G571" s="11"/>
      <c r="H571" s="11"/>
      <c r="I571" s="106"/>
      <c r="J571" s="106"/>
      <c r="K571" s="114"/>
      <c r="L571" s="106"/>
      <c r="M571" s="106"/>
      <c r="N571" s="106"/>
      <c r="O571" s="106"/>
      <c r="P571" s="106"/>
      <c r="Q571" s="106"/>
      <c r="R571" s="92"/>
      <c r="S571" s="92"/>
    </row>
    <row r="572" spans="2:19">
      <c r="B572" s="11"/>
      <c r="C572" s="48"/>
      <c r="D572" s="11"/>
      <c r="E572" s="11"/>
      <c r="F572" s="11"/>
      <c r="G572" s="11"/>
      <c r="H572" s="11"/>
      <c r="I572" s="106"/>
      <c r="J572" s="115"/>
      <c r="K572" s="101"/>
      <c r="L572" s="98"/>
      <c r="M572" s="106"/>
      <c r="N572" s="106"/>
      <c r="O572" s="106"/>
      <c r="P572" s="106"/>
      <c r="Q572" s="106"/>
      <c r="R572" s="92"/>
      <c r="S572" s="92"/>
    </row>
    <row r="573" spans="2:19">
      <c r="B573" s="11"/>
      <c r="C573" s="48"/>
      <c r="D573" s="11"/>
      <c r="E573" s="11"/>
      <c r="F573" s="11"/>
      <c r="G573" s="11"/>
      <c r="H573" s="11"/>
      <c r="I573" s="106"/>
      <c r="J573" s="106"/>
      <c r="K573" s="114"/>
      <c r="L573" s="106"/>
      <c r="M573" s="106"/>
      <c r="N573" s="106"/>
      <c r="O573" s="106"/>
      <c r="P573" s="106"/>
      <c r="Q573" s="106"/>
      <c r="R573" s="92"/>
      <c r="S573" s="92"/>
    </row>
    <row r="574" spans="2:19">
      <c r="B574" s="11"/>
      <c r="C574" s="48"/>
      <c r="D574" s="11"/>
      <c r="E574" s="11"/>
      <c r="F574" s="11"/>
      <c r="G574" s="11"/>
      <c r="H574" s="11"/>
      <c r="I574" s="106"/>
      <c r="J574" s="115"/>
      <c r="K574" s="101"/>
      <c r="L574" s="96"/>
      <c r="M574" s="106"/>
      <c r="N574" s="106"/>
      <c r="O574" s="106"/>
      <c r="P574" s="106"/>
      <c r="Q574" s="106"/>
      <c r="R574" s="92"/>
      <c r="S574" s="92"/>
    </row>
    <row r="575" spans="2:19">
      <c r="B575" s="11"/>
      <c r="C575" s="48"/>
      <c r="D575" s="11"/>
      <c r="E575" s="11"/>
      <c r="F575" s="11"/>
      <c r="G575" s="11"/>
      <c r="H575" s="11"/>
      <c r="I575" s="106"/>
      <c r="J575" s="106"/>
      <c r="K575" s="114"/>
      <c r="L575" s="106"/>
      <c r="M575" s="106"/>
      <c r="N575" s="106"/>
      <c r="O575" s="106"/>
      <c r="P575" s="106"/>
      <c r="Q575" s="106"/>
      <c r="R575" s="92"/>
      <c r="S575" s="92"/>
    </row>
    <row r="576" spans="2:19">
      <c r="B576" s="11"/>
      <c r="C576" s="48"/>
      <c r="D576" s="11"/>
      <c r="E576" s="11"/>
      <c r="F576" s="11"/>
      <c r="G576" s="11"/>
      <c r="H576" s="11"/>
      <c r="I576" s="106"/>
      <c r="J576" s="106"/>
      <c r="K576" s="114"/>
      <c r="L576" s="106"/>
      <c r="M576" s="106"/>
      <c r="N576" s="106"/>
      <c r="O576" s="106"/>
      <c r="P576" s="106"/>
      <c r="Q576" s="106"/>
      <c r="R576" s="92"/>
      <c r="S576" s="92"/>
    </row>
    <row r="577" spans="2:19">
      <c r="B577" s="11"/>
      <c r="C577" s="48"/>
      <c r="D577" s="11"/>
      <c r="E577" s="11"/>
      <c r="F577" s="11"/>
      <c r="G577" s="11"/>
      <c r="H577" s="11"/>
      <c r="I577" s="106"/>
      <c r="J577" s="106"/>
      <c r="K577" s="114"/>
      <c r="L577" s="106"/>
      <c r="M577" s="106"/>
      <c r="N577" s="106"/>
      <c r="O577" s="106"/>
      <c r="P577" s="106"/>
      <c r="Q577" s="106"/>
      <c r="R577" s="92"/>
      <c r="S577" s="92"/>
    </row>
    <row r="578" spans="2:19">
      <c r="B578" s="11"/>
      <c r="C578" s="48"/>
      <c r="D578" s="11"/>
      <c r="E578" s="11"/>
      <c r="F578" s="11"/>
      <c r="G578" s="11"/>
      <c r="H578" s="11"/>
      <c r="I578" s="106"/>
      <c r="J578" s="106"/>
      <c r="K578" s="114"/>
      <c r="L578" s="106"/>
      <c r="M578" s="106"/>
      <c r="N578" s="106"/>
      <c r="O578" s="106"/>
      <c r="P578" s="106"/>
      <c r="Q578" s="106"/>
      <c r="R578" s="92"/>
      <c r="S578" s="92"/>
    </row>
    <row r="579" spans="2:19">
      <c r="B579" s="11"/>
      <c r="C579" s="48"/>
      <c r="D579" s="11"/>
      <c r="E579" s="11"/>
      <c r="F579" s="11"/>
      <c r="G579" s="11"/>
      <c r="H579" s="11"/>
      <c r="I579" s="106"/>
      <c r="J579" s="106"/>
      <c r="K579" s="114"/>
      <c r="L579" s="106"/>
      <c r="M579" s="106"/>
      <c r="N579" s="106"/>
      <c r="O579" s="106"/>
      <c r="P579" s="106"/>
      <c r="Q579" s="106"/>
      <c r="R579" s="92"/>
      <c r="S579" s="92"/>
    </row>
    <row r="580" spans="2:19">
      <c r="B580" s="11"/>
      <c r="C580" s="48"/>
      <c r="D580" s="11"/>
      <c r="E580" s="11"/>
      <c r="F580" s="11"/>
      <c r="G580" s="11"/>
      <c r="H580" s="11"/>
      <c r="I580" s="106"/>
      <c r="J580" s="106"/>
      <c r="K580" s="114"/>
      <c r="L580" s="106"/>
      <c r="M580" s="106"/>
      <c r="N580" s="106"/>
      <c r="O580" s="106"/>
      <c r="P580" s="106"/>
      <c r="Q580" s="106"/>
      <c r="R580" s="92"/>
      <c r="S580" s="92"/>
    </row>
    <row r="581" spans="2:19">
      <c r="B581" s="11"/>
      <c r="C581" s="48"/>
      <c r="D581" s="11"/>
      <c r="E581" s="11"/>
      <c r="F581" s="11"/>
      <c r="G581" s="11"/>
      <c r="H581" s="11"/>
      <c r="I581" s="106"/>
      <c r="J581" s="106"/>
      <c r="K581" s="114"/>
      <c r="L581" s="106"/>
      <c r="M581" s="106"/>
      <c r="N581" s="106"/>
      <c r="O581" s="106"/>
      <c r="P581" s="106"/>
      <c r="Q581" s="106"/>
      <c r="R581" s="92"/>
      <c r="S581" s="92"/>
    </row>
    <row r="582" spans="2:19">
      <c r="B582" s="11"/>
      <c r="C582" s="48"/>
      <c r="D582" s="11"/>
      <c r="E582" s="11"/>
      <c r="F582" s="11"/>
      <c r="G582" s="11"/>
      <c r="H582" s="11"/>
      <c r="I582" s="106"/>
      <c r="J582" s="106"/>
      <c r="K582" s="495"/>
      <c r="L582" s="106"/>
      <c r="M582" s="106"/>
      <c r="N582" s="106"/>
      <c r="O582" s="106"/>
      <c r="P582" s="106"/>
      <c r="Q582" s="106"/>
      <c r="R582" s="92"/>
      <c r="S582" s="92"/>
    </row>
    <row r="583" spans="2:19" ht="15.75">
      <c r="B583" s="11"/>
      <c r="C583" s="48"/>
      <c r="D583" s="11"/>
      <c r="E583" s="11"/>
      <c r="F583" s="11"/>
      <c r="G583" s="11"/>
      <c r="H583" s="11"/>
      <c r="I583" s="106"/>
      <c r="J583" s="106"/>
      <c r="K583" s="114"/>
      <c r="L583" s="283"/>
      <c r="M583" s="106"/>
      <c r="N583" s="106"/>
      <c r="O583" s="106"/>
      <c r="P583" s="106"/>
      <c r="Q583" s="106"/>
      <c r="R583" s="92"/>
      <c r="S583" s="92"/>
    </row>
    <row r="584" spans="2:19">
      <c r="B584" s="11"/>
      <c r="C584" s="48"/>
      <c r="D584" s="11"/>
      <c r="E584" s="11"/>
      <c r="F584" s="11"/>
      <c r="G584" s="11"/>
      <c r="H584" s="11"/>
      <c r="I584" s="106"/>
      <c r="J584" s="158"/>
      <c r="K584" s="158"/>
      <c r="L584" s="284"/>
      <c r="M584" s="106"/>
      <c r="N584" s="106"/>
      <c r="O584" s="106"/>
      <c r="P584" s="106"/>
      <c r="Q584" s="106"/>
      <c r="R584" s="92"/>
      <c r="S584" s="92"/>
    </row>
    <row r="585" spans="2:19">
      <c r="B585" s="11"/>
      <c r="C585" s="48"/>
      <c r="D585" s="11"/>
      <c r="E585" s="11"/>
      <c r="F585" s="11"/>
      <c r="G585" s="11"/>
      <c r="H585" s="11"/>
      <c r="I585" s="106"/>
      <c r="J585" s="106"/>
      <c r="K585" s="114"/>
      <c r="L585" s="106"/>
      <c r="M585" s="106"/>
      <c r="N585" s="106"/>
      <c r="O585" s="106"/>
      <c r="P585" s="106"/>
      <c r="Q585" s="106"/>
      <c r="R585" s="92"/>
      <c r="S585" s="92"/>
    </row>
    <row r="586" spans="2:19">
      <c r="B586" s="11"/>
      <c r="C586" s="48"/>
      <c r="D586" s="11"/>
      <c r="E586" s="11"/>
      <c r="F586" s="11"/>
      <c r="G586" s="11"/>
      <c r="H586" s="11"/>
      <c r="I586" s="106"/>
      <c r="J586" s="115"/>
      <c r="K586" s="101"/>
      <c r="L586" s="100"/>
      <c r="M586" s="106"/>
      <c r="N586" s="106"/>
      <c r="O586" s="106"/>
      <c r="P586" s="106"/>
      <c r="Q586" s="106"/>
      <c r="R586" s="92"/>
      <c r="S586" s="92"/>
    </row>
    <row r="587" spans="2:19">
      <c r="B587" s="11"/>
      <c r="C587" s="48"/>
      <c r="D587" s="11"/>
      <c r="E587" s="11"/>
      <c r="F587" s="11"/>
      <c r="G587" s="11"/>
      <c r="H587" s="11"/>
      <c r="I587" s="106"/>
      <c r="J587" s="115"/>
      <c r="K587" s="106"/>
      <c r="L587" s="100"/>
      <c r="M587" s="106"/>
      <c r="N587" s="106"/>
      <c r="O587" s="106"/>
      <c r="P587" s="106"/>
      <c r="Q587" s="106"/>
      <c r="R587" s="92"/>
      <c r="S587" s="92"/>
    </row>
    <row r="588" spans="2:19" ht="15.75">
      <c r="B588" s="11"/>
      <c r="C588" s="48"/>
      <c r="D588" s="11"/>
      <c r="E588" s="11"/>
      <c r="F588" s="11"/>
      <c r="G588" s="11"/>
      <c r="H588" s="11"/>
      <c r="I588" s="106"/>
      <c r="J588" s="489"/>
      <c r="K588" s="106"/>
      <c r="L588" s="114"/>
      <c r="M588" s="106"/>
      <c r="N588" s="106"/>
      <c r="O588" s="106"/>
      <c r="P588" s="106"/>
      <c r="Q588" s="106"/>
      <c r="R588" s="92"/>
      <c r="S588" s="92"/>
    </row>
    <row r="589" spans="2:19">
      <c r="B589" s="11"/>
      <c r="C589" s="48"/>
      <c r="D589" s="11"/>
      <c r="E589" s="11"/>
      <c r="F589" s="11"/>
      <c r="G589" s="11"/>
      <c r="H589" s="11"/>
      <c r="I589" s="106"/>
      <c r="J589" s="106"/>
      <c r="K589" s="172"/>
      <c r="L589" s="106"/>
      <c r="M589" s="106"/>
      <c r="N589" s="106"/>
      <c r="O589" s="106"/>
      <c r="P589" s="106"/>
      <c r="Q589" s="106"/>
      <c r="R589" s="92"/>
      <c r="S589" s="92"/>
    </row>
    <row r="590" spans="2:19">
      <c r="B590" s="11"/>
      <c r="C590" s="48"/>
      <c r="D590" s="11"/>
      <c r="E590" s="11"/>
      <c r="F590" s="11"/>
      <c r="G590" s="11"/>
      <c r="H590" s="11"/>
      <c r="I590" s="106"/>
      <c r="J590" s="171"/>
      <c r="K590" s="101"/>
      <c r="L590" s="98"/>
      <c r="M590" s="106"/>
      <c r="N590" s="106"/>
      <c r="O590" s="106"/>
      <c r="P590" s="106"/>
      <c r="Q590" s="106"/>
      <c r="R590" s="92"/>
      <c r="S590" s="92"/>
    </row>
    <row r="591" spans="2:19">
      <c r="B591" s="11"/>
      <c r="C591" s="48"/>
      <c r="D591" s="11"/>
      <c r="E591" s="11"/>
      <c r="F591" s="11"/>
      <c r="G591" s="11"/>
      <c r="H591" s="11"/>
      <c r="I591" s="106"/>
      <c r="J591" s="115"/>
      <c r="K591" s="101"/>
      <c r="L591" s="96"/>
      <c r="M591" s="106"/>
      <c r="N591" s="106"/>
      <c r="O591" s="106"/>
      <c r="P591" s="106"/>
      <c r="Q591" s="106"/>
      <c r="R591" s="92"/>
      <c r="S591" s="92"/>
    </row>
    <row r="592" spans="2:19">
      <c r="B592" s="11"/>
      <c r="C592" s="48"/>
      <c r="D592" s="11"/>
      <c r="E592" s="11"/>
      <c r="F592" s="11"/>
      <c r="G592" s="11"/>
      <c r="H592" s="11"/>
      <c r="I592" s="106"/>
      <c r="J592" s="125"/>
      <c r="K592" s="101"/>
      <c r="L592" s="106"/>
      <c r="M592" s="106"/>
      <c r="N592" s="106"/>
      <c r="O592" s="106"/>
      <c r="P592" s="106"/>
      <c r="Q592" s="106"/>
      <c r="R592" s="92"/>
      <c r="S592" s="92"/>
    </row>
    <row r="593" spans="2:19">
      <c r="B593" s="11"/>
      <c r="C593" s="48"/>
      <c r="D593" s="11"/>
      <c r="E593" s="11"/>
      <c r="F593" s="11"/>
      <c r="G593" s="11"/>
      <c r="H593" s="11"/>
      <c r="I593" s="106"/>
      <c r="J593" s="115"/>
      <c r="K593" s="101"/>
      <c r="L593" s="96"/>
      <c r="M593" s="106"/>
      <c r="N593" s="106"/>
      <c r="O593" s="106"/>
      <c r="P593" s="106"/>
      <c r="Q593" s="106"/>
      <c r="R593" s="92"/>
      <c r="S593" s="92"/>
    </row>
    <row r="594" spans="2:19">
      <c r="B594" s="11"/>
      <c r="C594" s="48"/>
      <c r="D594" s="11"/>
      <c r="E594" s="11"/>
      <c r="F594" s="11"/>
      <c r="G594" s="11"/>
      <c r="H594" s="11"/>
      <c r="I594" s="106"/>
      <c r="J594" s="115"/>
      <c r="K594" s="101"/>
      <c r="L594" s="98"/>
      <c r="M594" s="106"/>
      <c r="N594" s="106"/>
      <c r="O594" s="106"/>
      <c r="P594" s="106"/>
      <c r="Q594" s="106"/>
      <c r="R594" s="92"/>
      <c r="S594" s="92"/>
    </row>
    <row r="595" spans="2:19">
      <c r="B595" s="11"/>
      <c r="C595" s="48"/>
      <c r="D595" s="11"/>
      <c r="E595" s="11"/>
      <c r="F595" s="11"/>
      <c r="G595" s="11"/>
      <c r="H595" s="11"/>
      <c r="I595" s="106"/>
      <c r="J595" s="119"/>
      <c r="K595" s="101"/>
      <c r="L595" s="98"/>
      <c r="M595" s="106"/>
      <c r="N595" s="106"/>
      <c r="O595" s="106"/>
      <c r="P595" s="106"/>
      <c r="Q595" s="106"/>
      <c r="R595" s="92"/>
      <c r="S595" s="92"/>
    </row>
    <row r="596" spans="2:19">
      <c r="B596" s="11"/>
      <c r="C596" s="48"/>
      <c r="D596" s="11"/>
      <c r="E596" s="11"/>
      <c r="F596" s="11"/>
      <c r="G596" s="11"/>
      <c r="H596" s="11"/>
      <c r="I596" s="106"/>
      <c r="J596" s="1655"/>
      <c r="K596" s="114"/>
      <c r="L596" s="1657"/>
      <c r="M596" s="106"/>
      <c r="N596" s="106"/>
      <c r="O596" s="106"/>
      <c r="P596" s="106"/>
      <c r="Q596" s="106"/>
      <c r="R596" s="92"/>
      <c r="S596" s="92"/>
    </row>
    <row r="597" spans="2:19">
      <c r="B597" s="11"/>
      <c r="C597" s="48"/>
      <c r="D597" s="11"/>
      <c r="E597" s="11"/>
      <c r="F597" s="11"/>
      <c r="G597" s="11"/>
      <c r="H597" s="11"/>
      <c r="I597" s="106"/>
      <c r="J597" s="125"/>
      <c r="K597" s="172"/>
      <c r="L597" s="106"/>
      <c r="M597" s="106"/>
      <c r="N597" s="106"/>
      <c r="O597" s="106"/>
      <c r="P597" s="106"/>
      <c r="Q597" s="106"/>
      <c r="R597" s="92"/>
      <c r="S597" s="92"/>
    </row>
    <row r="598" spans="2:19">
      <c r="B598" s="11"/>
      <c r="C598" s="48"/>
      <c r="D598" s="11"/>
      <c r="E598" s="11"/>
      <c r="F598" s="11"/>
      <c r="G598" s="11"/>
      <c r="H598" s="11"/>
      <c r="I598" s="106"/>
      <c r="J598" s="115"/>
      <c r="K598" s="101"/>
      <c r="L598" s="96"/>
      <c r="M598" s="106"/>
      <c r="N598" s="106"/>
      <c r="O598" s="106"/>
      <c r="P598" s="106"/>
      <c r="Q598" s="106"/>
      <c r="R598" s="92"/>
      <c r="S598" s="92"/>
    </row>
    <row r="599" spans="2:19">
      <c r="B599" s="11"/>
      <c r="C599" s="48"/>
      <c r="D599" s="11"/>
      <c r="E599" s="11"/>
      <c r="F599" s="11"/>
      <c r="G599" s="11"/>
      <c r="H599" s="11"/>
      <c r="I599" s="106"/>
      <c r="J599" s="106"/>
      <c r="K599" s="113"/>
      <c r="L599" s="106"/>
      <c r="M599" s="106"/>
      <c r="N599" s="106"/>
      <c r="O599" s="106"/>
      <c r="P599" s="106"/>
      <c r="Q599" s="106"/>
      <c r="R599" s="92"/>
      <c r="S599" s="92"/>
    </row>
    <row r="600" spans="2:19">
      <c r="B600" s="11"/>
      <c r="C600" s="48"/>
      <c r="D600" s="11"/>
      <c r="E600" s="11"/>
      <c r="F600" s="11"/>
      <c r="G600" s="11"/>
      <c r="H600" s="11"/>
      <c r="I600" s="106"/>
      <c r="J600" s="1656"/>
      <c r="K600" s="101"/>
      <c r="L600" s="96"/>
      <c r="M600" s="106"/>
      <c r="N600" s="106"/>
      <c r="O600" s="106"/>
      <c r="P600" s="106"/>
      <c r="Q600" s="106"/>
      <c r="R600" s="92"/>
      <c r="S600" s="92"/>
    </row>
    <row r="601" spans="2:19">
      <c r="B601" s="11"/>
      <c r="C601" s="48"/>
      <c r="D601" s="11"/>
      <c r="E601" s="11"/>
      <c r="F601" s="11"/>
      <c r="G601" s="11"/>
      <c r="H601" s="11"/>
      <c r="I601" s="106"/>
      <c r="J601" s="106"/>
      <c r="K601" s="105"/>
      <c r="L601" s="106"/>
      <c r="M601" s="106"/>
      <c r="N601" s="106"/>
      <c r="O601" s="106"/>
      <c r="P601" s="106"/>
      <c r="Q601" s="106"/>
      <c r="R601" s="92"/>
      <c r="S601" s="92"/>
    </row>
    <row r="602" spans="2:19">
      <c r="B602" s="11"/>
      <c r="C602" s="48"/>
      <c r="D602" s="11"/>
      <c r="E602" s="11"/>
      <c r="F602" s="11"/>
      <c r="G602" s="11"/>
      <c r="H602" s="11"/>
      <c r="I602" s="106"/>
      <c r="J602" s="115"/>
      <c r="K602" s="101"/>
      <c r="L602" s="98"/>
      <c r="M602" s="106"/>
      <c r="N602" s="106"/>
      <c r="O602" s="106"/>
      <c r="P602" s="106"/>
      <c r="Q602" s="106"/>
      <c r="R602" s="92"/>
      <c r="S602" s="92"/>
    </row>
    <row r="603" spans="2:19">
      <c r="B603" s="11"/>
      <c r="C603" s="48"/>
      <c r="D603" s="11"/>
      <c r="E603" s="11"/>
      <c r="F603" s="11"/>
      <c r="G603" s="11"/>
      <c r="H603" s="11"/>
      <c r="I603" s="106"/>
      <c r="J603" s="125"/>
      <c r="K603" s="111"/>
      <c r="L603" s="96"/>
      <c r="M603" s="106"/>
      <c r="N603" s="106"/>
      <c r="O603" s="106"/>
      <c r="P603" s="106"/>
      <c r="Q603" s="106"/>
      <c r="R603" s="92"/>
      <c r="S603" s="92"/>
    </row>
    <row r="604" spans="2:19">
      <c r="B604" s="11"/>
      <c r="C604" s="48"/>
      <c r="D604" s="11"/>
      <c r="E604" s="11"/>
      <c r="F604" s="11"/>
      <c r="G604" s="11"/>
      <c r="H604" s="11"/>
      <c r="I604" s="106"/>
      <c r="J604" s="115"/>
      <c r="K604" s="101"/>
      <c r="L604" s="98"/>
      <c r="M604" s="106"/>
      <c r="N604" s="106"/>
      <c r="O604" s="106"/>
      <c r="P604" s="106"/>
      <c r="Q604" s="106"/>
      <c r="R604" s="92"/>
      <c r="S604" s="92"/>
    </row>
    <row r="605" spans="2:19">
      <c r="B605" s="11"/>
      <c r="C605" s="48"/>
      <c r="D605" s="11"/>
      <c r="E605" s="11"/>
      <c r="F605" s="11"/>
      <c r="G605" s="11"/>
      <c r="H605" s="11"/>
      <c r="I605" s="106"/>
      <c r="J605" s="125"/>
      <c r="K605" s="113"/>
      <c r="L605" s="106"/>
      <c r="M605" s="106"/>
      <c r="N605" s="106"/>
      <c r="O605" s="106"/>
      <c r="P605" s="106"/>
      <c r="Q605" s="106"/>
      <c r="R605" s="92"/>
      <c r="S605" s="92"/>
    </row>
    <row r="606" spans="2:19">
      <c r="B606" s="11"/>
      <c r="C606" s="48"/>
      <c r="D606" s="11"/>
      <c r="E606" s="11"/>
      <c r="F606" s="11"/>
      <c r="G606" s="11"/>
      <c r="H606" s="11"/>
      <c r="I606" s="106"/>
      <c r="J606" s="115"/>
      <c r="K606" s="101"/>
      <c r="L606" s="98"/>
      <c r="M606" s="106"/>
      <c r="N606" s="106"/>
      <c r="O606" s="106"/>
      <c r="P606" s="106"/>
      <c r="Q606" s="106"/>
      <c r="R606" s="92"/>
      <c r="S606" s="92"/>
    </row>
    <row r="607" spans="2:19">
      <c r="B607" s="11"/>
      <c r="C607" s="48"/>
      <c r="D607" s="11"/>
      <c r="E607" s="11"/>
      <c r="F607" s="11"/>
      <c r="G607" s="11"/>
      <c r="H607" s="11"/>
      <c r="I607" s="106"/>
      <c r="J607" s="115"/>
      <c r="K607" s="101"/>
      <c r="L607" s="98"/>
      <c r="M607" s="106"/>
      <c r="N607" s="106"/>
      <c r="O607" s="106"/>
      <c r="P607" s="106"/>
      <c r="Q607" s="106"/>
      <c r="R607" s="92"/>
      <c r="S607" s="92"/>
    </row>
    <row r="608" spans="2:19">
      <c r="B608" s="11"/>
      <c r="C608" s="48"/>
      <c r="D608" s="11"/>
      <c r="E608" s="11"/>
      <c r="F608" s="11"/>
      <c r="G608" s="11"/>
      <c r="H608" s="11"/>
      <c r="I608" s="106"/>
      <c r="J608" s="106"/>
      <c r="K608" s="114"/>
      <c r="L608" s="106"/>
      <c r="M608" s="106"/>
      <c r="N608" s="106"/>
      <c r="O608" s="106"/>
      <c r="P608" s="106"/>
      <c r="Q608" s="106"/>
      <c r="R608" s="92"/>
      <c r="S608" s="92"/>
    </row>
    <row r="609" spans="2:19">
      <c r="B609" s="11"/>
      <c r="C609" s="48"/>
      <c r="D609" s="11"/>
      <c r="E609" s="11"/>
      <c r="F609" s="11"/>
      <c r="G609" s="11"/>
      <c r="H609" s="11"/>
      <c r="I609" s="106"/>
      <c r="J609" s="106"/>
      <c r="K609" s="114"/>
      <c r="L609" s="106"/>
      <c r="M609" s="106"/>
      <c r="N609" s="106"/>
      <c r="O609" s="106"/>
      <c r="P609" s="106"/>
      <c r="Q609" s="106"/>
      <c r="R609" s="92"/>
      <c r="S609" s="92"/>
    </row>
    <row r="610" spans="2:19">
      <c r="B610" s="11"/>
      <c r="C610" s="48"/>
      <c r="D610" s="11"/>
      <c r="E610" s="11"/>
      <c r="F610" s="11"/>
      <c r="G610" s="11"/>
      <c r="H610" s="11"/>
      <c r="I610" s="106"/>
      <c r="J610" s="106"/>
      <c r="K610" s="114"/>
      <c r="L610" s="106"/>
      <c r="M610" s="106"/>
      <c r="N610" s="106"/>
      <c r="O610" s="106"/>
      <c r="P610" s="106"/>
      <c r="Q610" s="106"/>
      <c r="R610" s="92"/>
      <c r="S610" s="92"/>
    </row>
    <row r="611" spans="2:19">
      <c r="B611" s="11"/>
      <c r="C611" s="48"/>
      <c r="D611" s="11"/>
      <c r="E611" s="11"/>
      <c r="F611" s="11"/>
      <c r="G611" s="11"/>
      <c r="H611" s="11"/>
      <c r="I611" s="106"/>
      <c r="J611" s="106"/>
      <c r="K611" s="114"/>
      <c r="L611" s="106"/>
      <c r="M611" s="106"/>
      <c r="N611" s="106"/>
      <c r="O611" s="106"/>
      <c r="P611" s="106"/>
      <c r="Q611" s="106"/>
      <c r="R611" s="92"/>
      <c r="S611" s="92"/>
    </row>
    <row r="612" spans="2:19">
      <c r="B612" s="11"/>
      <c r="C612" s="48"/>
      <c r="D612" s="11"/>
      <c r="E612" s="11"/>
      <c r="F612" s="11"/>
      <c r="G612" s="11"/>
      <c r="H612" s="11"/>
      <c r="I612" s="106"/>
      <c r="J612" s="106"/>
      <c r="K612" s="114"/>
      <c r="L612" s="106"/>
      <c r="M612" s="106"/>
      <c r="N612" s="106"/>
      <c r="O612" s="106"/>
      <c r="P612" s="106"/>
      <c r="Q612" s="106"/>
      <c r="R612" s="92"/>
      <c r="S612" s="92"/>
    </row>
    <row r="613" spans="2:19">
      <c r="B613" s="11"/>
      <c r="C613" s="48"/>
      <c r="D613" s="11"/>
      <c r="E613" s="11"/>
      <c r="F613" s="11"/>
      <c r="G613" s="11"/>
      <c r="H613" s="11"/>
      <c r="I613" s="106"/>
      <c r="J613" s="1655"/>
      <c r="K613" s="114"/>
      <c r="L613" s="202"/>
      <c r="M613" s="106"/>
      <c r="N613" s="106"/>
      <c r="O613" s="106"/>
      <c r="P613" s="106"/>
      <c r="Q613" s="106"/>
      <c r="R613" s="92"/>
      <c r="S613" s="92"/>
    </row>
    <row r="614" spans="2:19">
      <c r="B614" s="11"/>
      <c r="C614" s="48"/>
      <c r="D614" s="11"/>
      <c r="E614" s="11"/>
      <c r="F614" s="11"/>
      <c r="G614" s="11"/>
      <c r="H614" s="11"/>
      <c r="I614" s="106"/>
      <c r="J614" s="125"/>
      <c r="K614" s="172"/>
      <c r="L614" s="157"/>
      <c r="M614" s="106"/>
      <c r="N614" s="106"/>
      <c r="O614" s="106"/>
      <c r="P614" s="106"/>
      <c r="Q614" s="106"/>
      <c r="R614" s="92"/>
      <c r="S614" s="92"/>
    </row>
    <row r="615" spans="2:19">
      <c r="B615" s="11"/>
      <c r="C615" s="48"/>
      <c r="D615" s="11"/>
      <c r="E615" s="11"/>
      <c r="F615" s="11"/>
      <c r="G615" s="11"/>
      <c r="H615" s="11"/>
      <c r="I615" s="106"/>
      <c r="J615" s="115"/>
      <c r="K615" s="101"/>
      <c r="L615" s="96"/>
      <c r="M615" s="106"/>
      <c r="N615" s="106"/>
      <c r="O615" s="106"/>
      <c r="P615" s="106"/>
      <c r="Q615" s="106"/>
      <c r="R615" s="92"/>
      <c r="S615" s="92"/>
    </row>
    <row r="616" spans="2:19">
      <c r="B616" s="11"/>
      <c r="C616" s="48"/>
      <c r="D616" s="11"/>
      <c r="E616" s="11"/>
      <c r="F616" s="11"/>
      <c r="G616" s="11"/>
      <c r="H616" s="11"/>
      <c r="I616" s="106"/>
      <c r="J616" s="106"/>
      <c r="K616" s="101"/>
      <c r="L616" s="106"/>
      <c r="M616" s="106"/>
      <c r="N616" s="106"/>
      <c r="O616" s="106"/>
      <c r="P616" s="106"/>
      <c r="Q616" s="106"/>
      <c r="R616" s="92"/>
      <c r="S616" s="92"/>
    </row>
    <row r="617" spans="2:19">
      <c r="B617" s="11"/>
      <c r="C617" s="48"/>
      <c r="D617" s="11"/>
      <c r="E617" s="11"/>
      <c r="F617" s="11"/>
      <c r="G617" s="11"/>
      <c r="H617" s="11"/>
      <c r="I617" s="106"/>
      <c r="J617" s="115"/>
      <c r="K617" s="101"/>
      <c r="L617" s="98"/>
      <c r="M617" s="106"/>
      <c r="N617" s="106"/>
      <c r="O617" s="106"/>
      <c r="P617" s="106"/>
      <c r="Q617" s="106"/>
      <c r="R617" s="92"/>
      <c r="S617" s="92"/>
    </row>
    <row r="618" spans="2:19">
      <c r="B618" s="11"/>
      <c r="C618" s="48"/>
      <c r="D618" s="11"/>
      <c r="E618" s="11"/>
      <c r="F618" s="11"/>
      <c r="G618" s="11"/>
      <c r="H618" s="11"/>
      <c r="I618" s="106"/>
      <c r="J618" s="106"/>
      <c r="K618" s="114"/>
      <c r="L618" s="106"/>
      <c r="M618" s="106"/>
      <c r="N618" s="106"/>
      <c r="O618" s="106"/>
      <c r="P618" s="106"/>
      <c r="Q618" s="106"/>
      <c r="R618" s="92"/>
      <c r="S618" s="92"/>
    </row>
    <row r="619" spans="2:19">
      <c r="B619" s="11"/>
      <c r="C619" s="48"/>
      <c r="D619" s="11"/>
      <c r="E619" s="11"/>
      <c r="F619" s="11"/>
      <c r="G619" s="11"/>
      <c r="H619" s="11"/>
      <c r="I619" s="106"/>
      <c r="J619" s="1655"/>
      <c r="K619" s="114"/>
      <c r="L619" s="1657"/>
      <c r="M619" s="106"/>
      <c r="N619" s="106"/>
      <c r="O619" s="106"/>
      <c r="P619" s="106"/>
      <c r="Q619" s="106"/>
      <c r="R619" s="92"/>
      <c r="S619" s="92"/>
    </row>
    <row r="620" spans="2:19">
      <c r="B620" s="11"/>
      <c r="C620" s="48"/>
      <c r="D620" s="11"/>
      <c r="E620" s="11"/>
      <c r="F620" s="11"/>
      <c r="G620" s="11"/>
      <c r="H620" s="11"/>
      <c r="I620" s="106"/>
      <c r="J620" s="106"/>
      <c r="K620" s="114"/>
      <c r="L620" s="106"/>
      <c r="M620" s="106"/>
      <c r="N620" s="106"/>
      <c r="O620" s="106"/>
      <c r="P620" s="106"/>
      <c r="Q620" s="106"/>
      <c r="R620" s="92"/>
      <c r="S620" s="92"/>
    </row>
    <row r="621" spans="2:19">
      <c r="B621" s="11"/>
      <c r="C621" s="48"/>
      <c r="D621" s="11"/>
      <c r="E621" s="11"/>
      <c r="F621" s="11"/>
      <c r="G621" s="11"/>
      <c r="H621" s="11"/>
      <c r="I621" s="106"/>
      <c r="J621" s="106"/>
      <c r="K621" s="114"/>
      <c r="L621" s="106"/>
      <c r="M621" s="106"/>
      <c r="N621" s="106"/>
      <c r="O621" s="106"/>
      <c r="P621" s="106"/>
      <c r="Q621" s="106"/>
      <c r="R621" s="92"/>
      <c r="S621" s="92"/>
    </row>
    <row r="622" spans="2:19">
      <c r="B622" s="11"/>
      <c r="C622" s="48"/>
      <c r="D622" s="11"/>
      <c r="E622" s="11"/>
      <c r="F622" s="11"/>
      <c r="G622" s="11"/>
      <c r="H622" s="11"/>
      <c r="I622" s="106"/>
      <c r="J622" s="106"/>
      <c r="K622" s="114"/>
      <c r="L622" s="106"/>
      <c r="M622" s="106"/>
      <c r="N622" s="106"/>
      <c r="O622" s="106"/>
      <c r="P622" s="106"/>
      <c r="Q622" s="106"/>
      <c r="R622" s="92"/>
      <c r="S622" s="92"/>
    </row>
    <row r="623" spans="2:19">
      <c r="B623" s="11"/>
      <c r="C623" s="48"/>
      <c r="D623" s="11"/>
      <c r="E623" s="11"/>
      <c r="F623" s="11"/>
      <c r="G623" s="11"/>
      <c r="H623" s="11"/>
      <c r="I623" s="106"/>
      <c r="J623" s="106"/>
      <c r="K623" s="114"/>
      <c r="L623" s="106"/>
      <c r="M623" s="106"/>
      <c r="N623" s="106"/>
      <c r="O623" s="106"/>
      <c r="P623" s="106"/>
      <c r="Q623" s="106"/>
      <c r="R623" s="92"/>
      <c r="S623" s="92"/>
    </row>
    <row r="624" spans="2:19">
      <c r="B624" s="11"/>
      <c r="C624" s="48"/>
      <c r="D624" s="11"/>
      <c r="E624" s="11"/>
      <c r="F624" s="11"/>
      <c r="G624" s="11"/>
      <c r="H624" s="11"/>
      <c r="I624" s="106"/>
      <c r="J624" s="106"/>
      <c r="K624" s="114"/>
      <c r="L624" s="106"/>
      <c r="M624" s="106"/>
      <c r="N624" s="106"/>
      <c r="O624" s="106"/>
      <c r="P624" s="106"/>
      <c r="Q624" s="106"/>
      <c r="R624" s="92"/>
      <c r="S624" s="92"/>
    </row>
    <row r="625" spans="2:19">
      <c r="B625" s="11"/>
      <c r="C625" s="48"/>
      <c r="D625" s="11"/>
      <c r="E625" s="11"/>
      <c r="F625" s="11"/>
      <c r="G625" s="11"/>
      <c r="H625" s="11"/>
      <c r="I625" s="106"/>
      <c r="J625" s="115"/>
      <c r="K625" s="101"/>
      <c r="L625" s="98"/>
      <c r="M625" s="106"/>
      <c r="N625" s="106"/>
      <c r="O625" s="106"/>
      <c r="P625" s="106"/>
      <c r="Q625" s="106"/>
      <c r="R625" s="92"/>
      <c r="S625" s="92"/>
    </row>
    <row r="626" spans="2:19">
      <c r="B626" s="11"/>
      <c r="C626" s="48"/>
      <c r="D626" s="11"/>
      <c r="E626" s="11"/>
      <c r="F626" s="11"/>
      <c r="G626" s="11"/>
      <c r="H626" s="11"/>
      <c r="I626" s="106"/>
      <c r="J626" s="106"/>
      <c r="K626" s="114"/>
      <c r="L626" s="106"/>
      <c r="M626" s="106"/>
      <c r="N626" s="106"/>
      <c r="O626" s="106"/>
      <c r="P626" s="106"/>
      <c r="Q626" s="106"/>
      <c r="R626" s="92"/>
      <c r="S626" s="92"/>
    </row>
    <row r="627" spans="2:19">
      <c r="B627" s="11"/>
      <c r="C627" s="48"/>
      <c r="D627" s="11"/>
      <c r="E627" s="11"/>
      <c r="F627" s="11"/>
      <c r="G627" s="11"/>
      <c r="H627" s="11"/>
      <c r="I627" s="106"/>
      <c r="J627" s="106"/>
      <c r="K627" s="114"/>
      <c r="L627" s="106"/>
      <c r="M627" s="106"/>
      <c r="N627" s="106"/>
      <c r="O627" s="106"/>
      <c r="P627" s="106"/>
      <c r="Q627" s="106"/>
      <c r="R627" s="92"/>
      <c r="S627" s="92"/>
    </row>
    <row r="628" spans="2:19">
      <c r="B628" s="11"/>
      <c r="C628" s="48"/>
      <c r="D628" s="11"/>
      <c r="E628" s="11"/>
      <c r="F628" s="11"/>
      <c r="G628" s="11"/>
      <c r="H628" s="11"/>
      <c r="I628" s="106"/>
      <c r="J628" s="106"/>
      <c r="K628" s="114"/>
      <c r="L628" s="106"/>
      <c r="M628" s="106"/>
      <c r="N628" s="106"/>
      <c r="O628" s="106"/>
      <c r="P628" s="106"/>
      <c r="Q628" s="106"/>
      <c r="R628" s="92"/>
      <c r="S628" s="92"/>
    </row>
    <row r="629" spans="2:19">
      <c r="B629" s="11"/>
      <c r="C629" s="48"/>
      <c r="D629" s="11"/>
      <c r="E629" s="11"/>
      <c r="F629" s="11"/>
      <c r="G629" s="11"/>
      <c r="H629" s="11"/>
      <c r="I629" s="106"/>
      <c r="J629" s="106"/>
      <c r="K629" s="114"/>
      <c r="L629" s="106"/>
      <c r="M629" s="106"/>
      <c r="N629" s="106"/>
      <c r="O629" s="106"/>
      <c r="P629" s="106"/>
      <c r="Q629" s="106"/>
      <c r="R629" s="92"/>
      <c r="S629" s="92"/>
    </row>
    <row r="630" spans="2:19">
      <c r="B630" s="11"/>
      <c r="C630" s="48"/>
      <c r="D630" s="11"/>
      <c r="E630" s="11"/>
      <c r="F630" s="11"/>
      <c r="G630" s="11"/>
      <c r="H630" s="11"/>
      <c r="I630" s="106"/>
      <c r="J630" s="106"/>
      <c r="K630" s="114"/>
      <c r="L630" s="106"/>
      <c r="M630" s="106"/>
      <c r="N630" s="106"/>
      <c r="O630" s="106"/>
      <c r="P630" s="106"/>
      <c r="Q630" s="106"/>
      <c r="R630" s="92"/>
      <c r="S630" s="92"/>
    </row>
    <row r="631" spans="2:19">
      <c r="B631" s="11"/>
      <c r="C631" s="48"/>
      <c r="D631" s="11"/>
      <c r="E631" s="11"/>
      <c r="F631" s="11"/>
      <c r="G631" s="11"/>
      <c r="H631" s="11"/>
      <c r="I631" s="106"/>
      <c r="J631" s="106"/>
      <c r="K631" s="114"/>
      <c r="L631" s="106"/>
      <c r="M631" s="106"/>
      <c r="N631" s="106"/>
      <c r="O631" s="106"/>
      <c r="P631" s="106"/>
      <c r="Q631" s="106"/>
      <c r="R631" s="92"/>
      <c r="S631" s="92"/>
    </row>
    <row r="632" spans="2:19">
      <c r="B632" s="11"/>
      <c r="C632" s="48"/>
      <c r="D632" s="11"/>
      <c r="E632" s="11"/>
      <c r="F632" s="11"/>
      <c r="G632" s="11"/>
      <c r="H632" s="11"/>
      <c r="I632" s="106"/>
      <c r="J632" s="106"/>
      <c r="K632" s="114"/>
      <c r="L632" s="106"/>
      <c r="M632" s="106"/>
      <c r="N632" s="106"/>
      <c r="O632" s="106"/>
      <c r="P632" s="106"/>
      <c r="Q632" s="106"/>
      <c r="R632" s="92"/>
      <c r="S632" s="92"/>
    </row>
    <row r="633" spans="2:19">
      <c r="B633" s="11"/>
      <c r="C633" s="48"/>
      <c r="D633" s="11"/>
      <c r="E633" s="11"/>
      <c r="F633" s="11"/>
      <c r="G633" s="11"/>
      <c r="H633" s="11"/>
      <c r="I633" s="106"/>
      <c r="J633" s="106"/>
      <c r="K633" s="114"/>
      <c r="L633" s="106"/>
      <c r="M633" s="106"/>
      <c r="N633" s="106"/>
      <c r="O633" s="106"/>
      <c r="P633" s="106"/>
      <c r="Q633" s="106"/>
      <c r="R633" s="92"/>
      <c r="S633" s="92"/>
    </row>
    <row r="634" spans="2:19">
      <c r="B634" s="11"/>
      <c r="C634" s="48"/>
      <c r="D634" s="11"/>
      <c r="E634" s="11"/>
      <c r="F634" s="11"/>
      <c r="G634" s="11"/>
      <c r="H634" s="11"/>
      <c r="I634" s="106"/>
      <c r="J634" s="106"/>
      <c r="K634" s="114"/>
      <c r="L634" s="106"/>
      <c r="M634" s="106"/>
      <c r="N634" s="106"/>
      <c r="O634" s="106"/>
      <c r="P634" s="106"/>
      <c r="Q634" s="106"/>
      <c r="R634" s="92"/>
      <c r="S634" s="92"/>
    </row>
    <row r="635" spans="2:19">
      <c r="B635" s="11"/>
      <c r="C635" s="48"/>
      <c r="D635" s="11"/>
      <c r="E635" s="11"/>
      <c r="F635" s="11"/>
      <c r="G635" s="11"/>
      <c r="H635" s="11"/>
      <c r="I635" s="106"/>
      <c r="J635" s="106"/>
      <c r="K635" s="1783"/>
      <c r="L635" s="106"/>
      <c r="M635" s="106"/>
      <c r="N635" s="106"/>
      <c r="O635" s="106"/>
      <c r="P635" s="106"/>
      <c r="Q635" s="106"/>
      <c r="R635" s="92"/>
      <c r="S635" s="92"/>
    </row>
    <row r="636" spans="2:19">
      <c r="B636" s="11"/>
      <c r="C636" s="48"/>
      <c r="D636" s="11"/>
      <c r="E636" s="11"/>
      <c r="F636" s="11"/>
      <c r="G636" s="11"/>
      <c r="H636" s="11"/>
      <c r="I636" s="106"/>
      <c r="J636" s="106"/>
      <c r="K636" s="114"/>
      <c r="L636" s="106"/>
      <c r="M636" s="106"/>
      <c r="N636" s="106"/>
      <c r="O636" s="106"/>
      <c r="P636" s="106"/>
      <c r="Q636" s="106"/>
      <c r="R636" s="92"/>
      <c r="S636" s="92"/>
    </row>
    <row r="637" spans="2:19">
      <c r="B637" s="11"/>
      <c r="C637" s="48"/>
      <c r="D637" s="11"/>
      <c r="E637" s="11"/>
      <c r="F637" s="11"/>
      <c r="G637" s="11"/>
      <c r="H637" s="11"/>
      <c r="I637" s="106"/>
      <c r="J637" s="106"/>
      <c r="K637" s="114"/>
      <c r="L637" s="106"/>
      <c r="M637" s="106"/>
      <c r="N637" s="106"/>
      <c r="O637" s="106"/>
      <c r="P637" s="106"/>
      <c r="Q637" s="106"/>
      <c r="R637" s="92"/>
      <c r="S637" s="92"/>
    </row>
    <row r="638" spans="2:19">
      <c r="B638" s="11"/>
      <c r="C638" s="48"/>
      <c r="D638" s="11"/>
      <c r="E638" s="11"/>
      <c r="F638" s="11"/>
      <c r="G638" s="11"/>
      <c r="H638" s="11"/>
      <c r="I638" s="106"/>
      <c r="J638" s="106"/>
      <c r="K638" s="114"/>
      <c r="L638" s="106"/>
      <c r="M638" s="106"/>
      <c r="N638" s="106"/>
      <c r="O638" s="106"/>
      <c r="P638" s="106"/>
      <c r="Q638" s="106"/>
      <c r="R638" s="92"/>
      <c r="S638" s="92"/>
    </row>
    <row r="639" spans="2:19">
      <c r="B639" s="11"/>
      <c r="C639" s="48"/>
      <c r="D639" s="11"/>
      <c r="E639" s="11"/>
      <c r="F639" s="11"/>
      <c r="G639" s="11"/>
      <c r="H639" s="11"/>
      <c r="I639" s="106"/>
      <c r="J639" s="106"/>
      <c r="K639" s="114"/>
      <c r="L639" s="106"/>
      <c r="M639" s="106"/>
      <c r="N639" s="106"/>
      <c r="O639" s="106"/>
      <c r="P639" s="106"/>
      <c r="Q639" s="106"/>
      <c r="R639" s="92"/>
      <c r="S639" s="92"/>
    </row>
    <row r="640" spans="2:19">
      <c r="B640" s="11"/>
      <c r="C640" s="48"/>
      <c r="D640" s="11"/>
      <c r="E640" s="11"/>
      <c r="F640" s="11"/>
      <c r="G640" s="11"/>
      <c r="H640" s="11"/>
      <c r="I640" s="106"/>
      <c r="J640" s="106"/>
      <c r="K640" s="114"/>
      <c r="L640" s="106"/>
      <c r="M640" s="106"/>
      <c r="N640" s="106"/>
      <c r="O640" s="106"/>
      <c r="P640" s="106"/>
      <c r="Q640" s="106"/>
      <c r="R640" s="92"/>
      <c r="S640" s="92"/>
    </row>
    <row r="641" spans="2:19">
      <c r="B641" s="11"/>
      <c r="C641" s="48"/>
      <c r="D641" s="11"/>
      <c r="E641" s="11"/>
      <c r="F641" s="11"/>
      <c r="G641" s="11"/>
      <c r="H641" s="11"/>
      <c r="I641" s="106"/>
      <c r="J641" s="106"/>
      <c r="K641" s="114"/>
      <c r="L641" s="106"/>
      <c r="M641" s="106"/>
      <c r="N641" s="106"/>
      <c r="O641" s="106"/>
      <c r="P641" s="106"/>
      <c r="Q641" s="106"/>
      <c r="R641" s="92"/>
      <c r="S641" s="92"/>
    </row>
    <row r="642" spans="2:19">
      <c r="B642" s="11"/>
      <c r="C642" s="48"/>
      <c r="D642" s="11"/>
      <c r="E642" s="11"/>
      <c r="F642" s="11"/>
      <c r="G642" s="11"/>
      <c r="H642" s="11"/>
      <c r="I642" s="106"/>
      <c r="J642" s="106"/>
      <c r="K642" s="114"/>
      <c r="L642" s="106"/>
      <c r="M642" s="106"/>
      <c r="N642" s="106"/>
      <c r="O642" s="106"/>
      <c r="P642" s="106"/>
      <c r="Q642" s="106"/>
      <c r="R642" s="92"/>
      <c r="S642" s="92"/>
    </row>
    <row r="643" spans="2:19">
      <c r="B643" s="11"/>
      <c r="C643" s="48"/>
      <c r="D643" s="11"/>
      <c r="E643" s="11"/>
      <c r="F643" s="11"/>
      <c r="G643" s="11"/>
      <c r="H643" s="11"/>
      <c r="I643" s="106"/>
      <c r="J643" s="106"/>
      <c r="K643" s="114"/>
      <c r="L643" s="106"/>
      <c r="M643" s="106"/>
      <c r="N643" s="106"/>
      <c r="O643" s="106"/>
      <c r="P643" s="106"/>
      <c r="Q643" s="106"/>
      <c r="R643" s="92"/>
      <c r="S643" s="92"/>
    </row>
    <row r="644" spans="2:19">
      <c r="B644" s="11"/>
      <c r="C644" s="48"/>
      <c r="D644" s="11"/>
      <c r="E644" s="11"/>
      <c r="F644" s="11"/>
      <c r="G644" s="11"/>
      <c r="H644" s="11"/>
      <c r="I644" s="106"/>
      <c r="J644" s="125"/>
      <c r="K644" s="172"/>
      <c r="L644" s="157"/>
      <c r="M644" s="106"/>
      <c r="N644" s="106"/>
      <c r="O644" s="106"/>
      <c r="P644" s="106"/>
      <c r="Q644" s="106"/>
      <c r="R644" s="92"/>
      <c r="S644" s="92"/>
    </row>
    <row r="645" spans="2:19">
      <c r="B645" s="11"/>
      <c r="C645" s="48"/>
      <c r="D645" s="11"/>
      <c r="E645" s="11"/>
      <c r="F645" s="11"/>
      <c r="G645" s="11"/>
      <c r="H645" s="11"/>
      <c r="I645" s="106"/>
      <c r="J645" s="117"/>
      <c r="K645" s="101"/>
      <c r="L645" s="98"/>
      <c r="M645" s="106"/>
      <c r="N645" s="106"/>
      <c r="O645" s="106"/>
      <c r="P645" s="106"/>
      <c r="Q645" s="106"/>
      <c r="R645" s="92"/>
      <c r="S645" s="92"/>
    </row>
    <row r="646" spans="2:19">
      <c r="B646" s="11"/>
      <c r="C646" s="48"/>
      <c r="D646" s="11"/>
      <c r="E646" s="11"/>
      <c r="F646" s="11"/>
      <c r="G646" s="11"/>
      <c r="H646" s="11"/>
      <c r="I646" s="106"/>
      <c r="J646" s="115"/>
      <c r="K646" s="101"/>
      <c r="L646" s="98"/>
      <c r="M646" s="106"/>
      <c r="N646" s="106"/>
      <c r="O646" s="106"/>
      <c r="P646" s="106"/>
      <c r="Q646" s="106"/>
      <c r="R646" s="92"/>
      <c r="S646" s="92"/>
    </row>
    <row r="647" spans="2:19">
      <c r="B647" s="11"/>
      <c r="C647" s="48"/>
      <c r="D647" s="11"/>
      <c r="E647" s="11"/>
      <c r="F647" s="11"/>
      <c r="G647" s="11"/>
      <c r="H647" s="11"/>
      <c r="I647" s="106"/>
      <c r="J647" s="106"/>
      <c r="K647" s="101"/>
      <c r="L647" s="106"/>
      <c r="M647" s="106"/>
      <c r="N647" s="106"/>
      <c r="O647" s="106"/>
      <c r="P647" s="106"/>
      <c r="Q647" s="106"/>
      <c r="R647" s="92"/>
      <c r="S647" s="92"/>
    </row>
    <row r="648" spans="2:19">
      <c r="B648" s="11"/>
      <c r="C648" s="48"/>
      <c r="D648" s="11"/>
      <c r="E648" s="11"/>
      <c r="F648" s="11"/>
      <c r="G648" s="11"/>
      <c r="H648" s="11"/>
      <c r="I648" s="106"/>
      <c r="J648" s="115"/>
      <c r="K648" s="101"/>
      <c r="L648" s="98"/>
      <c r="M648" s="106"/>
      <c r="N648" s="106"/>
      <c r="O648" s="106"/>
      <c r="P648" s="106"/>
      <c r="Q648" s="106"/>
      <c r="R648" s="92"/>
      <c r="S648" s="92"/>
    </row>
    <row r="649" spans="2:19">
      <c r="B649" s="11"/>
      <c r="C649" s="48"/>
      <c r="D649" s="11"/>
      <c r="E649" s="11"/>
      <c r="F649" s="11"/>
      <c r="G649" s="11"/>
      <c r="H649" s="11"/>
      <c r="I649" s="106"/>
      <c r="J649" s="106"/>
      <c r="K649" s="114"/>
      <c r="L649" s="106"/>
      <c r="M649" s="106"/>
      <c r="N649" s="106"/>
      <c r="O649" s="106"/>
      <c r="P649" s="106"/>
      <c r="Q649" s="106"/>
      <c r="R649" s="92"/>
      <c r="S649" s="92"/>
    </row>
    <row r="650" spans="2:19">
      <c r="B650" s="11"/>
      <c r="C650" s="48"/>
      <c r="D650" s="11"/>
      <c r="E650" s="11"/>
      <c r="F650" s="11"/>
      <c r="G650" s="11"/>
      <c r="H650" s="11"/>
      <c r="I650" s="106"/>
      <c r="J650" s="106"/>
      <c r="K650" s="114"/>
      <c r="L650" s="106"/>
      <c r="M650" s="106"/>
      <c r="N650" s="106"/>
      <c r="O650" s="106"/>
      <c r="P650" s="106"/>
      <c r="Q650" s="106"/>
      <c r="R650" s="92"/>
      <c r="S650" s="92"/>
    </row>
    <row r="651" spans="2:19">
      <c r="B651" s="11"/>
      <c r="C651" s="48"/>
      <c r="D651" s="11"/>
      <c r="E651" s="11"/>
      <c r="F651" s="11"/>
      <c r="G651" s="11"/>
      <c r="H651" s="11"/>
      <c r="I651" s="106"/>
      <c r="J651" s="106"/>
      <c r="K651" s="114"/>
      <c r="L651" s="106"/>
      <c r="M651" s="106"/>
      <c r="N651" s="106"/>
      <c r="O651" s="106"/>
      <c r="P651" s="106"/>
      <c r="Q651" s="106"/>
      <c r="R651" s="92"/>
      <c r="S651" s="92"/>
    </row>
    <row r="652" spans="2:19">
      <c r="B652" s="11"/>
      <c r="C652" s="48"/>
      <c r="D652" s="11"/>
      <c r="E652" s="11"/>
      <c r="F652" s="11"/>
      <c r="G652" s="11"/>
      <c r="H652" s="11"/>
      <c r="I652" s="106"/>
      <c r="J652" s="106"/>
      <c r="K652" s="114"/>
      <c r="L652" s="106"/>
      <c r="M652" s="106"/>
      <c r="N652" s="106"/>
      <c r="O652" s="106"/>
      <c r="P652" s="106"/>
      <c r="Q652" s="106"/>
      <c r="R652" s="92"/>
      <c r="S652" s="92"/>
    </row>
    <row r="653" spans="2:19">
      <c r="B653" s="11"/>
      <c r="C653" s="48"/>
      <c r="D653" s="11"/>
      <c r="E653" s="11"/>
      <c r="F653" s="11"/>
      <c r="G653" s="11"/>
      <c r="H653" s="11"/>
      <c r="I653" s="106"/>
      <c r="J653" s="106"/>
      <c r="K653" s="114"/>
      <c r="L653" s="106"/>
      <c r="M653" s="106"/>
      <c r="N653" s="106"/>
      <c r="O653" s="106"/>
      <c r="P653" s="106"/>
      <c r="Q653" s="106"/>
      <c r="R653" s="92"/>
      <c r="S653" s="92"/>
    </row>
    <row r="654" spans="2:19">
      <c r="B654" s="11"/>
      <c r="C654" s="48"/>
      <c r="D654" s="11"/>
      <c r="E654" s="11"/>
      <c r="F654" s="11"/>
      <c r="G654" s="11"/>
      <c r="H654" s="11"/>
      <c r="I654" s="106"/>
      <c r="J654" s="106"/>
      <c r="K654" s="196"/>
      <c r="L654" s="106"/>
      <c r="M654" s="106"/>
      <c r="N654" s="106"/>
      <c r="O654" s="106"/>
      <c r="P654" s="106"/>
      <c r="Q654" s="106"/>
      <c r="R654" s="92"/>
      <c r="S654" s="92"/>
    </row>
    <row r="655" spans="2:19">
      <c r="B655" s="11"/>
      <c r="C655" s="48"/>
      <c r="D655" s="11"/>
      <c r="E655" s="11"/>
      <c r="F655" s="11"/>
      <c r="G655" s="11"/>
      <c r="H655" s="11"/>
      <c r="I655" s="106"/>
      <c r="J655" s="106"/>
      <c r="K655" s="114"/>
      <c r="L655" s="106"/>
      <c r="M655" s="106"/>
      <c r="N655" s="106"/>
      <c r="O655" s="106"/>
      <c r="P655" s="106"/>
      <c r="Q655" s="106"/>
      <c r="R655" s="92"/>
      <c r="S655" s="92"/>
    </row>
    <row r="656" spans="2:19">
      <c r="B656" s="11"/>
      <c r="C656" s="48"/>
      <c r="D656" s="11"/>
      <c r="E656" s="11"/>
      <c r="F656" s="11"/>
      <c r="G656" s="11"/>
      <c r="H656" s="11"/>
      <c r="I656" s="106"/>
      <c r="J656" s="125"/>
      <c r="K656" s="172"/>
      <c r="L656" s="106"/>
      <c r="M656" s="106"/>
      <c r="N656" s="106"/>
      <c r="O656" s="106"/>
      <c r="P656" s="106"/>
      <c r="Q656" s="106"/>
      <c r="R656" s="92"/>
      <c r="S656" s="92"/>
    </row>
    <row r="657" spans="2:19">
      <c r="B657" s="11"/>
      <c r="C657" s="48"/>
      <c r="D657" s="11"/>
      <c r="E657" s="11"/>
      <c r="F657" s="11"/>
      <c r="G657" s="11"/>
      <c r="H657" s="11"/>
      <c r="I657" s="106"/>
      <c r="J657" s="106"/>
      <c r="K657" s="114"/>
      <c r="L657" s="106"/>
      <c r="M657" s="106"/>
      <c r="N657" s="106"/>
      <c r="O657" s="106"/>
      <c r="P657" s="106"/>
      <c r="Q657" s="106"/>
      <c r="R657" s="92"/>
      <c r="S657" s="92"/>
    </row>
    <row r="658" spans="2:19">
      <c r="B658" s="11"/>
      <c r="C658" s="48"/>
      <c r="D658" s="11"/>
      <c r="E658" s="11"/>
      <c r="F658" s="11"/>
      <c r="G658" s="11"/>
      <c r="H658" s="11"/>
      <c r="I658" s="106"/>
      <c r="J658" s="119"/>
      <c r="K658" s="101"/>
      <c r="L658" s="98"/>
      <c r="M658" s="106"/>
      <c r="N658" s="106"/>
      <c r="O658" s="106"/>
      <c r="P658" s="106"/>
      <c r="Q658" s="106"/>
      <c r="R658" s="92"/>
      <c r="S658" s="92"/>
    </row>
    <row r="659" spans="2:19">
      <c r="B659" s="11"/>
      <c r="C659" s="48"/>
      <c r="D659" s="11"/>
      <c r="E659" s="11"/>
      <c r="F659" s="11"/>
      <c r="G659" s="11"/>
      <c r="H659" s="11"/>
      <c r="I659" s="106"/>
      <c r="J659" s="106"/>
      <c r="K659" s="113"/>
      <c r="L659" s="106"/>
      <c r="M659" s="106"/>
      <c r="N659" s="106"/>
      <c r="O659" s="106"/>
      <c r="P659" s="106"/>
      <c r="Q659" s="106"/>
      <c r="R659" s="92"/>
      <c r="S659" s="92"/>
    </row>
    <row r="660" spans="2:19">
      <c r="B660" s="11"/>
      <c r="C660" s="48"/>
      <c r="D660" s="11"/>
      <c r="E660" s="11"/>
      <c r="F660" s="11"/>
      <c r="G660" s="11"/>
      <c r="H660" s="11"/>
      <c r="I660" s="106"/>
      <c r="J660" s="115"/>
      <c r="K660" s="101"/>
      <c r="L660" s="98"/>
      <c r="M660" s="106"/>
      <c r="N660" s="106"/>
      <c r="O660" s="106"/>
      <c r="P660" s="106"/>
      <c r="Q660" s="106"/>
      <c r="R660" s="92"/>
      <c r="S660" s="92"/>
    </row>
    <row r="661" spans="2:19">
      <c r="B661" s="11"/>
      <c r="C661" s="48"/>
      <c r="D661" s="11"/>
      <c r="E661" s="11"/>
      <c r="F661" s="11"/>
      <c r="G661" s="11"/>
      <c r="H661" s="11"/>
      <c r="I661" s="106"/>
      <c r="J661" s="115"/>
      <c r="K661" s="101"/>
      <c r="L661" s="98"/>
      <c r="M661" s="106"/>
      <c r="N661" s="106"/>
      <c r="O661" s="106"/>
      <c r="P661" s="106"/>
      <c r="Q661" s="106"/>
      <c r="R661" s="92"/>
      <c r="S661" s="92"/>
    </row>
    <row r="662" spans="2:19">
      <c r="B662" s="11"/>
      <c r="C662" s="48"/>
      <c r="D662" s="11"/>
      <c r="E662" s="11"/>
      <c r="F662" s="11"/>
      <c r="G662" s="11"/>
      <c r="H662" s="11"/>
      <c r="I662" s="106"/>
      <c r="J662" s="115"/>
      <c r="K662" s="101"/>
      <c r="L662" s="98"/>
      <c r="M662" s="106"/>
      <c r="N662" s="106"/>
      <c r="O662" s="106"/>
      <c r="P662" s="106"/>
      <c r="Q662" s="106"/>
      <c r="R662" s="92"/>
      <c r="S662" s="92"/>
    </row>
    <row r="663" spans="2:19">
      <c r="B663" s="11"/>
      <c r="C663" s="48"/>
      <c r="D663" s="11"/>
      <c r="E663" s="11"/>
      <c r="F663" s="11"/>
      <c r="G663" s="11"/>
      <c r="H663" s="11"/>
      <c r="I663" s="106"/>
      <c r="J663" s="115"/>
      <c r="K663" s="101"/>
      <c r="L663" s="98"/>
      <c r="M663" s="106"/>
      <c r="N663" s="106"/>
      <c r="O663" s="106"/>
      <c r="P663" s="106"/>
      <c r="Q663" s="106"/>
      <c r="R663" s="92"/>
      <c r="S663" s="92"/>
    </row>
    <row r="664" spans="2:19">
      <c r="B664" s="11"/>
      <c r="C664" s="48"/>
      <c r="D664" s="11"/>
      <c r="E664" s="11"/>
      <c r="F664" s="11"/>
      <c r="G664" s="11"/>
      <c r="H664" s="11"/>
      <c r="I664" s="106"/>
      <c r="J664" s="115"/>
      <c r="K664" s="101"/>
      <c r="L664" s="98"/>
      <c r="M664" s="106"/>
      <c r="N664" s="106"/>
      <c r="O664" s="106"/>
      <c r="P664" s="106"/>
      <c r="Q664" s="106"/>
      <c r="R664" s="92"/>
      <c r="S664" s="92"/>
    </row>
    <row r="665" spans="2:19">
      <c r="B665" s="11"/>
      <c r="C665" s="48"/>
      <c r="D665" s="11"/>
      <c r="E665" s="11"/>
      <c r="F665" s="11"/>
      <c r="G665" s="11"/>
      <c r="H665" s="11"/>
      <c r="I665" s="106"/>
      <c r="J665" s="106"/>
      <c r="K665" s="114"/>
      <c r="L665" s="106"/>
      <c r="M665" s="106"/>
      <c r="N665" s="106"/>
      <c r="O665" s="106"/>
      <c r="P665" s="106"/>
      <c r="Q665" s="106"/>
      <c r="R665" s="92"/>
      <c r="S665" s="92"/>
    </row>
    <row r="666" spans="2:19">
      <c r="B666" s="11"/>
      <c r="C666" s="48"/>
      <c r="D666" s="11"/>
      <c r="E666" s="11"/>
      <c r="F666" s="11"/>
      <c r="G666" s="11"/>
      <c r="H666" s="11"/>
      <c r="I666" s="106"/>
      <c r="J666" s="106"/>
      <c r="K666" s="114"/>
      <c r="L666" s="106"/>
      <c r="M666" s="106"/>
      <c r="N666" s="106"/>
      <c r="O666" s="106"/>
      <c r="P666" s="106"/>
      <c r="Q666" s="106"/>
      <c r="R666" s="92"/>
      <c r="S666" s="92"/>
    </row>
    <row r="667" spans="2:19">
      <c r="B667" s="11"/>
      <c r="C667" s="48"/>
      <c r="D667" s="11"/>
      <c r="E667" s="11"/>
      <c r="F667" s="11"/>
      <c r="G667" s="11"/>
      <c r="H667" s="11"/>
      <c r="I667" s="106"/>
      <c r="J667" s="106"/>
      <c r="K667" s="114"/>
      <c r="L667" s="106"/>
      <c r="M667" s="106"/>
      <c r="N667" s="106"/>
      <c r="O667" s="106"/>
      <c r="P667" s="106"/>
      <c r="Q667" s="106"/>
      <c r="R667" s="92"/>
      <c r="S667" s="92"/>
    </row>
    <row r="668" spans="2:19">
      <c r="B668" s="11"/>
      <c r="C668" s="48"/>
      <c r="D668" s="11"/>
      <c r="E668" s="11"/>
      <c r="F668" s="11"/>
      <c r="G668" s="11"/>
      <c r="H668" s="11"/>
      <c r="I668" s="106"/>
      <c r="J668" s="121"/>
      <c r="K668" s="121"/>
      <c r="L668" s="121"/>
      <c r="M668" s="106"/>
      <c r="N668" s="106"/>
      <c r="O668" s="106"/>
      <c r="P668" s="106"/>
      <c r="Q668" s="106"/>
      <c r="R668" s="92"/>
      <c r="S668" s="92"/>
    </row>
    <row r="669" spans="2:19">
      <c r="B669" s="11"/>
      <c r="C669" s="48"/>
      <c r="D669" s="11"/>
      <c r="E669" s="11"/>
      <c r="F669" s="11"/>
      <c r="G669" s="11"/>
      <c r="H669" s="11"/>
      <c r="I669" s="106"/>
      <c r="J669" s="121"/>
      <c r="K669" s="121"/>
      <c r="L669" s="121"/>
      <c r="M669" s="106"/>
      <c r="N669" s="106"/>
      <c r="O669" s="106"/>
      <c r="P669" s="106"/>
      <c r="Q669" s="106"/>
      <c r="R669" s="92"/>
      <c r="S669" s="92"/>
    </row>
    <row r="670" spans="2:19">
      <c r="B670" s="11"/>
      <c r="C670" s="48"/>
      <c r="D670" s="11"/>
      <c r="E670" s="11"/>
      <c r="F670" s="11"/>
      <c r="G670" s="11"/>
      <c r="H670" s="11"/>
      <c r="I670" s="106"/>
      <c r="J670" s="121"/>
      <c r="K670" s="121"/>
      <c r="L670" s="121"/>
      <c r="M670" s="106"/>
      <c r="N670" s="106"/>
      <c r="O670" s="106"/>
      <c r="P670" s="106"/>
      <c r="Q670" s="106"/>
      <c r="R670" s="92"/>
      <c r="S670" s="92"/>
    </row>
    <row r="671" spans="2:19">
      <c r="B671" s="11"/>
      <c r="C671" s="48"/>
      <c r="D671" s="11"/>
      <c r="E671" s="11"/>
      <c r="F671" s="11"/>
      <c r="G671" s="11"/>
      <c r="H671" s="11"/>
      <c r="I671" s="106"/>
      <c r="J671" s="121"/>
      <c r="K671" s="121"/>
      <c r="L671" s="121"/>
      <c r="M671" s="106"/>
      <c r="N671" s="106"/>
      <c r="O671" s="106"/>
      <c r="P671" s="106"/>
      <c r="Q671" s="106"/>
      <c r="R671" s="92"/>
      <c r="S671" s="92"/>
    </row>
    <row r="672" spans="2:19">
      <c r="B672" s="11"/>
      <c r="C672" s="48"/>
      <c r="D672" s="11"/>
      <c r="E672" s="11"/>
      <c r="F672" s="11"/>
      <c r="G672" s="11"/>
      <c r="H672" s="11"/>
      <c r="I672" s="106"/>
      <c r="J672" s="121"/>
      <c r="K672" s="121"/>
      <c r="L672" s="121"/>
      <c r="M672" s="106"/>
      <c r="N672" s="106"/>
      <c r="O672" s="106"/>
      <c r="P672" s="106"/>
      <c r="Q672" s="106"/>
      <c r="R672" s="92"/>
      <c r="S672" s="92"/>
    </row>
    <row r="673" spans="2:19">
      <c r="B673" s="11"/>
      <c r="C673" s="48"/>
      <c r="D673" s="11"/>
      <c r="E673" s="11"/>
      <c r="F673" s="11"/>
      <c r="G673" s="11"/>
      <c r="H673" s="11"/>
      <c r="I673" s="106"/>
      <c r="J673" s="121"/>
      <c r="K673" s="121"/>
      <c r="L673" s="121"/>
      <c r="M673" s="106"/>
      <c r="N673" s="106"/>
      <c r="O673" s="106"/>
      <c r="P673" s="106"/>
      <c r="Q673" s="106"/>
      <c r="R673" s="92"/>
      <c r="S673" s="92"/>
    </row>
    <row r="674" spans="2:19">
      <c r="B674" s="11"/>
      <c r="C674" s="48"/>
      <c r="D674" s="11"/>
      <c r="E674" s="11"/>
      <c r="F674" s="11"/>
      <c r="G674" s="11"/>
      <c r="H674" s="11"/>
      <c r="I674" s="106"/>
      <c r="J674" s="121"/>
      <c r="K674" s="121"/>
      <c r="L674" s="121"/>
      <c r="M674" s="106"/>
      <c r="N674" s="106"/>
      <c r="O674" s="106"/>
      <c r="P674" s="106"/>
      <c r="Q674" s="106"/>
      <c r="R674" s="92"/>
      <c r="S674" s="92"/>
    </row>
    <row r="675" spans="2:19">
      <c r="B675" s="11"/>
      <c r="C675" s="48"/>
      <c r="D675" s="11"/>
      <c r="E675" s="11"/>
      <c r="F675" s="11"/>
      <c r="G675" s="11"/>
      <c r="H675" s="11"/>
      <c r="I675" s="106"/>
      <c r="J675" s="121"/>
      <c r="K675" s="121"/>
      <c r="L675" s="121"/>
      <c r="M675" s="106"/>
      <c r="N675" s="106"/>
      <c r="O675" s="106"/>
      <c r="P675" s="106"/>
      <c r="Q675" s="106"/>
      <c r="R675" s="92"/>
      <c r="S675" s="92"/>
    </row>
    <row r="676" spans="2:19">
      <c r="B676" s="11"/>
      <c r="C676" s="48"/>
      <c r="D676" s="11"/>
      <c r="E676" s="11"/>
      <c r="F676" s="11"/>
      <c r="G676" s="11"/>
      <c r="H676" s="11"/>
      <c r="I676" s="106"/>
      <c r="J676" s="121"/>
      <c r="K676" s="121"/>
      <c r="L676" s="121"/>
      <c r="M676" s="106"/>
      <c r="N676" s="106"/>
      <c r="O676" s="106"/>
      <c r="P676" s="106"/>
      <c r="Q676" s="106"/>
      <c r="R676" s="92"/>
      <c r="S676" s="92"/>
    </row>
    <row r="677" spans="2:19">
      <c r="B677" s="11"/>
      <c r="C677" s="48"/>
      <c r="D677" s="11"/>
      <c r="E677" s="11"/>
      <c r="F677" s="11"/>
      <c r="G677" s="11"/>
      <c r="H677" s="11"/>
      <c r="I677" s="106"/>
      <c r="J677" s="121"/>
      <c r="K677" s="121"/>
      <c r="L677" s="121"/>
      <c r="M677" s="106"/>
      <c r="N677" s="106"/>
      <c r="O677" s="106"/>
      <c r="P677" s="106"/>
      <c r="Q677" s="106"/>
      <c r="R677" s="92"/>
      <c r="S677" s="92"/>
    </row>
    <row r="678" spans="2:19">
      <c r="B678" s="11"/>
      <c r="C678" s="48"/>
      <c r="D678" s="11"/>
      <c r="E678" s="11"/>
      <c r="F678" s="11"/>
      <c r="G678" s="11"/>
      <c r="H678" s="11"/>
      <c r="I678" s="106"/>
      <c r="J678" s="121"/>
      <c r="K678" s="121"/>
      <c r="L678" s="121"/>
      <c r="M678" s="106"/>
      <c r="N678" s="106"/>
      <c r="O678" s="106"/>
      <c r="P678" s="106"/>
      <c r="Q678" s="106"/>
      <c r="R678" s="92"/>
      <c r="S678" s="92"/>
    </row>
    <row r="679" spans="2:19">
      <c r="B679" s="11"/>
      <c r="C679" s="48"/>
      <c r="D679" s="11"/>
      <c r="E679" s="11"/>
      <c r="F679" s="11"/>
      <c r="G679" s="11"/>
      <c r="H679" s="11"/>
      <c r="I679" s="106"/>
      <c r="J679" s="121"/>
      <c r="K679" s="121"/>
      <c r="L679" s="121"/>
      <c r="M679" s="106"/>
      <c r="N679" s="106"/>
      <c r="O679" s="106"/>
      <c r="P679" s="106"/>
      <c r="Q679" s="106"/>
      <c r="R679" s="92"/>
      <c r="S679" s="92"/>
    </row>
    <row r="680" spans="2:19">
      <c r="B680" s="11"/>
      <c r="C680" s="48"/>
      <c r="D680" s="11"/>
      <c r="E680" s="11"/>
      <c r="F680" s="11"/>
      <c r="G680" s="11"/>
      <c r="H680" s="11"/>
      <c r="I680" s="106"/>
      <c r="J680" s="121"/>
      <c r="K680" s="121"/>
      <c r="L680" s="121"/>
      <c r="M680" s="106"/>
      <c r="N680" s="106"/>
      <c r="O680" s="106"/>
      <c r="P680" s="106"/>
      <c r="Q680" s="106"/>
      <c r="R680" s="92"/>
      <c r="S680" s="92"/>
    </row>
    <row r="681" spans="2:19">
      <c r="B681" s="11"/>
      <c r="C681" s="48"/>
      <c r="D681" s="11"/>
      <c r="E681" s="11"/>
      <c r="F681" s="11"/>
      <c r="G681" s="11"/>
      <c r="H681" s="11"/>
      <c r="I681" s="106"/>
      <c r="J681" s="121"/>
      <c r="K681" s="121"/>
      <c r="L681" s="121"/>
      <c r="M681" s="106"/>
      <c r="N681" s="106"/>
      <c r="O681" s="106"/>
      <c r="P681" s="106"/>
      <c r="Q681" s="106"/>
      <c r="R681" s="92"/>
      <c r="S681" s="92"/>
    </row>
    <row r="682" spans="2:19">
      <c r="B682" s="11"/>
      <c r="C682" s="48"/>
      <c r="D682" s="11"/>
      <c r="E682" s="11"/>
      <c r="F682" s="11"/>
      <c r="G682" s="11"/>
      <c r="H682" s="11"/>
      <c r="I682" s="106"/>
      <c r="J682" s="121"/>
      <c r="K682" s="121"/>
      <c r="L682" s="121"/>
      <c r="M682" s="106"/>
      <c r="N682" s="106"/>
      <c r="O682" s="106"/>
      <c r="P682" s="106"/>
      <c r="Q682" s="106"/>
      <c r="R682" s="92"/>
      <c r="S682" s="92"/>
    </row>
    <row r="683" spans="2:19">
      <c r="B683" s="11"/>
      <c r="C683" s="48"/>
      <c r="D683" s="11"/>
      <c r="E683" s="11"/>
      <c r="F683" s="11"/>
      <c r="G683" s="11"/>
      <c r="H683" s="11"/>
      <c r="I683" s="106"/>
      <c r="J683" s="121"/>
      <c r="K683" s="121"/>
      <c r="L683" s="121"/>
      <c r="M683" s="106"/>
      <c r="N683" s="106"/>
      <c r="O683" s="106"/>
      <c r="P683" s="106"/>
      <c r="Q683" s="106"/>
      <c r="R683" s="92"/>
      <c r="S683" s="92"/>
    </row>
    <row r="684" spans="2:19">
      <c r="B684" s="11"/>
      <c r="C684" s="48"/>
      <c r="D684" s="11"/>
      <c r="E684" s="11"/>
      <c r="F684" s="11"/>
      <c r="G684" s="11"/>
      <c r="H684" s="11"/>
      <c r="I684" s="106"/>
      <c r="J684" s="121"/>
      <c r="K684" s="121"/>
      <c r="L684" s="121"/>
      <c r="M684" s="106"/>
      <c r="N684" s="106"/>
      <c r="O684" s="106"/>
      <c r="P684" s="106"/>
      <c r="Q684" s="106"/>
      <c r="R684" s="92"/>
      <c r="S684" s="92"/>
    </row>
    <row r="685" spans="2:19">
      <c r="B685" s="11"/>
      <c r="C685" s="48"/>
      <c r="D685" s="11"/>
      <c r="E685" s="11"/>
      <c r="F685" s="11"/>
      <c r="G685" s="11"/>
      <c r="H685" s="11"/>
      <c r="I685" s="106"/>
      <c r="J685" s="121"/>
      <c r="K685" s="121"/>
      <c r="L685" s="121"/>
      <c r="M685" s="106"/>
      <c r="N685" s="106"/>
      <c r="O685" s="106"/>
      <c r="P685" s="106"/>
      <c r="Q685" s="106"/>
      <c r="R685" s="92"/>
      <c r="S685" s="92"/>
    </row>
    <row r="686" spans="2:19">
      <c r="B686" s="11"/>
      <c r="C686" s="48"/>
      <c r="D686" s="11"/>
      <c r="E686" s="11"/>
      <c r="F686" s="11"/>
      <c r="G686" s="11"/>
      <c r="H686" s="11"/>
      <c r="I686" s="106"/>
      <c r="J686" s="121"/>
      <c r="K686" s="121"/>
      <c r="L686" s="121"/>
      <c r="M686" s="106"/>
      <c r="N686" s="106"/>
      <c r="O686" s="106"/>
      <c r="P686" s="106"/>
      <c r="Q686" s="106"/>
      <c r="R686" s="92"/>
      <c r="S686" s="92"/>
    </row>
    <row r="687" spans="2:19">
      <c r="B687" s="11"/>
      <c r="C687" s="48"/>
      <c r="D687" s="11"/>
      <c r="E687" s="11"/>
      <c r="F687" s="11"/>
      <c r="G687" s="11"/>
      <c r="H687" s="11"/>
      <c r="I687" s="106"/>
      <c r="J687" s="121"/>
      <c r="K687" s="121"/>
      <c r="L687" s="121"/>
      <c r="M687" s="106"/>
      <c r="N687" s="106"/>
      <c r="O687" s="106"/>
      <c r="P687" s="106"/>
      <c r="Q687" s="106"/>
      <c r="R687" s="92"/>
      <c r="S687" s="92"/>
    </row>
    <row r="688" spans="2:19">
      <c r="B688" s="11"/>
      <c r="C688" s="48"/>
      <c r="D688" s="11"/>
      <c r="E688" s="11"/>
      <c r="F688" s="11"/>
      <c r="G688" s="11"/>
      <c r="H688" s="11"/>
      <c r="I688" s="106"/>
      <c r="J688" s="121"/>
      <c r="K688" s="121"/>
      <c r="L688" s="121"/>
      <c r="M688" s="106"/>
      <c r="N688" s="106"/>
      <c r="O688" s="106"/>
      <c r="P688" s="106"/>
      <c r="Q688" s="106"/>
      <c r="R688" s="92"/>
      <c r="S688" s="92"/>
    </row>
    <row r="689" spans="2:19">
      <c r="B689" s="11"/>
      <c r="C689" s="48"/>
      <c r="D689" s="11"/>
      <c r="E689" s="11"/>
      <c r="F689" s="11"/>
      <c r="G689" s="11"/>
      <c r="H689" s="11"/>
      <c r="I689" s="106"/>
      <c r="J689" s="121"/>
      <c r="K689" s="121"/>
      <c r="L689" s="121"/>
      <c r="M689" s="106"/>
      <c r="N689" s="106"/>
      <c r="O689" s="106"/>
      <c r="P689" s="106"/>
      <c r="Q689" s="106"/>
      <c r="R689" s="92"/>
      <c r="S689" s="92"/>
    </row>
    <row r="690" spans="2:19">
      <c r="B690" s="11"/>
      <c r="C690" s="48"/>
      <c r="D690" s="11"/>
      <c r="E690" s="11"/>
      <c r="F690" s="11"/>
      <c r="G690" s="11"/>
      <c r="H690" s="11"/>
      <c r="I690" s="106"/>
      <c r="J690" s="121"/>
      <c r="K690" s="121"/>
      <c r="L690" s="121"/>
      <c r="M690" s="106"/>
      <c r="N690" s="106"/>
      <c r="O690" s="106"/>
      <c r="P690" s="106"/>
      <c r="Q690" s="106"/>
      <c r="R690" s="92"/>
      <c r="S690" s="92"/>
    </row>
    <row r="691" spans="2:19">
      <c r="B691" s="11"/>
      <c r="C691" s="48"/>
      <c r="D691" s="11"/>
      <c r="E691" s="11"/>
      <c r="F691" s="11"/>
      <c r="G691" s="11"/>
      <c r="H691" s="11"/>
      <c r="I691" s="106"/>
      <c r="J691" s="121"/>
      <c r="K691" s="121"/>
      <c r="L691" s="121"/>
      <c r="M691" s="106"/>
      <c r="N691" s="106"/>
      <c r="O691" s="106"/>
      <c r="P691" s="106"/>
      <c r="Q691" s="106"/>
      <c r="R691" s="92"/>
      <c r="S691" s="92"/>
    </row>
    <row r="692" spans="2:19">
      <c r="B692" s="11"/>
      <c r="C692" s="48"/>
      <c r="D692" s="11"/>
      <c r="E692" s="11"/>
      <c r="F692" s="11"/>
      <c r="G692" s="11"/>
      <c r="H692" s="11"/>
      <c r="I692" s="11"/>
      <c r="J692" s="5"/>
      <c r="K692" s="5"/>
      <c r="L692" s="5"/>
      <c r="M692" s="11"/>
      <c r="N692" s="11"/>
      <c r="O692" s="11"/>
      <c r="P692" s="11"/>
      <c r="Q692" s="11"/>
    </row>
    <row r="693" spans="2:19">
      <c r="B693" s="11"/>
      <c r="C693" s="48"/>
      <c r="D693" s="11"/>
      <c r="E693" s="11"/>
      <c r="F693" s="11"/>
      <c r="G693" s="11"/>
      <c r="H693" s="11"/>
      <c r="I693" s="11"/>
      <c r="J693" s="5"/>
      <c r="K693" s="5"/>
      <c r="L693" s="5"/>
      <c r="M693" s="11"/>
      <c r="N693" s="11"/>
      <c r="O693" s="11"/>
      <c r="P693" s="11"/>
      <c r="Q693" s="11"/>
    </row>
    <row r="694" spans="2:19">
      <c r="B694" s="11"/>
      <c r="C694" s="48"/>
      <c r="D694" s="11"/>
      <c r="E694" s="11"/>
      <c r="F694" s="11"/>
      <c r="G694" s="11"/>
      <c r="H694" s="11"/>
      <c r="I694" s="11"/>
      <c r="J694" s="5"/>
      <c r="K694" s="5"/>
      <c r="L694" s="5"/>
      <c r="M694" s="11"/>
      <c r="N694" s="11"/>
      <c r="O694" s="11"/>
      <c r="P694" s="11"/>
      <c r="Q694" s="11"/>
    </row>
    <row r="695" spans="2:19">
      <c r="B695" s="11"/>
      <c r="C695" s="48"/>
      <c r="D695" s="11"/>
      <c r="E695" s="11"/>
      <c r="F695" s="11"/>
      <c r="G695" s="11"/>
      <c r="H695" s="11"/>
      <c r="I695" s="11"/>
      <c r="J695" s="5"/>
      <c r="K695" s="5"/>
      <c r="L695" s="5"/>
      <c r="M695" s="11"/>
      <c r="N695" s="11"/>
      <c r="O695" s="11"/>
      <c r="P695" s="11"/>
      <c r="Q695" s="11"/>
    </row>
    <row r="696" spans="2:19">
      <c r="B696" s="11"/>
      <c r="C696" s="48"/>
      <c r="D696" s="11"/>
      <c r="E696" s="11"/>
      <c r="F696" s="11"/>
      <c r="G696" s="11"/>
      <c r="H696" s="11"/>
      <c r="I696" s="11"/>
      <c r="J696" s="5"/>
      <c r="K696" s="5"/>
      <c r="L696" s="5"/>
      <c r="M696" s="11"/>
      <c r="N696" s="11"/>
      <c r="O696" s="11"/>
      <c r="P696" s="11"/>
      <c r="Q696" s="11"/>
    </row>
    <row r="697" spans="2:19">
      <c r="B697" s="11"/>
      <c r="C697" s="48"/>
      <c r="D697" s="11"/>
      <c r="E697" s="11"/>
      <c r="F697" s="11"/>
      <c r="G697" s="11"/>
      <c r="H697" s="11"/>
      <c r="I697" s="11"/>
      <c r="J697" s="5"/>
      <c r="K697" s="5"/>
      <c r="L697" s="5"/>
      <c r="M697" s="11"/>
      <c r="N697" s="11"/>
      <c r="O697" s="11"/>
      <c r="P697" s="11"/>
      <c r="Q697" s="11"/>
    </row>
    <row r="698" spans="2:19">
      <c r="B698" s="11"/>
      <c r="C698" s="48"/>
      <c r="D698" s="11"/>
      <c r="E698" s="11"/>
      <c r="F698" s="11"/>
      <c r="G698" s="11"/>
      <c r="H698" s="11"/>
      <c r="I698" s="11"/>
      <c r="J698" s="5"/>
      <c r="K698" s="5"/>
      <c r="L698" s="5"/>
      <c r="M698" s="11"/>
      <c r="N698" s="11"/>
      <c r="O698" s="11"/>
      <c r="P698" s="11"/>
      <c r="Q698" s="11"/>
    </row>
    <row r="699" spans="2:19">
      <c r="B699" s="11"/>
      <c r="C699" s="48"/>
      <c r="D699" s="11"/>
      <c r="E699" s="11"/>
      <c r="F699" s="11"/>
      <c r="G699" s="11"/>
      <c r="H699" s="11"/>
      <c r="I699" s="11"/>
      <c r="J699" s="5"/>
      <c r="K699" s="5"/>
      <c r="L699" s="5"/>
      <c r="M699" s="11"/>
      <c r="N699" s="11"/>
      <c r="O699" s="11"/>
      <c r="P699" s="11"/>
      <c r="Q699" s="11"/>
    </row>
    <row r="700" spans="2:19">
      <c r="B700" s="11"/>
      <c r="C700" s="48"/>
      <c r="D700" s="11"/>
      <c r="E700" s="11"/>
      <c r="F700" s="11"/>
      <c r="G700" s="11"/>
      <c r="H700" s="11"/>
      <c r="I700" s="11"/>
      <c r="J700" s="5"/>
      <c r="K700" s="5"/>
      <c r="L700" s="5"/>
      <c r="M700" s="11"/>
      <c r="N700" s="11"/>
      <c r="O700" s="11"/>
      <c r="P700" s="11"/>
      <c r="Q700" s="11"/>
    </row>
    <row r="701" spans="2:19">
      <c r="B701" s="11"/>
      <c r="C701" s="48"/>
      <c r="D701" s="11"/>
      <c r="E701" s="11"/>
      <c r="F701" s="11"/>
      <c r="G701" s="11"/>
      <c r="H701" s="11"/>
      <c r="I701" s="11"/>
      <c r="J701" s="5"/>
      <c r="K701" s="5"/>
      <c r="L701" s="5"/>
      <c r="M701" s="11"/>
      <c r="N701" s="11"/>
      <c r="O701" s="11"/>
      <c r="P701" s="11"/>
      <c r="Q701" s="11"/>
    </row>
    <row r="702" spans="2:19">
      <c r="B702" s="11"/>
      <c r="C702" s="48"/>
      <c r="D702" s="11"/>
      <c r="E702" s="11"/>
      <c r="F702" s="11"/>
      <c r="G702" s="11"/>
      <c r="H702" s="11"/>
      <c r="I702" s="11"/>
      <c r="J702" s="5"/>
      <c r="K702" s="5"/>
      <c r="L702" s="5"/>
      <c r="M702" s="11"/>
      <c r="N702" s="11"/>
      <c r="O702" s="11"/>
      <c r="P702" s="11"/>
      <c r="Q702" s="11"/>
    </row>
    <row r="703" spans="2:19">
      <c r="B703" s="11"/>
      <c r="C703" s="48"/>
      <c r="D703" s="11"/>
      <c r="E703" s="11"/>
      <c r="F703" s="11"/>
      <c r="G703" s="11"/>
      <c r="H703" s="11"/>
      <c r="I703" s="11"/>
      <c r="J703" s="5"/>
      <c r="K703" s="5"/>
      <c r="L703" s="5"/>
      <c r="M703" s="11"/>
      <c r="N703" s="11"/>
      <c r="O703" s="11"/>
      <c r="P703" s="11"/>
      <c r="Q703" s="11"/>
    </row>
    <row r="704" spans="2:19">
      <c r="B704" s="11"/>
      <c r="C704" s="48"/>
      <c r="D704" s="11"/>
      <c r="E704" s="11"/>
      <c r="F704" s="11"/>
      <c r="G704" s="11"/>
      <c r="H704" s="11"/>
      <c r="I704" s="11"/>
      <c r="J704" s="5"/>
      <c r="K704" s="5"/>
      <c r="L704" s="5"/>
      <c r="M704" s="11"/>
      <c r="N704" s="11"/>
      <c r="O704" s="11"/>
      <c r="P704" s="11"/>
      <c r="Q704" s="11"/>
    </row>
    <row r="705" spans="2:17">
      <c r="B705" s="11"/>
      <c r="C705" s="48"/>
      <c r="D705" s="11"/>
      <c r="E705" s="11"/>
      <c r="F705" s="11"/>
      <c r="G705" s="11"/>
      <c r="H705" s="11"/>
      <c r="I705" s="11"/>
      <c r="J705" s="5"/>
      <c r="K705" s="5"/>
      <c r="L705" s="5"/>
      <c r="M705" s="11"/>
      <c r="N705" s="11"/>
      <c r="O705" s="11"/>
      <c r="P705" s="11"/>
      <c r="Q705" s="11"/>
    </row>
    <row r="706" spans="2:17">
      <c r="B706" s="11"/>
      <c r="C706" s="48"/>
      <c r="D706" s="11"/>
      <c r="E706" s="11"/>
      <c r="F706" s="11"/>
      <c r="G706" s="11"/>
      <c r="H706" s="11"/>
      <c r="I706" s="11"/>
      <c r="J706" s="5"/>
      <c r="K706" s="5"/>
      <c r="L706" s="5"/>
      <c r="M706" s="11"/>
      <c r="N706" s="11"/>
      <c r="O706" s="11"/>
      <c r="P706" s="11"/>
      <c r="Q706" s="11"/>
    </row>
    <row r="707" spans="2:17">
      <c r="B707" s="11"/>
      <c r="C707" s="48"/>
      <c r="D707" s="11"/>
      <c r="E707" s="11"/>
      <c r="F707" s="11"/>
      <c r="G707" s="11"/>
      <c r="H707" s="11"/>
      <c r="I707" s="11"/>
      <c r="J707" s="5"/>
      <c r="K707" s="5"/>
      <c r="L707" s="5"/>
      <c r="M707" s="11"/>
      <c r="N707" s="11"/>
      <c r="O707" s="11"/>
      <c r="P707" s="11"/>
      <c r="Q707" s="11"/>
    </row>
    <row r="708" spans="2:17">
      <c r="B708" s="11"/>
      <c r="C708" s="48"/>
      <c r="D708" s="11"/>
      <c r="E708" s="11"/>
      <c r="F708" s="11"/>
      <c r="G708" s="11"/>
      <c r="H708" s="11"/>
      <c r="I708" s="11"/>
      <c r="J708" s="5"/>
      <c r="K708" s="5"/>
      <c r="L708" s="5"/>
      <c r="M708" s="11"/>
      <c r="N708" s="11"/>
      <c r="O708" s="11"/>
      <c r="P708" s="11"/>
      <c r="Q708" s="11"/>
    </row>
    <row r="709" spans="2:17">
      <c r="B709" s="11"/>
      <c r="C709" s="48"/>
      <c r="D709" s="11"/>
      <c r="E709" s="11"/>
      <c r="F709" s="11"/>
      <c r="G709" s="11"/>
      <c r="H709" s="11"/>
      <c r="I709" s="11"/>
      <c r="J709" s="5"/>
      <c r="K709" s="5"/>
      <c r="L709" s="5"/>
      <c r="M709" s="11"/>
      <c r="N709" s="11"/>
      <c r="O709" s="11"/>
      <c r="P709" s="11"/>
      <c r="Q709" s="11"/>
    </row>
    <row r="710" spans="2:17">
      <c r="B710" s="11"/>
      <c r="C710" s="48"/>
      <c r="D710" s="11"/>
      <c r="E710" s="11"/>
      <c r="F710" s="11"/>
      <c r="G710" s="11"/>
      <c r="H710" s="11"/>
      <c r="I710" s="11"/>
      <c r="J710" s="5"/>
      <c r="K710" s="5"/>
      <c r="L710" s="5"/>
      <c r="M710" s="11"/>
      <c r="N710" s="11"/>
      <c r="O710" s="11"/>
      <c r="P710" s="11"/>
      <c r="Q710" s="11"/>
    </row>
    <row r="711" spans="2:17">
      <c r="B711" s="11"/>
      <c r="C711" s="48"/>
      <c r="D711" s="11"/>
      <c r="E711" s="11"/>
      <c r="F711" s="11"/>
      <c r="G711" s="11"/>
      <c r="H711" s="11"/>
      <c r="I711" s="11"/>
      <c r="J711" s="5"/>
      <c r="K711" s="5"/>
      <c r="L711" s="5"/>
      <c r="M711" s="11"/>
      <c r="N711" s="11"/>
      <c r="O711" s="11"/>
      <c r="P711" s="11"/>
      <c r="Q711" s="11"/>
    </row>
    <row r="712" spans="2:17">
      <c r="B712" s="11"/>
      <c r="C712" s="48"/>
      <c r="D712" s="11"/>
      <c r="E712" s="11"/>
      <c r="F712" s="11"/>
      <c r="G712" s="11"/>
      <c r="H712" s="11"/>
      <c r="I712" s="11"/>
      <c r="J712" s="5"/>
      <c r="K712" s="5"/>
      <c r="L712" s="5"/>
      <c r="M712" s="11"/>
      <c r="N712" s="11"/>
      <c r="O712" s="11"/>
      <c r="P712" s="11"/>
      <c r="Q712" s="11"/>
    </row>
    <row r="713" spans="2:17">
      <c r="B713" s="11"/>
      <c r="C713" s="48"/>
      <c r="D713" s="11"/>
      <c r="E713" s="11"/>
      <c r="F713" s="11"/>
      <c r="G713" s="11"/>
      <c r="H713" s="11"/>
      <c r="I713" s="11"/>
      <c r="J713" s="5"/>
      <c r="K713" s="5"/>
      <c r="L713" s="5"/>
      <c r="M713" s="11"/>
      <c r="N713" s="11"/>
      <c r="O713" s="11"/>
      <c r="P713" s="11"/>
      <c r="Q713" s="11"/>
    </row>
    <row r="714" spans="2:17">
      <c r="B714" s="11"/>
      <c r="C714" s="48"/>
      <c r="D714" s="11"/>
      <c r="E714" s="11"/>
      <c r="F714" s="11"/>
      <c r="G714" s="11"/>
      <c r="H714" s="11"/>
      <c r="I714" s="11"/>
      <c r="J714" s="5"/>
      <c r="K714" s="5"/>
      <c r="L714" s="5"/>
      <c r="M714" s="11"/>
      <c r="N714" s="11"/>
      <c r="O714" s="11"/>
      <c r="P714" s="11"/>
      <c r="Q714" s="11"/>
    </row>
    <row r="715" spans="2:17">
      <c r="B715" s="11"/>
      <c r="C715" s="48"/>
      <c r="D715" s="11"/>
      <c r="E715" s="11"/>
      <c r="F715" s="11"/>
      <c r="G715" s="11"/>
      <c r="H715" s="11"/>
      <c r="I715" s="11"/>
      <c r="J715" s="5"/>
      <c r="K715" s="5"/>
      <c r="L715" s="5"/>
      <c r="M715" s="11"/>
      <c r="N715" s="11"/>
      <c r="O715" s="11"/>
      <c r="P715" s="11"/>
      <c r="Q715" s="11"/>
    </row>
    <row r="716" spans="2:17">
      <c r="B716" s="11"/>
      <c r="C716" s="48"/>
      <c r="D716" s="11"/>
      <c r="E716" s="11"/>
      <c r="F716" s="11"/>
      <c r="G716" s="11"/>
      <c r="H716" s="11"/>
      <c r="I716" s="11"/>
      <c r="J716" s="5"/>
      <c r="K716" s="5"/>
      <c r="L716" s="5"/>
      <c r="M716" s="11"/>
      <c r="N716" s="11"/>
      <c r="O716" s="11"/>
      <c r="P716" s="11"/>
      <c r="Q716" s="11"/>
    </row>
    <row r="717" spans="2:17">
      <c r="B717" s="11"/>
      <c r="C717" s="48"/>
      <c r="D717" s="11"/>
      <c r="E717" s="11"/>
      <c r="F717" s="11"/>
      <c r="G717" s="11"/>
      <c r="H717" s="11"/>
      <c r="I717" s="11"/>
      <c r="J717" s="5"/>
      <c r="K717" s="5"/>
      <c r="L717" s="5"/>
      <c r="M717" s="11"/>
      <c r="N717" s="11"/>
      <c r="O717" s="11"/>
      <c r="P717" s="11"/>
      <c r="Q717" s="11"/>
    </row>
    <row r="718" spans="2:17">
      <c r="B718" s="11"/>
      <c r="C718" s="48"/>
      <c r="D718" s="11"/>
      <c r="E718" s="11"/>
      <c r="F718" s="11"/>
      <c r="G718" s="11"/>
      <c r="H718" s="11"/>
      <c r="I718" s="11"/>
      <c r="J718" s="5"/>
      <c r="K718" s="5"/>
      <c r="L718" s="5"/>
      <c r="M718" s="11"/>
      <c r="N718" s="11"/>
      <c r="O718" s="11"/>
      <c r="P718" s="11"/>
      <c r="Q718" s="11"/>
    </row>
    <row r="719" spans="2:17">
      <c r="B719" s="11"/>
      <c r="C719" s="48"/>
      <c r="D719" s="11"/>
      <c r="E719" s="11"/>
      <c r="F719" s="11"/>
      <c r="G719" s="11"/>
      <c r="H719" s="11"/>
      <c r="I719" s="11"/>
      <c r="J719" s="5"/>
      <c r="K719" s="5"/>
      <c r="L719" s="5"/>
      <c r="M719" s="11"/>
      <c r="N719" s="11"/>
      <c r="O719" s="11"/>
      <c r="P719" s="11"/>
      <c r="Q719" s="11"/>
    </row>
    <row r="720" spans="2:17">
      <c r="B720" s="11"/>
      <c r="C720" s="48"/>
      <c r="D720" s="11"/>
      <c r="E720" s="11"/>
      <c r="F720" s="11"/>
      <c r="G720" s="11"/>
      <c r="H720" s="11"/>
      <c r="I720" s="11"/>
      <c r="J720" s="5"/>
      <c r="K720" s="5"/>
      <c r="L720" s="5"/>
      <c r="M720" s="11"/>
      <c r="N720" s="11"/>
      <c r="O720" s="11"/>
      <c r="P720" s="11"/>
      <c r="Q720" s="11"/>
    </row>
    <row r="721" spans="2:17">
      <c r="B721" s="11"/>
      <c r="C721" s="48"/>
      <c r="D721" s="11"/>
      <c r="E721" s="11"/>
      <c r="F721" s="11"/>
      <c r="G721" s="11"/>
      <c r="H721" s="11"/>
      <c r="I721" s="11"/>
      <c r="J721" s="5"/>
      <c r="K721" s="5"/>
      <c r="L721" s="5"/>
      <c r="M721" s="11"/>
      <c r="N721" s="11"/>
      <c r="O721" s="11"/>
      <c r="P721" s="11"/>
      <c r="Q721" s="11"/>
    </row>
    <row r="722" spans="2:17">
      <c r="B722" s="11"/>
      <c r="C722" s="48"/>
      <c r="D722" s="11"/>
      <c r="E722" s="11"/>
      <c r="F722" s="11"/>
      <c r="G722" s="11"/>
      <c r="H722" s="11"/>
      <c r="I722" s="11"/>
      <c r="J722" s="5"/>
      <c r="K722" s="5"/>
      <c r="L722" s="5"/>
      <c r="M722" s="11"/>
      <c r="N722" s="11"/>
      <c r="O722" s="11"/>
      <c r="P722" s="11"/>
      <c r="Q722" s="11"/>
    </row>
    <row r="723" spans="2:17">
      <c r="B723" s="11"/>
      <c r="C723" s="48"/>
      <c r="D723" s="11"/>
      <c r="E723" s="11"/>
      <c r="F723" s="11"/>
      <c r="G723" s="11"/>
      <c r="H723" s="11"/>
      <c r="I723" s="11"/>
      <c r="J723" s="5"/>
      <c r="K723" s="5"/>
      <c r="L723" s="5"/>
      <c r="M723" s="11"/>
      <c r="N723" s="11"/>
      <c r="O723" s="11"/>
      <c r="P723" s="11"/>
      <c r="Q723" s="11"/>
    </row>
    <row r="724" spans="2:17">
      <c r="B724" s="11"/>
      <c r="C724" s="48"/>
      <c r="D724" s="11"/>
      <c r="E724" s="11"/>
      <c r="F724" s="11"/>
      <c r="G724" s="11"/>
      <c r="H724" s="11"/>
      <c r="I724" s="11"/>
      <c r="J724" s="5"/>
      <c r="K724" s="5"/>
      <c r="L724" s="5"/>
      <c r="M724" s="11"/>
      <c r="N724" s="11"/>
      <c r="O724" s="11"/>
      <c r="P724" s="11"/>
      <c r="Q724" s="11"/>
    </row>
    <row r="725" spans="2:17">
      <c r="B725" s="11"/>
      <c r="C725" s="48"/>
      <c r="D725" s="11"/>
      <c r="E725" s="11"/>
      <c r="F725" s="11"/>
      <c r="G725" s="11"/>
      <c r="H725" s="11"/>
      <c r="I725" s="11"/>
      <c r="J725" s="5"/>
      <c r="K725" s="5"/>
      <c r="L725" s="5"/>
      <c r="M725" s="11"/>
      <c r="N725" s="11"/>
      <c r="O725" s="11"/>
      <c r="P725" s="11"/>
      <c r="Q725" s="11"/>
    </row>
    <row r="726" spans="2:17">
      <c r="B726" s="11"/>
      <c r="C726" s="48"/>
      <c r="D726" s="11"/>
      <c r="E726" s="11"/>
      <c r="F726" s="11"/>
      <c r="G726" s="11"/>
      <c r="H726" s="11"/>
      <c r="I726" s="11"/>
      <c r="J726" s="5"/>
      <c r="K726" s="5"/>
      <c r="L726" s="5"/>
      <c r="M726" s="11"/>
      <c r="N726" s="11"/>
      <c r="O726" s="11"/>
      <c r="P726" s="11"/>
      <c r="Q726" s="11"/>
    </row>
    <row r="727" spans="2:17">
      <c r="B727" s="11"/>
      <c r="C727" s="48"/>
      <c r="D727" s="11"/>
      <c r="E727" s="11"/>
      <c r="F727" s="11"/>
      <c r="G727" s="11"/>
      <c r="H727" s="11"/>
      <c r="I727" s="11"/>
      <c r="J727" s="5"/>
      <c r="K727" s="5"/>
      <c r="L727" s="5"/>
      <c r="M727" s="11"/>
      <c r="N727" s="11"/>
      <c r="O727" s="11"/>
      <c r="P727" s="11"/>
      <c r="Q727" s="11"/>
    </row>
    <row r="728" spans="2:17">
      <c r="B728" s="11"/>
      <c r="C728" s="48"/>
      <c r="D728" s="11"/>
      <c r="E728" s="11"/>
      <c r="F728" s="11"/>
      <c r="G728" s="11"/>
      <c r="H728" s="11"/>
      <c r="I728" s="11"/>
      <c r="J728" s="5"/>
      <c r="K728" s="5"/>
      <c r="L728" s="5"/>
      <c r="M728" s="11"/>
      <c r="N728" s="11"/>
      <c r="O728" s="11"/>
      <c r="P728" s="11"/>
      <c r="Q728" s="11"/>
    </row>
    <row r="729" spans="2:17">
      <c r="B729" s="11"/>
      <c r="C729" s="48"/>
      <c r="D729" s="11"/>
      <c r="E729" s="11"/>
      <c r="F729" s="11"/>
      <c r="G729" s="11"/>
      <c r="H729" s="11"/>
      <c r="I729" s="11"/>
      <c r="J729" s="5"/>
      <c r="K729" s="5"/>
      <c r="L729" s="5"/>
      <c r="M729" s="11"/>
      <c r="N729" s="11"/>
      <c r="O729" s="11"/>
      <c r="P729" s="11"/>
      <c r="Q729" s="11"/>
    </row>
    <row r="730" spans="2:17">
      <c r="B730" s="11"/>
      <c r="C730" s="48"/>
      <c r="D730" s="11"/>
      <c r="E730" s="11"/>
      <c r="F730" s="11"/>
      <c r="G730" s="11"/>
      <c r="H730" s="11"/>
      <c r="I730" s="11"/>
      <c r="J730" s="5"/>
      <c r="K730" s="5"/>
      <c r="L730" s="5"/>
      <c r="M730" s="11"/>
      <c r="N730" s="11"/>
      <c r="O730" s="11"/>
      <c r="P730" s="11"/>
      <c r="Q730" s="11"/>
    </row>
    <row r="731" spans="2:17">
      <c r="B731" s="11"/>
      <c r="C731" s="48"/>
      <c r="D731" s="11"/>
      <c r="E731" s="11"/>
      <c r="F731" s="11"/>
      <c r="G731" s="11"/>
      <c r="H731" s="11"/>
      <c r="I731" s="11"/>
      <c r="J731" s="5"/>
      <c r="K731" s="5"/>
      <c r="L731" s="5"/>
      <c r="M731" s="11"/>
      <c r="N731" s="11"/>
      <c r="O731" s="11"/>
      <c r="P731" s="11"/>
      <c r="Q731" s="11"/>
    </row>
    <row r="732" spans="2:17">
      <c r="B732" s="11"/>
      <c r="C732" s="48"/>
      <c r="D732" s="11"/>
      <c r="E732" s="11"/>
      <c r="F732" s="11"/>
      <c r="G732" s="11"/>
      <c r="H732" s="11"/>
      <c r="I732" s="11"/>
      <c r="J732" s="5"/>
      <c r="K732" s="5"/>
      <c r="L732" s="5"/>
      <c r="M732" s="11"/>
      <c r="N732" s="11"/>
      <c r="O732" s="11"/>
      <c r="P732" s="11"/>
      <c r="Q732" s="11"/>
    </row>
    <row r="733" spans="2:17">
      <c r="B733" s="11"/>
      <c r="C733" s="48"/>
      <c r="D733" s="11"/>
      <c r="E733" s="11"/>
      <c r="F733" s="11"/>
      <c r="G733" s="11"/>
      <c r="H733" s="11"/>
      <c r="I733" s="11"/>
      <c r="J733" s="5"/>
      <c r="K733" s="5"/>
      <c r="L733" s="5"/>
      <c r="M733" s="11"/>
      <c r="N733" s="11"/>
      <c r="O733" s="11"/>
      <c r="P733" s="11"/>
      <c r="Q733" s="11"/>
    </row>
    <row r="734" spans="2:17">
      <c r="B734" s="11"/>
      <c r="C734" s="48"/>
      <c r="D734" s="11"/>
      <c r="E734" s="11"/>
      <c r="F734" s="11"/>
      <c r="G734" s="11"/>
      <c r="H734" s="11"/>
      <c r="I734" s="11"/>
      <c r="J734" s="5"/>
      <c r="K734" s="5"/>
      <c r="L734" s="5"/>
      <c r="M734" s="11"/>
      <c r="N734" s="11"/>
      <c r="O734" s="11"/>
      <c r="P734" s="11"/>
      <c r="Q734" s="11"/>
    </row>
    <row r="735" spans="2:17">
      <c r="B735" s="11"/>
      <c r="C735" s="48"/>
      <c r="D735" s="11"/>
      <c r="E735" s="11"/>
      <c r="F735" s="11"/>
      <c r="G735" s="11"/>
      <c r="H735" s="11"/>
      <c r="I735" s="11"/>
      <c r="J735" s="5"/>
      <c r="K735" s="5"/>
      <c r="L735" s="5"/>
      <c r="M735" s="11"/>
      <c r="N735" s="11"/>
      <c r="O735" s="11"/>
      <c r="P735" s="11"/>
      <c r="Q735" s="11"/>
    </row>
    <row r="736" spans="2:17">
      <c r="B736" s="11"/>
      <c r="C736" s="48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</row>
    <row r="737" spans="2:17">
      <c r="B737" s="11"/>
      <c r="C737" s="48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</row>
    <row r="738" spans="2:17">
      <c r="B738" s="11"/>
      <c r="C738" s="48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</row>
    <row r="739" spans="2:17">
      <c r="B739" s="11"/>
      <c r="C739" s="48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</row>
    <row r="740" spans="2:17">
      <c r="B740" s="11"/>
      <c r="C740" s="48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</row>
    <row r="741" spans="2:17">
      <c r="B741" s="11"/>
      <c r="C741" s="48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</row>
    <row r="742" spans="2:17">
      <c r="B742" s="11"/>
      <c r="C742" s="48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</row>
    <row r="743" spans="2:17">
      <c r="B743" s="11"/>
      <c r="C743" s="48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</row>
    <row r="744" spans="2:17">
      <c r="B744" s="11"/>
      <c r="C744" s="48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</row>
    <row r="745" spans="2:17">
      <c r="B745" s="11"/>
      <c r="C745" s="48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</row>
    <row r="746" spans="2:17">
      <c r="B746" s="11"/>
      <c r="C746" s="48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</row>
    <row r="747" spans="2:17">
      <c r="B747" s="11"/>
      <c r="C747" s="48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</row>
    <row r="748" spans="2:17">
      <c r="B748" s="11"/>
      <c r="C748" s="48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</row>
    <row r="749" spans="2:17">
      <c r="B749" s="11"/>
      <c r="C749" s="48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</row>
    <row r="750" spans="2:17">
      <c r="B750" s="11"/>
      <c r="C750" s="48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</row>
    <row r="751" spans="2:17">
      <c r="B751" s="11"/>
      <c r="C751" s="48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</row>
    <row r="752" spans="2:17">
      <c r="B752" s="11"/>
      <c r="C752" s="48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</row>
    <row r="753" spans="2:17">
      <c r="B753" s="11"/>
      <c r="C753" s="48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</row>
    <row r="754" spans="2:17">
      <c r="B754" s="11"/>
      <c r="C754" s="48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</row>
    <row r="755" spans="2:17">
      <c r="B755" s="11"/>
      <c r="C755" s="48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</row>
    <row r="756" spans="2:17">
      <c r="B756" s="11"/>
      <c r="C756" s="48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</row>
    <row r="757" spans="2:17">
      <c r="B757" s="11"/>
      <c r="C757" s="48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</row>
    <row r="758" spans="2:17">
      <c r="B758" s="11"/>
      <c r="C758" s="48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</row>
    <row r="759" spans="2:17">
      <c r="B759" s="11"/>
      <c r="C759" s="48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</row>
    <row r="760" spans="2:17">
      <c r="B760" s="11"/>
      <c r="C760" s="48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</row>
    <row r="761" spans="2:17">
      <c r="B761" s="11"/>
      <c r="C761" s="48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</row>
    <row r="762" spans="2:17">
      <c r="B762" s="11"/>
      <c r="C762" s="48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</row>
    <row r="763" spans="2:17">
      <c r="B763" s="11"/>
      <c r="C763" s="48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</row>
    <row r="764" spans="2:17">
      <c r="B764" s="11"/>
      <c r="C764" s="48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</row>
    <row r="765" spans="2:17">
      <c r="B765" s="11"/>
      <c r="C765" s="48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</row>
    <row r="766" spans="2:17">
      <c r="B766" s="11"/>
      <c r="C766" s="48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</row>
    <row r="767" spans="2:17">
      <c r="B767" s="11"/>
      <c r="C767" s="48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</row>
    <row r="953" spans="10:12">
      <c r="J953" s="5"/>
      <c r="K953" s="5"/>
      <c r="L953" s="5"/>
    </row>
    <row r="954" spans="10:12">
      <c r="J954" s="5"/>
      <c r="K954" s="5"/>
      <c r="L954" s="5"/>
    </row>
  </sheetData>
  <pageMargins left="0.196527777777778" right="0.118055555555556" top="0.15763888888888899" bottom="0.15763888888888899" header="0.51180555555555496" footer="0.51180555555555496"/>
  <pageSetup paperSize="9" firstPageNumber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J891"/>
  <sheetViews>
    <sheetView tabSelected="1" view="pageBreakPreview" zoomScale="96" zoomScaleSheetLayoutView="96" workbookViewId="0">
      <selection activeCell="H17" sqref="H17"/>
    </sheetView>
  </sheetViews>
  <sheetFormatPr defaultRowHeight="15"/>
  <cols>
    <col min="1" max="1" width="1" customWidth="1"/>
    <col min="2" max="2" width="8.7109375" customWidth="1"/>
    <col min="3" max="3" width="33.42578125" customWidth="1"/>
    <col min="4" max="4" width="8.5703125" style="1" customWidth="1"/>
    <col min="5" max="5" width="6.140625" style="1" customWidth="1"/>
    <col min="6" max="6" width="7.140625" style="1" customWidth="1"/>
    <col min="7" max="7" width="9.140625" style="1" customWidth="1"/>
    <col min="8" max="8" width="9.5703125" style="1" customWidth="1"/>
    <col min="9" max="9" width="8.42578125" style="1" customWidth="1"/>
    <col min="10" max="10" width="8.140625" style="1" customWidth="1"/>
  </cols>
  <sheetData>
    <row r="1" spans="2:10" ht="7.5" customHeight="1"/>
    <row r="3" spans="2:10" ht="12.75" customHeight="1"/>
    <row r="6" spans="2:10">
      <c r="F6"/>
      <c r="G6" s="2"/>
      <c r="J6"/>
    </row>
    <row r="7" spans="2:10">
      <c r="G7"/>
      <c r="J7"/>
    </row>
    <row r="8" spans="2:10">
      <c r="F8"/>
      <c r="G8"/>
      <c r="H8"/>
      <c r="I8"/>
      <c r="J8"/>
    </row>
    <row r="9" spans="2:10">
      <c r="F9"/>
      <c r="G9"/>
      <c r="I9" s="12"/>
    </row>
    <row r="10" spans="2:10">
      <c r="F10"/>
      <c r="G10"/>
      <c r="H10"/>
      <c r="I10"/>
      <c r="J10"/>
    </row>
    <row r="11" spans="2:10">
      <c r="I11" s="2"/>
      <c r="J11" s="2"/>
    </row>
    <row r="12" spans="2:10">
      <c r="F12"/>
      <c r="G12"/>
      <c r="H12"/>
      <c r="I12" s="2"/>
      <c r="J12" s="2"/>
    </row>
    <row r="13" spans="2:10">
      <c r="I13"/>
      <c r="J13"/>
    </row>
    <row r="14" spans="2:10">
      <c r="B14" s="11"/>
      <c r="F14" s="17"/>
      <c r="G14" s="17"/>
      <c r="H14" s="17"/>
      <c r="I14"/>
    </row>
    <row r="15" spans="2:10" ht="18.75" customHeight="1">
      <c r="D15"/>
      <c r="E15"/>
      <c r="F15"/>
      <c r="G15" s="293"/>
      <c r="H15" s="293"/>
      <c r="I15" s="293"/>
      <c r="J15" s="293"/>
    </row>
    <row r="16" spans="2:10" ht="16.5" customHeight="1">
      <c r="B16" s="79"/>
      <c r="C16" s="146"/>
      <c r="D16"/>
      <c r="E16"/>
      <c r="F16"/>
      <c r="G16"/>
      <c r="H16"/>
      <c r="I16"/>
      <c r="J16" s="292"/>
    </row>
    <row r="17" spans="2:10">
      <c r="B17" s="79"/>
      <c r="C17" s="146"/>
      <c r="D17" s="2"/>
      <c r="E17" s="293"/>
      <c r="F17" s="6"/>
      <c r="G17" s="6"/>
      <c r="H17" s="9"/>
      <c r="I17"/>
      <c r="J17" s="146"/>
    </row>
    <row r="18" spans="2:10">
      <c r="B18" s="79"/>
      <c r="C18" s="296"/>
      <c r="D18" s="2"/>
      <c r="E18" s="2"/>
      <c r="F18" s="9"/>
      <c r="G18"/>
      <c r="H18" s="9"/>
      <c r="I18"/>
      <c r="J18" s="146"/>
    </row>
    <row r="19" spans="2:10" ht="15.75" customHeight="1">
      <c r="B19" s="79"/>
      <c r="C19" s="12" t="s">
        <v>198</v>
      </c>
      <c r="F19" s="293"/>
      <c r="H19"/>
      <c r="I19" s="26"/>
      <c r="J19" s="26"/>
    </row>
    <row r="20" spans="2:10" ht="15.75" customHeight="1">
      <c r="B20" s="79"/>
      <c r="C20" s="146"/>
      <c r="D20"/>
      <c r="E20" s="296"/>
      <c r="F20"/>
      <c r="G20" s="293"/>
      <c r="H20" s="293"/>
      <c r="I20" s="293"/>
      <c r="J20" s="293"/>
    </row>
    <row r="21" spans="2:10" ht="20.25" customHeight="1">
      <c r="C21" s="13" t="s">
        <v>576</v>
      </c>
      <c r="D21" s="146"/>
      <c r="E21" s="2"/>
      <c r="F21" s="6"/>
      <c r="G21" s="6"/>
      <c r="H21" s="99"/>
      <c r="J21" s="145"/>
    </row>
    <row r="22" spans="2:10" ht="15.75" customHeight="1">
      <c r="B22" s="300"/>
      <c r="C22" s="79"/>
      <c r="E22"/>
      <c r="F22"/>
      <c r="G22" s="9"/>
      <c r="H22" s="9"/>
      <c r="I22"/>
      <c r="J22" s="145"/>
    </row>
    <row r="23" spans="2:10" ht="13.5" customHeight="1">
      <c r="B23" s="302"/>
      <c r="C23" s="400" t="s">
        <v>203</v>
      </c>
    </row>
    <row r="24" spans="2:10" ht="13.5" customHeight="1">
      <c r="B24" s="304"/>
    </row>
    <row r="25" spans="2:10" ht="12.75" customHeight="1">
      <c r="C25" s="25" t="s">
        <v>143</v>
      </c>
      <c r="E25"/>
      <c r="G25" s="9"/>
      <c r="H25" s="2"/>
      <c r="I25"/>
      <c r="J25" s="145"/>
    </row>
    <row r="26" spans="2:10" ht="13.5" customHeight="1">
      <c r="B26" s="296"/>
      <c r="C26" s="303"/>
      <c r="D26" s="303"/>
      <c r="E26" s="145"/>
      <c r="F26" s="145"/>
      <c r="G26" s="145"/>
      <c r="H26" s="296"/>
      <c r="I26" s="79"/>
      <c r="J26" s="145"/>
    </row>
    <row r="27" spans="2:10" ht="15.75" customHeight="1">
      <c r="B27" s="305"/>
      <c r="C27" s="303"/>
      <c r="D27"/>
      <c r="E27"/>
      <c r="F27"/>
      <c r="G27"/>
      <c r="H27" s="305"/>
      <c r="I27" s="79"/>
      <c r="J27" s="145"/>
    </row>
    <row r="28" spans="2:10" ht="17.25" customHeight="1">
      <c r="C28" s="79"/>
      <c r="D28" s="99" t="s">
        <v>940</v>
      </c>
      <c r="F28"/>
      <c r="H28"/>
      <c r="I28" s="12" t="s">
        <v>437</v>
      </c>
    </row>
    <row r="29" spans="2:10" ht="13.5" customHeight="1">
      <c r="C29" s="79"/>
      <c r="D29" s="146"/>
      <c r="E29"/>
      <c r="F29"/>
      <c r="G29"/>
      <c r="H29"/>
      <c r="I29"/>
      <c r="J29"/>
    </row>
    <row r="30" spans="2:10" ht="15.75" customHeight="1">
      <c r="C30" s="77"/>
      <c r="D30"/>
      <c r="E30"/>
      <c r="F30"/>
      <c r="G30"/>
      <c r="H30"/>
      <c r="I30"/>
      <c r="J30" s="146"/>
    </row>
    <row r="31" spans="2:10" ht="15" customHeight="1">
      <c r="C31" s="308" t="s">
        <v>540</v>
      </c>
      <c r="D31"/>
      <c r="E31"/>
      <c r="F31" s="28"/>
      <c r="G31" s="307"/>
      <c r="H31"/>
      <c r="I31" s="28"/>
      <c r="J31" s="28"/>
    </row>
    <row r="32" spans="2:10" ht="13.5" customHeight="1">
      <c r="C32" s="1"/>
      <c r="E32"/>
      <c r="G32"/>
      <c r="H32"/>
      <c r="I32"/>
      <c r="J32"/>
    </row>
    <row r="33" spans="2:10" ht="14.25" customHeight="1">
      <c r="D33"/>
      <c r="E33"/>
      <c r="F33"/>
      <c r="G33"/>
      <c r="H33"/>
      <c r="I33"/>
      <c r="J33"/>
    </row>
    <row r="34" spans="2:10" ht="12.75" customHeight="1">
      <c r="B34" s="311"/>
      <c r="C34" s="312"/>
      <c r="D34" s="313"/>
      <c r="E34" s="314"/>
      <c r="F34" s="49"/>
      <c r="G34" s="49"/>
      <c r="H34" s="49"/>
      <c r="I34" s="49"/>
      <c r="J34" s="49"/>
    </row>
    <row r="35" spans="2:10" ht="16.5" customHeight="1">
      <c r="B35" s="315"/>
      <c r="C35" s="315"/>
      <c r="D35" s="315"/>
      <c r="E35" s="316"/>
      <c r="F35" s="315"/>
      <c r="G35" s="315"/>
      <c r="H35" s="315"/>
      <c r="I35" s="315"/>
      <c r="J35" s="315"/>
    </row>
    <row r="36" spans="2:10" ht="15" customHeight="1">
      <c r="B36" s="306"/>
      <c r="C36" s="306"/>
      <c r="D36" s="309"/>
      <c r="E36" s="317"/>
      <c r="F36" s="306"/>
      <c r="G36" s="298"/>
      <c r="H36" s="298"/>
      <c r="I36" s="298"/>
      <c r="J36" s="298"/>
    </row>
    <row r="37" spans="2:10" ht="16.5" customHeight="1">
      <c r="B37" s="318"/>
      <c r="C37" s="318"/>
      <c r="D37" s="318"/>
      <c r="E37" s="319"/>
      <c r="F37" s="318"/>
      <c r="G37" s="318"/>
      <c r="H37" s="320"/>
      <c r="I37" s="318"/>
      <c r="J37" s="320"/>
    </row>
    <row r="38" spans="2:10" ht="13.5" customHeight="1">
      <c r="D38"/>
      <c r="E38"/>
      <c r="F38"/>
      <c r="G38"/>
      <c r="H38"/>
      <c r="I38"/>
      <c r="J38"/>
    </row>
    <row r="39" spans="2:10" ht="17.25" customHeight="1">
      <c r="D39"/>
      <c r="E39"/>
      <c r="F39"/>
      <c r="G39"/>
      <c r="H39"/>
      <c r="I39"/>
      <c r="J39"/>
    </row>
    <row r="40" spans="2:10" ht="13.5" customHeight="1">
      <c r="D40"/>
      <c r="E40" s="147"/>
      <c r="F40"/>
      <c r="G40"/>
      <c r="H40"/>
      <c r="I40"/>
      <c r="J40"/>
    </row>
    <row r="41" spans="2:10" ht="15" customHeight="1">
      <c r="B41" s="310"/>
      <c r="D41"/>
      <c r="E41"/>
      <c r="F41"/>
      <c r="G41"/>
      <c r="H41"/>
      <c r="I41"/>
      <c r="J41"/>
    </row>
    <row r="42" spans="2:10" ht="12" customHeight="1">
      <c r="D42" s="321"/>
      <c r="E42"/>
      <c r="F42"/>
      <c r="G42"/>
      <c r="H42"/>
      <c r="I42"/>
      <c r="J42"/>
    </row>
    <row r="43" spans="2:10" ht="12" customHeight="1">
      <c r="B43" s="322"/>
      <c r="C43" s="79"/>
      <c r="D43" s="146"/>
      <c r="E43"/>
      <c r="F43"/>
      <c r="G43" s="146"/>
      <c r="H43" s="146"/>
      <c r="I43" s="146"/>
      <c r="J43" s="146"/>
    </row>
    <row r="44" spans="2:10" ht="15" customHeight="1">
      <c r="B44" s="296"/>
      <c r="C44" s="79"/>
      <c r="D44" s="146"/>
      <c r="E44"/>
      <c r="F44"/>
      <c r="G44" s="146"/>
      <c r="H44" s="146"/>
      <c r="I44" s="146"/>
      <c r="J44" s="146"/>
    </row>
    <row r="45" spans="2:10" ht="16.5" customHeight="1">
      <c r="B45" s="296"/>
    </row>
    <row r="46" spans="2:10" ht="16.5" customHeight="1"/>
    <row r="47" spans="2:10" ht="15.75" customHeight="1"/>
    <row r="48" spans="2:10" ht="12.75" customHeight="1">
      <c r="B48" s="11"/>
      <c r="C48" s="11"/>
      <c r="D48" s="5"/>
      <c r="E48" s="5"/>
      <c r="F48" s="5"/>
      <c r="G48" s="5"/>
      <c r="H48" s="5"/>
      <c r="I48" s="5"/>
      <c r="J48" s="5"/>
    </row>
    <row r="49" spans="1:10" ht="15" customHeight="1"/>
    <row r="50" spans="1:10" ht="16.5" customHeight="1">
      <c r="C50" s="1" t="s">
        <v>144</v>
      </c>
      <c r="D50"/>
      <c r="E50"/>
      <c r="F50"/>
      <c r="G50" t="s">
        <v>106</v>
      </c>
      <c r="H50"/>
      <c r="I50"/>
    </row>
    <row r="51" spans="1:10" ht="15" customHeight="1"/>
    <row r="52" spans="1:10" ht="15.75" customHeight="1">
      <c r="E52" t="s">
        <v>533</v>
      </c>
    </row>
    <row r="53" spans="1:10" ht="14.25" customHeight="1"/>
    <row r="54" spans="1:10" ht="15" customHeight="1"/>
    <row r="55" spans="1:10" ht="18" customHeight="1">
      <c r="D55" s="5"/>
      <c r="E55" s="5"/>
      <c r="F55" s="5"/>
      <c r="G55" s="5"/>
      <c r="H55" s="155"/>
      <c r="I55" s="1253"/>
    </row>
    <row r="56" spans="1:10" ht="15" customHeight="1">
      <c r="G56" s="155"/>
      <c r="J56" s="562"/>
    </row>
    <row r="57" spans="1:10" ht="12.75" customHeight="1">
      <c r="C57" t="s">
        <v>1147</v>
      </c>
      <c r="J57" s="5"/>
    </row>
    <row r="58" spans="1:10" ht="12.75" customHeight="1">
      <c r="J58" s="5"/>
    </row>
    <row r="59" spans="1:10" ht="12.75" customHeight="1">
      <c r="D59" s="12" t="s">
        <v>175</v>
      </c>
    </row>
    <row r="60" spans="1:10" ht="15.75" customHeight="1">
      <c r="A60" s="3737" t="s">
        <v>577</v>
      </c>
      <c r="B60" s="3737"/>
      <c r="C60" s="3737"/>
      <c r="D60" s="3737"/>
      <c r="E60" s="3737"/>
      <c r="F60" s="3737"/>
      <c r="G60" s="3737"/>
      <c r="H60" s="3737"/>
      <c r="I60" s="3737"/>
      <c r="J60" s="3737"/>
    </row>
    <row r="61" spans="1:10" ht="14.25" customHeight="1">
      <c r="C61" s="25" t="s">
        <v>172</v>
      </c>
      <c r="E61"/>
      <c r="F61"/>
      <c r="G61" s="25"/>
      <c r="H61" s="25"/>
      <c r="I61" s="26"/>
      <c r="J61" s="26"/>
    </row>
    <row r="62" spans="1:10" ht="15" customHeight="1">
      <c r="B62" s="28" t="s">
        <v>541</v>
      </c>
      <c r="C62" s="26"/>
      <c r="D62"/>
      <c r="E62" s="28" t="s">
        <v>0</v>
      </c>
      <c r="F62"/>
      <c r="G62" s="2" t="s">
        <v>941</v>
      </c>
      <c r="H62" s="26"/>
      <c r="I62" s="26"/>
      <c r="J62" s="33"/>
    </row>
    <row r="63" spans="1:10" ht="18" customHeight="1" thickBot="1">
      <c r="A63" s="65"/>
      <c r="D63" s="32" t="s">
        <v>1</v>
      </c>
    </row>
    <row r="64" spans="1:10" ht="15.75" thickBot="1">
      <c r="B64" s="401" t="s">
        <v>145</v>
      </c>
      <c r="C64" s="89"/>
      <c r="D64" s="402" t="s">
        <v>146</v>
      </c>
      <c r="E64" s="337" t="s">
        <v>147</v>
      </c>
      <c r="F64" s="337"/>
      <c r="G64" s="337"/>
      <c r="H64" s="403" t="s">
        <v>148</v>
      </c>
      <c r="I64" s="404" t="s">
        <v>149</v>
      </c>
      <c r="J64" s="405" t="s">
        <v>150</v>
      </c>
    </row>
    <row r="65" spans="2:10" ht="15" customHeight="1">
      <c r="B65" s="406" t="s">
        <v>151</v>
      </c>
      <c r="C65" s="407" t="s">
        <v>152</v>
      </c>
      <c r="D65" s="408" t="s">
        <v>153</v>
      </c>
      <c r="E65" s="409" t="s">
        <v>154</v>
      </c>
      <c r="F65" s="409" t="s">
        <v>55</v>
      </c>
      <c r="G65" s="409" t="s">
        <v>56</v>
      </c>
      <c r="H65" s="410" t="s">
        <v>155</v>
      </c>
      <c r="I65" s="411" t="s">
        <v>156</v>
      </c>
      <c r="J65" s="412" t="s">
        <v>270</v>
      </c>
    </row>
    <row r="66" spans="2:10" ht="14.25" customHeight="1" thickBot="1">
      <c r="B66" s="413"/>
      <c r="C66" s="446"/>
      <c r="D66" s="414"/>
      <c r="E66" s="415" t="s">
        <v>6</v>
      </c>
      <c r="F66" s="415" t="s">
        <v>7</v>
      </c>
      <c r="G66" s="415" t="s">
        <v>8</v>
      </c>
      <c r="H66" s="416" t="s">
        <v>157</v>
      </c>
      <c r="I66" s="417" t="s">
        <v>341</v>
      </c>
      <c r="J66" s="418" t="s">
        <v>269</v>
      </c>
    </row>
    <row r="67" spans="2:10" ht="12.75" customHeight="1">
      <c r="B67" s="89"/>
      <c r="C67" s="164" t="s">
        <v>132</v>
      </c>
      <c r="D67" s="1681"/>
      <c r="E67" s="420"/>
      <c r="F67" s="421"/>
      <c r="G67" s="421"/>
      <c r="H67" s="422"/>
      <c r="I67" s="423"/>
      <c r="J67" s="424"/>
    </row>
    <row r="68" spans="2:10" ht="15.75" customHeight="1">
      <c r="B68" s="425" t="s">
        <v>159</v>
      </c>
      <c r="C68" s="2140" t="s">
        <v>1064</v>
      </c>
      <c r="D68" s="2433">
        <v>100</v>
      </c>
      <c r="E68" s="2163">
        <v>1.167</v>
      </c>
      <c r="F68" s="1186">
        <v>0.16700000000000001</v>
      </c>
      <c r="G68" s="1186">
        <v>3.8330000000000002</v>
      </c>
      <c r="H68" s="717">
        <v>21.332999999999998</v>
      </c>
      <c r="I68" s="430">
        <v>2</v>
      </c>
      <c r="J68" s="1829" t="s">
        <v>277</v>
      </c>
    </row>
    <row r="69" spans="2:10" ht="16.5" customHeight="1">
      <c r="B69" s="427" t="s">
        <v>160</v>
      </c>
      <c r="C69" s="2434" t="s">
        <v>564</v>
      </c>
      <c r="D69" s="2435">
        <v>200</v>
      </c>
      <c r="E69" s="3656">
        <v>15.327</v>
      </c>
      <c r="F69" s="2701">
        <v>13.58</v>
      </c>
      <c r="G69" s="2701">
        <v>37.61</v>
      </c>
      <c r="H69" s="3657">
        <v>320.66800000000001</v>
      </c>
      <c r="I69" s="432">
        <v>66</v>
      </c>
      <c r="J69" s="1669" t="s">
        <v>389</v>
      </c>
    </row>
    <row r="70" spans="2:10" ht="13.5" customHeight="1">
      <c r="B70" s="428" t="s">
        <v>12</v>
      </c>
      <c r="C70" s="233" t="s">
        <v>1035</v>
      </c>
      <c r="D70" s="2436">
        <v>200</v>
      </c>
      <c r="E70" s="1242">
        <v>0.50700000000000001</v>
      </c>
      <c r="F70" s="329">
        <v>0</v>
      </c>
      <c r="G70" s="329">
        <v>6.8140000000000001</v>
      </c>
      <c r="H70" s="717">
        <v>29.379000000000001</v>
      </c>
      <c r="I70" s="442">
        <v>82</v>
      </c>
      <c r="J70" s="1764" t="s">
        <v>1126</v>
      </c>
    </row>
    <row r="71" spans="2:10" ht="13.5" customHeight="1">
      <c r="B71" s="431" t="s">
        <v>161</v>
      </c>
      <c r="C71" s="2434" t="s">
        <v>10</v>
      </c>
      <c r="D71" s="326">
        <v>60</v>
      </c>
      <c r="E71" s="1262">
        <v>1.2036</v>
      </c>
      <c r="F71" s="329">
        <v>0.78</v>
      </c>
      <c r="G71" s="324">
        <v>32.520000000000003</v>
      </c>
      <c r="H71" s="722">
        <v>141.9144</v>
      </c>
      <c r="I71" s="432">
        <v>17</v>
      </c>
      <c r="J71" s="2438" t="s">
        <v>9</v>
      </c>
    </row>
    <row r="72" spans="2:10" ht="12.75" customHeight="1" thickBot="1">
      <c r="B72" s="700"/>
      <c r="C72" s="2434" t="s">
        <v>319</v>
      </c>
      <c r="D72" s="2436">
        <v>30</v>
      </c>
      <c r="E72" s="1242">
        <v>1.4</v>
      </c>
      <c r="F72" s="329">
        <v>0.495</v>
      </c>
      <c r="G72" s="329">
        <v>13.031000000000001</v>
      </c>
      <c r="H72" s="717">
        <v>62.174999999999997</v>
      </c>
      <c r="I72" s="432">
        <v>18</v>
      </c>
      <c r="J72" s="2439" t="s">
        <v>9</v>
      </c>
    </row>
    <row r="73" spans="2:10" ht="13.5" customHeight="1">
      <c r="B73" s="766" t="s">
        <v>173</v>
      </c>
      <c r="C73" s="71"/>
      <c r="D73" s="1678">
        <f>SUM(D67:D72)</f>
        <v>590</v>
      </c>
      <c r="E73" s="435">
        <f>SUM(E67:E72)</f>
        <v>19.604600000000001</v>
      </c>
      <c r="F73" s="436">
        <f>SUM(F67:F72)</f>
        <v>15.021999999999998</v>
      </c>
      <c r="G73" s="437">
        <f>SUM(G67:G72)</f>
        <v>93.808000000000007</v>
      </c>
      <c r="H73" s="574">
        <f>SUM(H67:H72)</f>
        <v>575.46939999999995</v>
      </c>
      <c r="I73" s="1447"/>
      <c r="J73" s="1448"/>
    </row>
    <row r="74" spans="2:10">
      <c r="B74" s="755"/>
      <c r="C74" s="756" t="s">
        <v>11</v>
      </c>
      <c r="D74" s="1161">
        <f>D775</f>
        <v>0.25</v>
      </c>
      <c r="E74" s="823">
        <f>E775</f>
        <v>22.5</v>
      </c>
      <c r="F74" s="822">
        <f>F775</f>
        <v>23</v>
      </c>
      <c r="G74" s="822">
        <f>G775</f>
        <v>95.75</v>
      </c>
      <c r="H74" s="1443">
        <f>H775</f>
        <v>680</v>
      </c>
      <c r="I74" s="1672"/>
      <c r="J74" s="668"/>
    </row>
    <row r="75" spans="2:10" ht="15.75" thickBot="1">
      <c r="B75" s="1144"/>
      <c r="C75" s="1143" t="s">
        <v>342</v>
      </c>
      <c r="D75" s="31"/>
      <c r="E75" s="758">
        <f>(E73*100/E773)-25</f>
        <v>-3.2171111111111124</v>
      </c>
      <c r="F75" s="759">
        <f>(F73*100/F773)-25</f>
        <v>-8.6717391304347835</v>
      </c>
      <c r="G75" s="759">
        <f>(G73*100/G773)-25</f>
        <v>-0.50704960835508928</v>
      </c>
      <c r="H75" s="1160">
        <f>(H73*100/H773)-25</f>
        <v>-3.8430367647058858</v>
      </c>
      <c r="I75" s="438"/>
      <c r="J75" s="445"/>
    </row>
    <row r="76" spans="2:10" ht="12.75" customHeight="1">
      <c r="B76" s="89"/>
      <c r="C76" s="164" t="s">
        <v>110</v>
      </c>
      <c r="D76" s="2440"/>
      <c r="E76" s="2441"/>
      <c r="F76" s="2442"/>
      <c r="G76" s="2442"/>
      <c r="H76" s="2442"/>
      <c r="I76" s="2661"/>
      <c r="J76" s="441"/>
    </row>
    <row r="77" spans="2:10" ht="13.5" customHeight="1">
      <c r="B77" s="425" t="s">
        <v>159</v>
      </c>
      <c r="C77" s="1419" t="s">
        <v>1148</v>
      </c>
      <c r="D77" s="347">
        <v>100</v>
      </c>
      <c r="E77" s="2163">
        <v>2.8333300000000001</v>
      </c>
      <c r="F77" s="1186">
        <v>0.16667000000000001</v>
      </c>
      <c r="G77" s="1186">
        <v>5.8333300000000001</v>
      </c>
      <c r="H77" s="722">
        <v>36.833329999999997</v>
      </c>
      <c r="I77" s="453">
        <v>5</v>
      </c>
      <c r="J77" s="1829" t="s">
        <v>987</v>
      </c>
    </row>
    <row r="78" spans="2:10" ht="13.5" customHeight="1">
      <c r="B78" s="86"/>
      <c r="C78" s="2732" t="s">
        <v>1111</v>
      </c>
      <c r="D78" s="2433">
        <v>250</v>
      </c>
      <c r="E78" s="1401">
        <v>2.8290000000000002</v>
      </c>
      <c r="F78" s="1178">
        <v>6.2220000000000004</v>
      </c>
      <c r="G78" s="768">
        <v>13.522</v>
      </c>
      <c r="H78" s="1184">
        <v>121.536</v>
      </c>
      <c r="I78" s="447">
        <v>25</v>
      </c>
      <c r="J78" s="2444" t="s">
        <v>458</v>
      </c>
    </row>
    <row r="79" spans="2:10" ht="14.25" customHeight="1">
      <c r="B79" s="427" t="s">
        <v>160</v>
      </c>
      <c r="C79" s="2445" t="s">
        <v>1112</v>
      </c>
      <c r="D79" s="2433">
        <v>220</v>
      </c>
      <c r="E79" s="1178">
        <v>23.209</v>
      </c>
      <c r="F79" s="768">
        <v>34.308</v>
      </c>
      <c r="G79" s="1178">
        <v>4.1130000000000004</v>
      </c>
      <c r="H79" s="724">
        <v>418.06</v>
      </c>
      <c r="I79" s="1153">
        <v>49</v>
      </c>
      <c r="J79" s="2446" t="s">
        <v>699</v>
      </c>
    </row>
    <row r="80" spans="2:10" ht="13.5" customHeight="1">
      <c r="B80" s="86"/>
      <c r="C80" s="2449" t="s">
        <v>933</v>
      </c>
      <c r="D80" s="2450">
        <v>200</v>
      </c>
      <c r="E80" s="1242">
        <v>6.17</v>
      </c>
      <c r="F80" s="329">
        <v>4.8899999999999997</v>
      </c>
      <c r="G80" s="329">
        <v>22.8</v>
      </c>
      <c r="H80" s="722">
        <v>159.53</v>
      </c>
      <c r="I80" s="1153">
        <v>92</v>
      </c>
      <c r="J80" s="2879" t="s">
        <v>375</v>
      </c>
    </row>
    <row r="81" spans="2:10" ht="13.5" customHeight="1">
      <c r="B81" s="428" t="s">
        <v>12</v>
      </c>
      <c r="C81" s="2445" t="s">
        <v>1149</v>
      </c>
      <c r="D81" s="2551">
        <v>22.5</v>
      </c>
      <c r="E81" s="1186">
        <v>1.9239999999999999</v>
      </c>
      <c r="F81" s="2497">
        <v>0.15075</v>
      </c>
      <c r="G81" s="2497">
        <v>29.82375</v>
      </c>
      <c r="H81" s="717">
        <v>111.614</v>
      </c>
      <c r="I81" s="430">
        <v>15</v>
      </c>
      <c r="J81" s="2880" t="s">
        <v>9</v>
      </c>
    </row>
    <row r="82" spans="2:10" ht="14.25" customHeight="1">
      <c r="B82" s="431" t="s">
        <v>161</v>
      </c>
      <c r="C82" s="2449" t="s">
        <v>10</v>
      </c>
      <c r="D82" s="2357">
        <v>50</v>
      </c>
      <c r="E82" s="1242">
        <v>1.0029999999999999</v>
      </c>
      <c r="F82" s="324">
        <v>0.65</v>
      </c>
      <c r="G82" s="324">
        <v>27.1</v>
      </c>
      <c r="H82" s="722">
        <v>118.262</v>
      </c>
      <c r="I82" s="432">
        <v>17</v>
      </c>
      <c r="J82" s="2438" t="s">
        <v>9</v>
      </c>
    </row>
    <row r="83" spans="2:10" ht="14.25" customHeight="1">
      <c r="B83" s="86"/>
      <c r="C83" s="2449" t="s">
        <v>319</v>
      </c>
      <c r="D83" s="2436">
        <v>30</v>
      </c>
      <c r="E83" s="1242">
        <v>1.4</v>
      </c>
      <c r="F83" s="329">
        <v>0.495</v>
      </c>
      <c r="G83" s="329">
        <v>13.031000000000001</v>
      </c>
      <c r="H83" s="717">
        <v>62.174999999999997</v>
      </c>
      <c r="I83" s="432">
        <v>18</v>
      </c>
      <c r="J83" s="2881" t="s">
        <v>9</v>
      </c>
    </row>
    <row r="84" spans="2:10" ht="15.75" thickBot="1">
      <c r="B84" s="700"/>
      <c r="C84" s="2452" t="s">
        <v>440</v>
      </c>
      <c r="D84" s="753">
        <v>105</v>
      </c>
      <c r="E84" s="449">
        <v>0.42</v>
      </c>
      <c r="F84" s="450">
        <v>0.42</v>
      </c>
      <c r="G84" s="451">
        <v>10.29</v>
      </c>
      <c r="H84" s="1204">
        <v>49.35</v>
      </c>
      <c r="I84" s="432">
        <v>99</v>
      </c>
      <c r="J84" s="2453" t="s">
        <v>934</v>
      </c>
    </row>
    <row r="85" spans="2:10" ht="15" customHeight="1">
      <c r="B85" s="766" t="s">
        <v>162</v>
      </c>
      <c r="C85" s="43"/>
      <c r="D85" s="814">
        <f>SUM(D77:D84)</f>
        <v>977.5</v>
      </c>
      <c r="E85" s="443">
        <f>SUM(E77:E84)</f>
        <v>39.788330000000002</v>
      </c>
      <c r="F85" s="436">
        <f>SUM(F77:F84)</f>
        <v>47.302419999999998</v>
      </c>
      <c r="G85" s="444">
        <f>SUM(G77:G84)</f>
        <v>126.51308</v>
      </c>
      <c r="H85" s="574">
        <f>SUM(H77:H84)</f>
        <v>1077.3603299999997</v>
      </c>
      <c r="I85" s="1447"/>
      <c r="J85" s="1448"/>
    </row>
    <row r="86" spans="2:10" ht="13.5" customHeight="1">
      <c r="B86" s="399"/>
      <c r="C86" s="697" t="s">
        <v>11</v>
      </c>
      <c r="D86" s="1529">
        <f>D779</f>
        <v>0.35</v>
      </c>
      <c r="E86" s="823">
        <f>E779</f>
        <v>31.5</v>
      </c>
      <c r="F86" s="822">
        <f>F779</f>
        <v>32.200000000000003</v>
      </c>
      <c r="G86" s="822">
        <f>G779</f>
        <v>134.05000000000001</v>
      </c>
      <c r="H86" s="1443">
        <f>H779</f>
        <v>952</v>
      </c>
      <c r="I86" s="1672"/>
      <c r="J86" s="668"/>
    </row>
    <row r="87" spans="2:10" ht="15" customHeight="1" thickBot="1">
      <c r="B87" s="230"/>
      <c r="C87" s="1145" t="s">
        <v>342</v>
      </c>
      <c r="D87" s="774"/>
      <c r="E87" s="758">
        <f>(E85*100/E773)-35</f>
        <v>9.2092555555555577</v>
      </c>
      <c r="F87" s="2730">
        <f>(F85*100/F773)-35</f>
        <v>16.415673913043477</v>
      </c>
      <c r="G87" s="2730">
        <f>(G85*100/G773)-35</f>
        <v>-1.9678642297650129</v>
      </c>
      <c r="H87" s="2731">
        <f>(H85*100/H773)-35</f>
        <v>4.6088356617647008</v>
      </c>
      <c r="I87" s="438"/>
      <c r="J87" s="445"/>
    </row>
    <row r="88" spans="2:10" ht="13.5" customHeight="1">
      <c r="B88" s="460" t="s">
        <v>159</v>
      </c>
      <c r="C88" s="701" t="s">
        <v>200</v>
      </c>
      <c r="D88" s="1288"/>
      <c r="E88" s="2441"/>
      <c r="F88" s="2442"/>
      <c r="G88" s="2442"/>
      <c r="H88" s="2454"/>
      <c r="I88" s="441"/>
      <c r="J88" s="441"/>
    </row>
    <row r="89" spans="2:10" ht="12.75" customHeight="1">
      <c r="B89" s="427" t="s">
        <v>160</v>
      </c>
      <c r="C89" s="240" t="s">
        <v>815</v>
      </c>
      <c r="D89" s="2390">
        <v>200</v>
      </c>
      <c r="E89" s="1242">
        <v>1</v>
      </c>
      <c r="F89" s="329">
        <v>0</v>
      </c>
      <c r="G89" s="329">
        <v>25.4</v>
      </c>
      <c r="H89" s="1411">
        <v>105.6</v>
      </c>
      <c r="I89" s="453">
        <v>98</v>
      </c>
      <c r="J89" s="1673" t="s">
        <v>362</v>
      </c>
    </row>
    <row r="90" spans="2:10" ht="16.5" customHeight="1">
      <c r="B90" s="428" t="s">
        <v>12</v>
      </c>
      <c r="C90" s="240" t="s">
        <v>816</v>
      </c>
      <c r="D90" s="252">
        <v>120</v>
      </c>
      <c r="E90" s="1242">
        <v>5.9269999999999996</v>
      </c>
      <c r="F90" s="329">
        <v>9.7040000000000006</v>
      </c>
      <c r="G90" s="329">
        <v>6.0010000000000003</v>
      </c>
      <c r="H90" s="722">
        <v>105.19199999999999</v>
      </c>
      <c r="I90" s="430">
        <v>61</v>
      </c>
      <c r="J90" s="1673" t="s">
        <v>615</v>
      </c>
    </row>
    <row r="91" spans="2:10" ht="14.25" customHeight="1" thickBot="1">
      <c r="B91" s="431" t="s">
        <v>161</v>
      </c>
      <c r="C91" s="249" t="s">
        <v>10</v>
      </c>
      <c r="D91" s="351">
        <v>30</v>
      </c>
      <c r="E91" s="1262">
        <v>0.6018</v>
      </c>
      <c r="F91" s="329">
        <v>0.39</v>
      </c>
      <c r="G91" s="324">
        <v>16.260000000000002</v>
      </c>
      <c r="H91" s="717">
        <v>70.9572</v>
      </c>
      <c r="I91" s="694">
        <v>17</v>
      </c>
      <c r="J91" s="2439" t="s">
        <v>9</v>
      </c>
    </row>
    <row r="92" spans="2:10" ht="13.5" customHeight="1">
      <c r="B92" s="766" t="s">
        <v>207</v>
      </c>
      <c r="C92" s="43"/>
      <c r="D92" s="1677">
        <f>SUM(D89:D91)</f>
        <v>350</v>
      </c>
      <c r="E92" s="443">
        <f>SUM(E89:E91)</f>
        <v>7.5287999999999995</v>
      </c>
      <c r="F92" s="436">
        <f>SUM(F89:F91)</f>
        <v>10.094000000000001</v>
      </c>
      <c r="G92" s="444">
        <f>SUM(G89:G91)</f>
        <v>47.661000000000001</v>
      </c>
      <c r="H92" s="1396">
        <f>SUM(H89:H91)</f>
        <v>281.74919999999997</v>
      </c>
      <c r="I92" s="1447"/>
      <c r="J92" s="1448"/>
    </row>
    <row r="93" spans="2:10" ht="15" customHeight="1">
      <c r="B93" s="755"/>
      <c r="C93" s="756" t="s">
        <v>11</v>
      </c>
      <c r="D93" s="1161">
        <f>D783</f>
        <v>0.1</v>
      </c>
      <c r="E93" s="823">
        <f>E783</f>
        <v>9</v>
      </c>
      <c r="F93" s="822">
        <f>F783</f>
        <v>9.1999999999999993</v>
      </c>
      <c r="G93" s="822">
        <f>G783</f>
        <v>38.299999999999997</v>
      </c>
      <c r="H93" s="1443">
        <f>H783</f>
        <v>272</v>
      </c>
      <c r="I93" s="1672"/>
      <c r="J93" s="668"/>
    </row>
    <row r="94" spans="2:10" ht="15" customHeight="1" thickBot="1">
      <c r="B94" s="1114"/>
      <c r="C94" s="1145" t="s">
        <v>342</v>
      </c>
      <c r="D94" s="1137"/>
      <c r="E94" s="758">
        <f>(E92*100/E773)-10</f>
        <v>-1.634666666666666</v>
      </c>
      <c r="F94" s="759">
        <f>(F92*100/F773)-10</f>
        <v>0.97173913043478422</v>
      </c>
      <c r="G94" s="759">
        <f>(G92*100/G773)-10</f>
        <v>2.4441253263707576</v>
      </c>
      <c r="H94" s="1160">
        <f>(H92*100/H773)-10</f>
        <v>0.35842647058823474</v>
      </c>
      <c r="I94" s="438"/>
      <c r="J94" s="445"/>
    </row>
    <row r="95" spans="2:10" ht="15.75" customHeight="1"/>
    <row r="96" spans="2:10" ht="16.5" customHeight="1"/>
    <row r="97" spans="2:10" ht="17.25" customHeight="1" thickBot="1">
      <c r="E97" s="303"/>
      <c r="F97" s="303"/>
      <c r="G97" s="303"/>
      <c r="H97" s="303"/>
    </row>
    <row r="98" spans="2:10" ht="14.25" customHeight="1">
      <c r="B98" s="670"/>
      <c r="C98" s="43" t="s">
        <v>239</v>
      </c>
      <c r="D98" s="44"/>
      <c r="E98" s="235">
        <f>E73+E85</f>
        <v>59.392930000000007</v>
      </c>
      <c r="F98" s="235">
        <f>F73+F85</f>
        <v>62.324419999999996</v>
      </c>
      <c r="G98" s="235">
        <f>G73+G85</f>
        <v>220.32107999999999</v>
      </c>
      <c r="H98" s="671">
        <f>H73+H85</f>
        <v>1652.8297299999997</v>
      </c>
      <c r="I98" s="121"/>
      <c r="J98" s="121"/>
    </row>
    <row r="99" spans="2:10" ht="14.25" customHeight="1">
      <c r="B99" s="399"/>
      <c r="C99" s="697" t="s">
        <v>11</v>
      </c>
      <c r="D99" s="1150">
        <f>D787</f>
        <v>0.6</v>
      </c>
      <c r="E99" s="763">
        <f>E787</f>
        <v>54</v>
      </c>
      <c r="F99" s="763">
        <f>F787</f>
        <v>55.2</v>
      </c>
      <c r="G99" s="763">
        <f>G787</f>
        <v>229.8</v>
      </c>
      <c r="H99" s="1296">
        <f>H787</f>
        <v>1632</v>
      </c>
      <c r="I99" s="577"/>
      <c r="J99" s="31"/>
    </row>
    <row r="100" spans="2:10" ht="13.5" customHeight="1" thickBot="1">
      <c r="B100" s="230"/>
      <c r="C100" s="752" t="s">
        <v>344</v>
      </c>
      <c r="D100" s="1146"/>
      <c r="E100" s="450">
        <f>(E98*100/E773)-60</f>
        <v>5.9921444444444489</v>
      </c>
      <c r="F100" s="450">
        <f>(F98*100/F773)-60</f>
        <v>7.7439347826086902</v>
      </c>
      <c r="G100" s="450">
        <f>(G98*100/G773)-60</f>
        <v>-2.4749138381201021</v>
      </c>
      <c r="H100" s="1430">
        <f>(H98*100/H773)-60</f>
        <v>0.76579889705881499</v>
      </c>
      <c r="I100" s="1426"/>
      <c r="J100" s="5"/>
    </row>
    <row r="101" spans="2:10" ht="15" customHeight="1" thickBot="1">
      <c r="I101" s="5"/>
      <c r="J101" s="5"/>
    </row>
    <row r="102" spans="2:10" ht="15" customHeight="1">
      <c r="B102" s="670"/>
      <c r="C102" s="43" t="s">
        <v>238</v>
      </c>
      <c r="D102" s="44"/>
      <c r="E102" s="235">
        <f>E85+E92</f>
        <v>47.317129999999999</v>
      </c>
      <c r="F102" s="235">
        <f>F85+F92</f>
        <v>57.396419999999999</v>
      </c>
      <c r="G102" s="235">
        <f>G85+G92</f>
        <v>174.17408</v>
      </c>
      <c r="H102" s="671">
        <f>H85+H92</f>
        <v>1359.1095299999997</v>
      </c>
      <c r="I102" s="5"/>
      <c r="J102" s="5"/>
    </row>
    <row r="103" spans="2:10" ht="13.5" customHeight="1">
      <c r="B103" s="399"/>
      <c r="C103" s="697" t="s">
        <v>11</v>
      </c>
      <c r="D103" s="1150">
        <f>D791</f>
        <v>0.45</v>
      </c>
      <c r="E103" s="822">
        <f>E791</f>
        <v>40.5</v>
      </c>
      <c r="F103" s="822">
        <f>F791</f>
        <v>41.4</v>
      </c>
      <c r="G103" s="822">
        <f>G791</f>
        <v>172.35</v>
      </c>
      <c r="H103" s="1443">
        <f>H791</f>
        <v>1224</v>
      </c>
      <c r="I103" s="5"/>
      <c r="J103" s="5"/>
    </row>
    <row r="104" spans="2:10" ht="17.25" customHeight="1" thickBot="1">
      <c r="B104" s="230"/>
      <c r="C104" s="752" t="s">
        <v>344</v>
      </c>
      <c r="D104" s="1146"/>
      <c r="E104" s="450">
        <f>(E102*100/E773)-45</f>
        <v>7.5745888888888828</v>
      </c>
      <c r="F104" s="450">
        <f>(F102*100/F773)-45</f>
        <v>17.387413043478261</v>
      </c>
      <c r="G104" s="450">
        <f>(G102*100/G773)-45</f>
        <v>0.47626109660573945</v>
      </c>
      <c r="H104" s="1430">
        <f>(H102*100/H773)-45</f>
        <v>4.9672621323529356</v>
      </c>
      <c r="I104" s="1444"/>
      <c r="J104" s="31"/>
    </row>
    <row r="105" spans="2:10" ht="17.25" customHeight="1" thickBot="1">
      <c r="I105" s="1426"/>
      <c r="J105" s="5"/>
    </row>
    <row r="106" spans="2:10" ht="18" customHeight="1">
      <c r="B106" s="670"/>
      <c r="C106" s="43" t="s">
        <v>208</v>
      </c>
      <c r="D106" s="44"/>
      <c r="E106" s="235">
        <f>E73+E85+E92</f>
        <v>66.921730000000011</v>
      </c>
      <c r="F106" s="235">
        <f>F73+F85+F92</f>
        <v>72.418419999999998</v>
      </c>
      <c r="G106" s="235">
        <f>G73+G85+G92</f>
        <v>267.98208</v>
      </c>
      <c r="H106" s="599">
        <f>H73+H85+H92</f>
        <v>1934.5789299999997</v>
      </c>
      <c r="I106" s="5"/>
      <c r="J106" s="5"/>
    </row>
    <row r="107" spans="2:10" ht="15.75" customHeight="1">
      <c r="B107" s="399"/>
      <c r="C107" s="697" t="s">
        <v>11</v>
      </c>
      <c r="D107" s="1150">
        <f>D795</f>
        <v>0.7</v>
      </c>
      <c r="E107" s="822">
        <f>E795</f>
        <v>63</v>
      </c>
      <c r="F107" s="822">
        <f>F795</f>
        <v>64.400000000000006</v>
      </c>
      <c r="G107" s="822">
        <f>G795</f>
        <v>268.10000000000002</v>
      </c>
      <c r="H107" s="1443">
        <f>H795</f>
        <v>1904</v>
      </c>
      <c r="I107" s="5"/>
      <c r="J107" s="5"/>
    </row>
    <row r="108" spans="2:10" ht="12.75" customHeight="1" thickBot="1">
      <c r="B108" s="230"/>
      <c r="C108" s="752" t="s">
        <v>344</v>
      </c>
      <c r="D108" s="1146"/>
      <c r="E108" s="450">
        <f>(E106*100/E773)-70</f>
        <v>4.3574777777777882</v>
      </c>
      <c r="F108" s="450">
        <f>(F106*100/F773)-70</f>
        <v>8.7156739130434744</v>
      </c>
      <c r="G108" s="450">
        <f>(G106*100/G773)-70</f>
        <v>-3.0788511749349823E-2</v>
      </c>
      <c r="H108" s="1430">
        <f>(H106*100/H773)-70</f>
        <v>1.1242253676470568</v>
      </c>
      <c r="I108" s="5"/>
      <c r="J108" s="5"/>
    </row>
    <row r="109" spans="2:10" ht="16.5" customHeight="1">
      <c r="I109" s="1427"/>
      <c r="J109" s="5"/>
    </row>
    <row r="110" spans="2:10" ht="12.75" customHeight="1">
      <c r="B110" s="99"/>
      <c r="I110" s="5"/>
      <c r="J110" s="5"/>
    </row>
    <row r="111" spans="2:10" ht="14.25" customHeight="1">
      <c r="B111" s="784"/>
      <c r="C111" s="77"/>
      <c r="I111" s="5"/>
      <c r="J111" s="5"/>
    </row>
    <row r="112" spans="2:10" ht="15" customHeight="1">
      <c r="B112" s="1"/>
      <c r="C112" s="77"/>
      <c r="D112" s="5"/>
      <c r="E112" s="5"/>
      <c r="F112" s="5"/>
      <c r="G112" s="5"/>
      <c r="H112" s="5"/>
      <c r="I112" s="5"/>
      <c r="J112" s="5"/>
    </row>
    <row r="113" spans="1:10" ht="14.25" customHeight="1">
      <c r="B113" s="1"/>
      <c r="C113" s="77"/>
      <c r="D113" s="51"/>
      <c r="E113" s="51"/>
      <c r="F113" s="51"/>
      <c r="G113" s="51"/>
      <c r="H113" s="51"/>
      <c r="I113" s="561"/>
      <c r="J113" s="5"/>
    </row>
    <row r="114" spans="1:10" ht="14.25" customHeight="1"/>
    <row r="115" spans="1:10" ht="14.25" customHeight="1"/>
    <row r="116" spans="1:10" ht="12.75" customHeight="1"/>
    <row r="117" spans="1:10" ht="17.25" customHeight="1">
      <c r="D117" s="12" t="s">
        <v>175</v>
      </c>
    </row>
    <row r="118" spans="1:10" ht="15" customHeight="1">
      <c r="A118" s="3737" t="s">
        <v>577</v>
      </c>
      <c r="B118" s="3737"/>
      <c r="C118" s="3737"/>
      <c r="D118" s="3737"/>
      <c r="E118" s="3737"/>
      <c r="F118" s="3737"/>
      <c r="G118" s="3737"/>
      <c r="H118" s="3737"/>
      <c r="I118" s="3737"/>
      <c r="J118" s="3737"/>
    </row>
    <row r="119" spans="1:10" ht="15.75" customHeight="1">
      <c r="C119" s="25" t="s">
        <v>172</v>
      </c>
      <c r="E119"/>
      <c r="F119"/>
      <c r="G119" s="25"/>
      <c r="H119" s="25"/>
      <c r="I119" s="26"/>
      <c r="J119" s="26"/>
    </row>
    <row r="120" spans="1:10" ht="13.5" customHeight="1">
      <c r="B120" s="28" t="s">
        <v>541</v>
      </c>
      <c r="C120" s="26"/>
      <c r="D120"/>
      <c r="E120" s="28" t="s">
        <v>0</v>
      </c>
      <c r="F120"/>
      <c r="G120" s="2" t="s">
        <v>941</v>
      </c>
      <c r="H120" s="26"/>
      <c r="I120" s="26"/>
      <c r="J120" s="33"/>
    </row>
    <row r="121" spans="1:10" ht="18.75" customHeight="1" thickBot="1">
      <c r="D121" s="2667" t="s">
        <v>1</v>
      </c>
      <c r="E121" s="321"/>
      <c r="F121" s="321"/>
      <c r="G121" s="321"/>
      <c r="H121" s="321"/>
    </row>
    <row r="122" spans="1:10" ht="14.25" customHeight="1" thickBot="1">
      <c r="B122" s="401" t="s">
        <v>145</v>
      </c>
      <c r="C122" s="89"/>
      <c r="D122" s="402" t="s">
        <v>146</v>
      </c>
      <c r="E122" s="337" t="s">
        <v>147</v>
      </c>
      <c r="F122" s="337"/>
      <c r="G122" s="337"/>
      <c r="H122" s="403" t="s">
        <v>148</v>
      </c>
      <c r="I122" s="404" t="s">
        <v>149</v>
      </c>
      <c r="J122" s="405" t="s">
        <v>150</v>
      </c>
    </row>
    <row r="123" spans="1:10" ht="14.25" customHeight="1">
      <c r="B123" s="406" t="s">
        <v>151</v>
      </c>
      <c r="C123" s="407" t="s">
        <v>152</v>
      </c>
      <c r="D123" s="408" t="s">
        <v>153</v>
      </c>
      <c r="E123" s="409" t="s">
        <v>154</v>
      </c>
      <c r="F123" s="409" t="s">
        <v>55</v>
      </c>
      <c r="G123" s="409" t="s">
        <v>56</v>
      </c>
      <c r="H123" s="410" t="s">
        <v>155</v>
      </c>
      <c r="I123" s="411" t="s">
        <v>156</v>
      </c>
      <c r="J123" s="412" t="s">
        <v>270</v>
      </c>
    </row>
    <row r="124" spans="1:10" ht="18" customHeight="1" thickBot="1">
      <c r="B124" s="413"/>
      <c r="C124" s="1695"/>
      <c r="D124" s="414"/>
      <c r="E124" s="415" t="s">
        <v>6</v>
      </c>
      <c r="F124" s="415" t="s">
        <v>7</v>
      </c>
      <c r="G124" s="415" t="s">
        <v>8</v>
      </c>
      <c r="H124" s="416" t="s">
        <v>157</v>
      </c>
      <c r="I124" s="417" t="s">
        <v>158</v>
      </c>
      <c r="J124" s="418" t="s">
        <v>269</v>
      </c>
    </row>
    <row r="125" spans="1:10" ht="13.5" customHeight="1">
      <c r="B125" s="85"/>
      <c r="C125" s="419" t="s">
        <v>132</v>
      </c>
      <c r="D125" s="1775"/>
      <c r="E125" s="420"/>
      <c r="F125" s="421"/>
      <c r="G125" s="421"/>
      <c r="H125" s="579"/>
      <c r="I125" s="452"/>
      <c r="J125" s="424"/>
    </row>
    <row r="126" spans="1:10">
      <c r="B126" s="2735" t="s">
        <v>159</v>
      </c>
      <c r="C126" s="2449" t="s">
        <v>1150</v>
      </c>
      <c r="D126" s="2496">
        <v>100</v>
      </c>
      <c r="E126" s="2256">
        <v>1.1000000000000001</v>
      </c>
      <c r="F126" s="2257">
        <v>6.1849999999999996</v>
      </c>
      <c r="G126" s="2257">
        <v>6.6988000000000003</v>
      </c>
      <c r="H126" s="2258">
        <v>67.986699999999999</v>
      </c>
      <c r="I126" s="453">
        <v>8</v>
      </c>
      <c r="J126" s="683" t="s">
        <v>476</v>
      </c>
    </row>
    <row r="127" spans="1:10">
      <c r="B127" s="64"/>
      <c r="C127" s="625" t="s">
        <v>496</v>
      </c>
      <c r="D127" s="2467">
        <v>100</v>
      </c>
      <c r="E127" s="1857">
        <v>8.2077000000000009</v>
      </c>
      <c r="F127" s="330">
        <v>8.5503999999999998</v>
      </c>
      <c r="G127" s="1243">
        <v>12.178599999999999</v>
      </c>
      <c r="H127" s="1247">
        <v>158.4649</v>
      </c>
      <c r="I127" s="453">
        <v>62</v>
      </c>
      <c r="J127" s="683" t="s">
        <v>470</v>
      </c>
    </row>
    <row r="128" spans="1:10" ht="13.5" customHeight="1">
      <c r="B128" s="64"/>
      <c r="C128" s="625" t="s">
        <v>935</v>
      </c>
      <c r="D128" s="1448">
        <v>180</v>
      </c>
      <c r="E128" s="2762">
        <v>5.3849999999999998</v>
      </c>
      <c r="F128" s="2672">
        <v>13.3156</v>
      </c>
      <c r="G128" s="3658">
        <v>29.186699999999998</v>
      </c>
      <c r="H128" s="2673">
        <v>252.28299999999999</v>
      </c>
      <c r="I128" s="442">
        <v>43</v>
      </c>
      <c r="J128" s="683" t="s">
        <v>628</v>
      </c>
    </row>
    <row r="129" spans="2:10" ht="13.5" customHeight="1">
      <c r="B129" s="1174" t="s">
        <v>160</v>
      </c>
      <c r="C129" s="2468" t="s">
        <v>399</v>
      </c>
      <c r="D129" s="2367">
        <v>190</v>
      </c>
      <c r="E129" s="1262">
        <v>5.91</v>
      </c>
      <c r="F129" s="329">
        <v>4.7699999999999996</v>
      </c>
      <c r="G129" s="329">
        <v>17.992999999999999</v>
      </c>
      <c r="H129" s="1411">
        <v>137.626</v>
      </c>
      <c r="I129" s="2542">
        <v>90</v>
      </c>
      <c r="J129" s="1764" t="s">
        <v>456</v>
      </c>
    </row>
    <row r="130" spans="2:10" ht="13.5" customHeight="1">
      <c r="B130" s="1175" t="s">
        <v>12</v>
      </c>
      <c r="C130" s="2468" t="s">
        <v>10</v>
      </c>
      <c r="D130" s="252">
        <v>40</v>
      </c>
      <c r="E130" s="1262">
        <v>0.8024</v>
      </c>
      <c r="F130" s="329">
        <v>0.52</v>
      </c>
      <c r="G130" s="324">
        <v>21.68</v>
      </c>
      <c r="H130" s="717">
        <v>94.6096</v>
      </c>
      <c r="I130" s="432">
        <v>17</v>
      </c>
      <c r="J130" s="2438" t="s">
        <v>9</v>
      </c>
    </row>
    <row r="131" spans="2:10" ht="15.75" customHeight="1" thickBot="1">
      <c r="B131" s="1190" t="s">
        <v>163</v>
      </c>
      <c r="C131" s="2469" t="s">
        <v>319</v>
      </c>
      <c r="D131" s="753">
        <v>30</v>
      </c>
      <c r="E131" s="1242">
        <v>1.4</v>
      </c>
      <c r="F131" s="329">
        <v>0.495</v>
      </c>
      <c r="G131" s="329">
        <v>13.031000000000001</v>
      </c>
      <c r="H131" s="717">
        <v>62.174999999999997</v>
      </c>
      <c r="I131" s="220">
        <v>18</v>
      </c>
      <c r="J131" s="2438" t="s">
        <v>9</v>
      </c>
    </row>
    <row r="132" spans="2:10" ht="13.5" customHeight="1">
      <c r="B132" s="434" t="s">
        <v>173</v>
      </c>
      <c r="D132" s="1248">
        <f>SUM(D126:D131)</f>
        <v>640</v>
      </c>
      <c r="E132" s="435">
        <f>SUM(E126:E131)</f>
        <v>22.805099999999996</v>
      </c>
      <c r="F132" s="436">
        <f>SUM(F126:F131)</f>
        <v>33.835999999999999</v>
      </c>
      <c r="G132" s="437">
        <f>SUM(G126:G131)</f>
        <v>100.7681</v>
      </c>
      <c r="H132" s="574">
        <f>SUM(H126:H131)</f>
        <v>773.14519999999993</v>
      </c>
      <c r="I132" s="1447"/>
      <c r="J132" s="1448"/>
    </row>
    <row r="133" spans="2:10" ht="12.75" customHeight="1">
      <c r="B133" s="399"/>
      <c r="C133" s="697" t="s">
        <v>11</v>
      </c>
      <c r="D133" s="1150">
        <f>D775</f>
        <v>0.25</v>
      </c>
      <c r="E133" s="823">
        <f>E775</f>
        <v>22.5</v>
      </c>
      <c r="F133" s="822">
        <f>F775</f>
        <v>23</v>
      </c>
      <c r="G133" s="822">
        <f>G775</f>
        <v>95.75</v>
      </c>
      <c r="H133" s="1443">
        <f>H775</f>
        <v>680</v>
      </c>
      <c r="I133" s="1672"/>
      <c r="J133" s="668"/>
    </row>
    <row r="134" spans="2:10" ht="15.75" thickBot="1">
      <c r="B134" s="230"/>
      <c r="C134" s="752" t="s">
        <v>344</v>
      </c>
      <c r="D134" s="1146"/>
      <c r="E134" s="1429">
        <f>(E132*100/E773)-25</f>
        <v>0.33899999999999864</v>
      </c>
      <c r="F134" s="450">
        <f>(F132*100/F773)-25</f>
        <v>11.778260869565216</v>
      </c>
      <c r="G134" s="450">
        <f>(G132*100/G773)-25</f>
        <v>1.3102088772845981</v>
      </c>
      <c r="H134" s="1430">
        <f>(H132*100/H773)-25</f>
        <v>3.4244558823529374</v>
      </c>
      <c r="I134" s="438"/>
      <c r="J134" s="445"/>
    </row>
    <row r="135" spans="2:10" ht="13.5" customHeight="1">
      <c r="B135" s="89"/>
      <c r="C135" s="164" t="s">
        <v>110</v>
      </c>
      <c r="D135" s="1288"/>
      <c r="E135" s="2493"/>
      <c r="F135" s="2442"/>
      <c r="G135" s="2442"/>
      <c r="H135" s="2442"/>
      <c r="I135" s="1446"/>
      <c r="J135" s="454"/>
    </row>
    <row r="136" spans="2:10" ht="12.75" customHeight="1">
      <c r="B136" s="86"/>
      <c r="C136" s="2621" t="s">
        <v>1151</v>
      </c>
      <c r="D136" s="2470">
        <v>100</v>
      </c>
      <c r="E136" s="1242">
        <v>0.8</v>
      </c>
      <c r="F136" s="329">
        <v>0.2</v>
      </c>
      <c r="G136" s="329">
        <v>2.5</v>
      </c>
      <c r="H136" s="722">
        <v>14.2</v>
      </c>
      <c r="I136" s="430">
        <v>1</v>
      </c>
      <c r="J136" s="1829" t="s">
        <v>276</v>
      </c>
    </row>
    <row r="137" spans="2:10" ht="13.5" customHeight="1">
      <c r="B137" s="425" t="s">
        <v>159</v>
      </c>
      <c r="C137" s="2883" t="s">
        <v>443</v>
      </c>
      <c r="D137" s="2470">
        <v>250</v>
      </c>
      <c r="E137" s="1262">
        <v>2.7749999999999999</v>
      </c>
      <c r="F137" s="329">
        <v>3.5249999999999999</v>
      </c>
      <c r="G137" s="329">
        <v>9.8000000000000007</v>
      </c>
      <c r="H137" s="1411">
        <v>82</v>
      </c>
      <c r="I137" s="448">
        <v>27</v>
      </c>
      <c r="J137" s="2471" t="s">
        <v>472</v>
      </c>
    </row>
    <row r="138" spans="2:10" ht="12.75" customHeight="1">
      <c r="B138" s="427" t="s">
        <v>160</v>
      </c>
      <c r="C138" s="2883" t="s">
        <v>936</v>
      </c>
      <c r="D138" s="2435">
        <v>200</v>
      </c>
      <c r="E138" s="1262">
        <v>22.107199999999999</v>
      </c>
      <c r="F138" s="329">
        <v>18.817699999999999</v>
      </c>
      <c r="G138" s="329">
        <v>19.489799999999999</v>
      </c>
      <c r="H138" s="722">
        <v>335.24400000000003</v>
      </c>
      <c r="I138" s="430">
        <v>56</v>
      </c>
      <c r="J138" s="2472" t="s">
        <v>702</v>
      </c>
    </row>
    <row r="139" spans="2:10" ht="12.75" customHeight="1">
      <c r="B139" s="428" t="s">
        <v>12</v>
      </c>
      <c r="C139" s="2884" t="s">
        <v>937</v>
      </c>
      <c r="D139" s="2473">
        <v>200</v>
      </c>
      <c r="E139" s="1262">
        <v>1</v>
      </c>
      <c r="F139" s="329">
        <v>0</v>
      </c>
      <c r="G139" s="329">
        <v>23.4</v>
      </c>
      <c r="H139" s="717">
        <f>G139*4+F139*9+E139*4</f>
        <v>97.6</v>
      </c>
      <c r="I139" s="447">
        <v>98</v>
      </c>
      <c r="J139" s="1673" t="s">
        <v>362</v>
      </c>
    </row>
    <row r="140" spans="2:10" ht="13.5" customHeight="1">
      <c r="B140" s="431" t="s">
        <v>163</v>
      </c>
      <c r="C140" s="2884" t="s">
        <v>10</v>
      </c>
      <c r="D140" s="2436">
        <v>70</v>
      </c>
      <c r="E140" s="1262">
        <v>1.4041999999999999</v>
      </c>
      <c r="F140" s="329">
        <v>0.91</v>
      </c>
      <c r="G140" s="324">
        <v>37.94</v>
      </c>
      <c r="H140" s="717">
        <v>165.5668</v>
      </c>
      <c r="I140" s="432">
        <v>17</v>
      </c>
      <c r="J140" s="2438" t="s">
        <v>9</v>
      </c>
    </row>
    <row r="141" spans="2:10" ht="15" customHeight="1">
      <c r="B141" s="86"/>
      <c r="C141" s="2884" t="s">
        <v>319</v>
      </c>
      <c r="D141" s="2436">
        <v>50</v>
      </c>
      <c r="E141" s="1242">
        <v>2.3330000000000002</v>
      </c>
      <c r="F141" s="329">
        <v>0.82499999999999996</v>
      </c>
      <c r="G141" s="329">
        <v>21.718</v>
      </c>
      <c r="H141" s="717">
        <v>103.625</v>
      </c>
      <c r="I141" s="220">
        <v>18</v>
      </c>
      <c r="J141" s="2439" t="s">
        <v>9</v>
      </c>
    </row>
    <row r="142" spans="2:10" ht="14.25" customHeight="1" thickBot="1">
      <c r="B142" s="700"/>
      <c r="C142" s="2974" t="s">
        <v>1152</v>
      </c>
      <c r="D142" s="753">
        <v>105</v>
      </c>
      <c r="E142" s="449">
        <v>0.42</v>
      </c>
      <c r="F142" s="450">
        <v>0.42</v>
      </c>
      <c r="G142" s="451">
        <v>10.29</v>
      </c>
      <c r="H142" s="1204">
        <v>49.35</v>
      </c>
      <c r="I142" s="432">
        <v>99</v>
      </c>
      <c r="J142" s="2453" t="s">
        <v>934</v>
      </c>
    </row>
    <row r="143" spans="2:10" ht="13.5" customHeight="1">
      <c r="B143" s="434" t="s">
        <v>162</v>
      </c>
      <c r="C143" s="43"/>
      <c r="D143" s="1428">
        <f>SUM(D136:D142)</f>
        <v>975</v>
      </c>
      <c r="E143" s="443">
        <f>SUM(E136:E142)</f>
        <v>30.839399999999998</v>
      </c>
      <c r="F143" s="436">
        <f>SUM(F136:F142)</f>
        <v>24.697700000000001</v>
      </c>
      <c r="G143" s="444">
        <f>SUM(G136:G142)</f>
        <v>125.1378</v>
      </c>
      <c r="H143" s="574">
        <f>SUM(H136:H142)</f>
        <v>847.58579999999995</v>
      </c>
      <c r="I143" s="1447"/>
      <c r="J143" s="1448"/>
    </row>
    <row r="144" spans="2:10" ht="12.75" customHeight="1">
      <c r="B144" s="755"/>
      <c r="C144" s="756" t="s">
        <v>11</v>
      </c>
      <c r="D144" s="1244">
        <f>D779</f>
        <v>0.35</v>
      </c>
      <c r="E144" s="823">
        <f>E779</f>
        <v>31.5</v>
      </c>
      <c r="F144" s="822">
        <f>F779</f>
        <v>32.200000000000003</v>
      </c>
      <c r="G144" s="822">
        <f>G779</f>
        <v>134.05000000000001</v>
      </c>
      <c r="H144" s="1443">
        <f>H779</f>
        <v>952</v>
      </c>
      <c r="I144" s="1672"/>
      <c r="J144" s="668"/>
    </row>
    <row r="145" spans="2:10" ht="12.75" customHeight="1" thickBot="1">
      <c r="B145" s="230"/>
      <c r="C145" s="752" t="s">
        <v>344</v>
      </c>
      <c r="D145" s="1146"/>
      <c r="E145" s="1429">
        <f>(E143*100/E773)-35</f>
        <v>-0.73400000000000176</v>
      </c>
      <c r="F145" s="450">
        <f>(F143*100/F773)-35</f>
        <v>-8.154673913043478</v>
      </c>
      <c r="G145" s="450">
        <f>(G143*100/G773)-35</f>
        <v>-2.3269451697127934</v>
      </c>
      <c r="H145" s="1430">
        <f>(H143*100/H773)-35</f>
        <v>-3.838757352941176</v>
      </c>
      <c r="I145" s="438"/>
      <c r="J145" s="445"/>
    </row>
    <row r="146" spans="2:10" ht="13.5" customHeight="1">
      <c r="B146" s="460" t="s">
        <v>159</v>
      </c>
      <c r="C146" s="1697" t="s">
        <v>200</v>
      </c>
      <c r="D146" s="59"/>
      <c r="E146" s="5"/>
      <c r="F146" s="439"/>
      <c r="G146" s="439"/>
      <c r="H146" s="439"/>
      <c r="I146" s="441"/>
      <c r="J146" s="441"/>
    </row>
    <row r="147" spans="2:10" ht="15.75" customHeight="1">
      <c r="B147" s="427" t="s">
        <v>160</v>
      </c>
      <c r="C147" s="251" t="s">
        <v>938</v>
      </c>
      <c r="D147" s="354">
        <v>200</v>
      </c>
      <c r="E147" s="2166">
        <v>5.8</v>
      </c>
      <c r="F147" s="1186">
        <v>5</v>
      </c>
      <c r="G147" s="2167">
        <v>8</v>
      </c>
      <c r="H147" s="2461">
        <v>101</v>
      </c>
      <c r="I147" s="442">
        <v>97</v>
      </c>
      <c r="J147" s="683" t="s">
        <v>393</v>
      </c>
    </row>
    <row r="148" spans="2:10" ht="12.75" customHeight="1">
      <c r="B148" s="428" t="s">
        <v>12</v>
      </c>
      <c r="C148" s="2342" t="s">
        <v>826</v>
      </c>
      <c r="D148" s="354">
        <v>140</v>
      </c>
      <c r="E148" s="1243">
        <v>4.4569999999999999</v>
      </c>
      <c r="F148" s="330">
        <v>11.432</v>
      </c>
      <c r="G148" s="1325">
        <v>17.82</v>
      </c>
      <c r="H148" s="2474">
        <v>179.57300000000001</v>
      </c>
      <c r="I148" s="453">
        <v>40</v>
      </c>
      <c r="J148" s="1669" t="s">
        <v>825</v>
      </c>
    </row>
    <row r="149" spans="2:10" ht="15" customHeight="1">
      <c r="B149" s="86"/>
      <c r="C149" s="2345" t="s">
        <v>903</v>
      </c>
      <c r="D149" s="1819"/>
      <c r="E149" s="1740"/>
      <c r="F149" s="1741"/>
      <c r="G149" s="1740"/>
      <c r="H149" s="2161"/>
      <c r="I149" s="1771"/>
      <c r="J149" s="2475"/>
    </row>
    <row r="150" spans="2:10" ht="15" customHeight="1" thickBot="1">
      <c r="B150" s="698" t="s">
        <v>163</v>
      </c>
      <c r="C150" s="233" t="s">
        <v>1153</v>
      </c>
      <c r="D150" s="351">
        <v>20</v>
      </c>
      <c r="E150" s="218">
        <v>0.77</v>
      </c>
      <c r="F150" s="324">
        <v>0.38</v>
      </c>
      <c r="G150" s="324">
        <v>10.28</v>
      </c>
      <c r="H150" s="717">
        <v>45.22</v>
      </c>
      <c r="I150" s="432">
        <v>16</v>
      </c>
      <c r="J150" s="1673" t="s">
        <v>9</v>
      </c>
    </row>
    <row r="151" spans="2:10" ht="16.5" customHeight="1">
      <c r="B151" s="434" t="s">
        <v>207</v>
      </c>
      <c r="C151" s="43"/>
      <c r="D151" s="814">
        <f>SUM(D147:D150)</f>
        <v>360</v>
      </c>
      <c r="E151" s="443">
        <f>SUM(E147:E150)</f>
        <v>11.026999999999999</v>
      </c>
      <c r="F151" s="436">
        <f>SUM(F147:F150)</f>
        <v>16.812000000000001</v>
      </c>
      <c r="G151" s="444">
        <f>SUM(G147:G150)</f>
        <v>36.1</v>
      </c>
      <c r="H151" s="574">
        <f>SUM(H147:H150)</f>
        <v>325.79300000000001</v>
      </c>
      <c r="I151" s="1447"/>
      <c r="J151" s="1448"/>
    </row>
    <row r="152" spans="2:10" ht="14.25" customHeight="1">
      <c r="B152" s="755"/>
      <c r="C152" s="756" t="s">
        <v>11</v>
      </c>
      <c r="D152" s="1150">
        <f>D783</f>
        <v>0.1</v>
      </c>
      <c r="E152" s="823">
        <f>E783</f>
        <v>9</v>
      </c>
      <c r="F152" s="822">
        <f>F783</f>
        <v>9.1999999999999993</v>
      </c>
      <c r="G152" s="822">
        <f>G783</f>
        <v>38.299999999999997</v>
      </c>
      <c r="H152" s="1443">
        <f>H783</f>
        <v>272</v>
      </c>
      <c r="I152" s="1672"/>
      <c r="J152" s="668"/>
    </row>
    <row r="153" spans="2:10" ht="12.75" customHeight="1" thickBot="1">
      <c r="B153" s="230"/>
      <c r="C153" s="752" t="s">
        <v>344</v>
      </c>
      <c r="D153" s="1146"/>
      <c r="E153" s="1429">
        <f>(E151*100/E773)-10</f>
        <v>2.2522222222222208</v>
      </c>
      <c r="F153" s="450">
        <f>(F151*100/F773)-10</f>
        <v>8.2739130434782631</v>
      </c>
      <c r="G153" s="450">
        <f>(G151*100/G773)-10</f>
        <v>-0.57441253263707637</v>
      </c>
      <c r="H153" s="1430">
        <f>(H151*100/H773)-10</f>
        <v>1.9776838235294107</v>
      </c>
      <c r="I153" s="438"/>
      <c r="J153" s="445"/>
    </row>
    <row r="154" spans="2:10" ht="13.5" customHeight="1" thickBot="1"/>
    <row r="155" spans="2:10">
      <c r="B155" s="670"/>
      <c r="C155" s="43" t="s">
        <v>239</v>
      </c>
      <c r="D155" s="44"/>
      <c r="E155" s="144">
        <f>E132+E143</f>
        <v>53.644499999999994</v>
      </c>
      <c r="F155" s="235">
        <f>F132+F143</f>
        <v>58.533699999999996</v>
      </c>
      <c r="G155" s="235">
        <f>G132+G143</f>
        <v>225.9059</v>
      </c>
      <c r="H155" s="671">
        <f>H132+H143</f>
        <v>1620.7309999999998</v>
      </c>
    </row>
    <row r="156" spans="2:10" ht="13.5" customHeight="1">
      <c r="B156" s="399"/>
      <c r="C156" s="697" t="s">
        <v>11</v>
      </c>
      <c r="D156" s="1150">
        <f>D787</f>
        <v>0.6</v>
      </c>
      <c r="E156" s="821">
        <f>E787</f>
        <v>54</v>
      </c>
      <c r="F156" s="763">
        <f>F787</f>
        <v>55.2</v>
      </c>
      <c r="G156" s="763">
        <f>G787</f>
        <v>229.8</v>
      </c>
      <c r="H156" s="1296">
        <f>H787</f>
        <v>1632</v>
      </c>
      <c r="I156" s="5"/>
      <c r="J156" s="5"/>
    </row>
    <row r="157" spans="2:10" ht="16.5" customHeight="1" thickBot="1">
      <c r="B157" s="230"/>
      <c r="C157" s="752" t="s">
        <v>344</v>
      </c>
      <c r="D157" s="1146"/>
      <c r="E157" s="1147">
        <f>(E155*100/E773)-60</f>
        <v>-0.39500000000001023</v>
      </c>
      <c r="F157" s="796">
        <f>(F155*100/F773)-60</f>
        <v>3.6235869565217413</v>
      </c>
      <c r="G157" s="796">
        <f>(G155*100/G773)-60</f>
        <v>-1.0167362924281989</v>
      </c>
      <c r="H157" s="1148">
        <f>(H155*100/H773)-60</f>
        <v>-0.41430147058824218</v>
      </c>
      <c r="I157" s="121"/>
      <c r="J157" s="121"/>
    </row>
    <row r="158" spans="2:10" ht="12.75" customHeight="1" thickBot="1">
      <c r="I158" s="1444"/>
      <c r="J158" s="31"/>
    </row>
    <row r="159" spans="2:10" ht="12" customHeight="1">
      <c r="B159" s="670"/>
      <c r="C159" s="43" t="s">
        <v>238</v>
      </c>
      <c r="D159" s="44"/>
      <c r="E159" s="144">
        <f>E143+E151</f>
        <v>41.866399999999999</v>
      </c>
      <c r="F159" s="235">
        <f>F143+F151</f>
        <v>41.509700000000002</v>
      </c>
      <c r="G159" s="235">
        <f>G143+G151</f>
        <v>161.23779999999999</v>
      </c>
      <c r="H159" s="671">
        <f>H143+H151</f>
        <v>1173.3788</v>
      </c>
      <c r="I159" s="693"/>
      <c r="J159" s="5"/>
    </row>
    <row r="160" spans="2:10" ht="13.5" customHeight="1">
      <c r="B160" s="399"/>
      <c r="C160" s="697" t="s">
        <v>11</v>
      </c>
      <c r="D160" s="1150">
        <f>D791</f>
        <v>0.45</v>
      </c>
      <c r="E160" s="823">
        <f>E791</f>
        <v>40.5</v>
      </c>
      <c r="F160" s="822">
        <f>F791</f>
        <v>41.4</v>
      </c>
      <c r="G160" s="822">
        <f>G791</f>
        <v>172.35</v>
      </c>
      <c r="H160" s="1443">
        <f>H791</f>
        <v>1224</v>
      </c>
      <c r="I160" s="5"/>
      <c r="J160" s="5"/>
    </row>
    <row r="161" spans="2:10" ht="15" customHeight="1" thickBot="1">
      <c r="B161" s="230"/>
      <c r="C161" s="752" t="s">
        <v>344</v>
      </c>
      <c r="D161" s="1146"/>
      <c r="E161" s="1429">
        <f>(E159*100/E773)-45</f>
        <v>1.5182222222222137</v>
      </c>
      <c r="F161" s="450">
        <f>(F159*100/F773)-45</f>
        <v>0.11923913043478507</v>
      </c>
      <c r="G161" s="450">
        <f>(G159*100/G773)-45</f>
        <v>-2.9013577023498698</v>
      </c>
      <c r="H161" s="1430">
        <f>(H159*100/H773)-45</f>
        <v>-1.8610735294117688</v>
      </c>
      <c r="I161" s="5"/>
      <c r="J161" s="5"/>
    </row>
    <row r="162" spans="2:10" ht="15.75" thickBot="1">
      <c r="I162" s="5"/>
      <c r="J162" s="5"/>
    </row>
    <row r="163" spans="2:10">
      <c r="B163" s="670"/>
      <c r="C163" s="43" t="s">
        <v>208</v>
      </c>
      <c r="D163" s="44"/>
      <c r="E163" s="144">
        <f>E132+E143+E151</f>
        <v>64.671499999999995</v>
      </c>
      <c r="F163" s="235">
        <f>F132+F143+F151</f>
        <v>75.345699999999994</v>
      </c>
      <c r="G163" s="235">
        <f>G132+G143+G151</f>
        <v>262.0059</v>
      </c>
      <c r="H163" s="599">
        <f>H132+H143+H151</f>
        <v>1946.5239999999999</v>
      </c>
      <c r="I163" s="1444"/>
      <c r="J163" s="31"/>
    </row>
    <row r="164" spans="2:10" ht="13.5" customHeight="1">
      <c r="B164" s="399"/>
      <c r="C164" s="697" t="s">
        <v>11</v>
      </c>
      <c r="D164" s="1150">
        <f>D795</f>
        <v>0.7</v>
      </c>
      <c r="E164" s="823">
        <f>E795</f>
        <v>63</v>
      </c>
      <c r="F164" s="822">
        <f>F795</f>
        <v>64.400000000000006</v>
      </c>
      <c r="G164" s="822">
        <f>G795</f>
        <v>268.10000000000002</v>
      </c>
      <c r="H164" s="1443">
        <f>H795</f>
        <v>1904</v>
      </c>
      <c r="I164" s="693"/>
      <c r="J164" s="5"/>
    </row>
    <row r="165" spans="2:10" ht="12.75" customHeight="1" thickBot="1">
      <c r="B165" s="230"/>
      <c r="C165" s="752" t="s">
        <v>344</v>
      </c>
      <c r="D165" s="1146"/>
      <c r="E165" s="1429">
        <f>(E163*100/E773)-70</f>
        <v>1.8572222222222194</v>
      </c>
      <c r="F165" s="450">
        <f>(F163*100/F773)-70</f>
        <v>11.897499999999994</v>
      </c>
      <c r="G165" s="450">
        <f>(G163*100/G773)-70</f>
        <v>-1.5911488250652752</v>
      </c>
      <c r="H165" s="1430">
        <f>(H163*100/H773)-70</f>
        <v>1.5633823529411757</v>
      </c>
      <c r="I165" s="5"/>
      <c r="J165" s="5"/>
    </row>
    <row r="166" spans="2:10">
      <c r="I166" s="5"/>
      <c r="J166" s="5"/>
    </row>
    <row r="167" spans="2:10">
      <c r="B167" s="99"/>
      <c r="I167" s="5"/>
      <c r="J167" s="5"/>
    </row>
    <row r="168" spans="2:10">
      <c r="B168" s="784"/>
      <c r="C168" s="77"/>
      <c r="I168" s="1444"/>
      <c r="J168" s="31"/>
    </row>
    <row r="169" spans="2:10">
      <c r="B169" s="1"/>
      <c r="C169" s="77"/>
      <c r="D169"/>
      <c r="I169" s="1445"/>
      <c r="J169" s="5"/>
    </row>
    <row r="170" spans="2:10">
      <c r="B170" s="1"/>
      <c r="C170" s="77"/>
      <c r="D170"/>
      <c r="I170" s="5"/>
      <c r="J170" s="5"/>
    </row>
    <row r="171" spans="2:10" ht="18" customHeight="1">
      <c r="B171" s="2135"/>
      <c r="C171" s="77"/>
      <c r="D171"/>
      <c r="E171" s="51"/>
      <c r="F171" s="51"/>
      <c r="G171" s="51"/>
      <c r="H171" s="51"/>
      <c r="I171" s="5"/>
    </row>
    <row r="172" spans="2:10" ht="14.25" customHeight="1">
      <c r="E172" s="51"/>
      <c r="F172" s="51"/>
      <c r="G172" s="51"/>
      <c r="H172" s="94"/>
      <c r="I172" s="5"/>
    </row>
    <row r="173" spans="2:10" ht="12.75" customHeight="1">
      <c r="E173" s="5"/>
      <c r="F173" s="5"/>
      <c r="G173" s="5"/>
      <c r="H173" s="5"/>
      <c r="I173" s="578"/>
    </row>
    <row r="174" spans="2:10" ht="12.75" customHeight="1">
      <c r="E174" s="5"/>
      <c r="F174" s="5"/>
      <c r="G174" s="5"/>
      <c r="H174" s="5"/>
      <c r="I174" s="578"/>
    </row>
    <row r="175" spans="2:10" ht="15.75" customHeight="1"/>
    <row r="176" spans="2:10" ht="18.75" customHeight="1">
      <c r="D176" s="12" t="s">
        <v>175</v>
      </c>
    </row>
    <row r="177" spans="1:10" ht="17.25" customHeight="1">
      <c r="A177" s="3737" t="s">
        <v>577</v>
      </c>
      <c r="B177" s="3737"/>
      <c r="C177" s="3737"/>
      <c r="D177" s="3737"/>
      <c r="E177" s="3737"/>
      <c r="F177" s="3737"/>
      <c r="G177" s="3737"/>
      <c r="H177" s="3737"/>
      <c r="I177" s="3737"/>
      <c r="J177" s="3737"/>
    </row>
    <row r="178" spans="1:10" ht="15" customHeight="1">
      <c r="C178" s="25" t="s">
        <v>172</v>
      </c>
      <c r="E178"/>
      <c r="F178"/>
      <c r="G178" s="25"/>
      <c r="H178" s="25"/>
      <c r="I178" s="26"/>
      <c r="J178" s="26"/>
    </row>
    <row r="179" spans="1:10" ht="20.25" customHeight="1">
      <c r="B179" s="28" t="s">
        <v>541</v>
      </c>
      <c r="C179" s="26"/>
      <c r="D179"/>
      <c r="E179" s="28" t="s">
        <v>0</v>
      </c>
      <c r="F179"/>
      <c r="G179" s="2" t="s">
        <v>941</v>
      </c>
      <c r="H179" s="26"/>
      <c r="I179" s="26"/>
      <c r="J179" s="33"/>
    </row>
    <row r="180" spans="1:10" ht="15.75" customHeight="1" thickBot="1">
      <c r="D180" s="2667" t="s">
        <v>1</v>
      </c>
    </row>
    <row r="181" spans="1:10" ht="15.75" customHeight="1" thickBot="1">
      <c r="B181" s="401" t="s">
        <v>145</v>
      </c>
      <c r="C181" s="89"/>
      <c r="D181" s="402" t="s">
        <v>146</v>
      </c>
      <c r="E181" s="337" t="s">
        <v>147</v>
      </c>
      <c r="F181" s="337"/>
      <c r="G181" s="337"/>
      <c r="H181" s="403" t="s">
        <v>148</v>
      </c>
      <c r="I181" s="404" t="s">
        <v>149</v>
      </c>
      <c r="J181" s="405" t="s">
        <v>150</v>
      </c>
    </row>
    <row r="182" spans="1:10">
      <c r="B182" s="406" t="s">
        <v>151</v>
      </c>
      <c r="C182" s="407" t="s">
        <v>152</v>
      </c>
      <c r="D182" s="408" t="s">
        <v>153</v>
      </c>
      <c r="E182" s="409" t="s">
        <v>154</v>
      </c>
      <c r="F182" s="409" t="s">
        <v>55</v>
      </c>
      <c r="G182" s="409" t="s">
        <v>56</v>
      </c>
      <c r="H182" s="410" t="s">
        <v>155</v>
      </c>
      <c r="I182" s="411" t="s">
        <v>156</v>
      </c>
      <c r="J182" s="412" t="s">
        <v>270</v>
      </c>
    </row>
    <row r="183" spans="1:10" ht="15.75" thickBot="1">
      <c r="B183" s="413"/>
      <c r="C183" s="446"/>
      <c r="D183" s="414"/>
      <c r="E183" s="415" t="s">
        <v>6</v>
      </c>
      <c r="F183" s="415" t="s">
        <v>7</v>
      </c>
      <c r="G183" s="415" t="s">
        <v>8</v>
      </c>
      <c r="H183" s="416" t="s">
        <v>157</v>
      </c>
      <c r="I183" s="417" t="s">
        <v>158</v>
      </c>
      <c r="J183" s="418" t="s">
        <v>269</v>
      </c>
    </row>
    <row r="184" spans="1:10" ht="14.25" customHeight="1">
      <c r="B184" s="89"/>
      <c r="C184" s="419" t="s">
        <v>132</v>
      </c>
      <c r="D184" s="1681"/>
      <c r="E184" s="420"/>
      <c r="F184" s="421"/>
      <c r="G184" s="421"/>
      <c r="H184" s="579"/>
      <c r="I184" s="1716"/>
      <c r="J184" s="424"/>
    </row>
    <row r="185" spans="1:10" ht="14.25" customHeight="1">
      <c r="B185" s="425" t="s">
        <v>159</v>
      </c>
      <c r="C185" s="625" t="s">
        <v>939</v>
      </c>
      <c r="D185" s="2358">
        <v>180</v>
      </c>
      <c r="E185" s="2975">
        <v>20.417999999999999</v>
      </c>
      <c r="F185" s="2675">
        <v>11.976000000000001</v>
      </c>
      <c r="G185" s="2975">
        <v>39.012</v>
      </c>
      <c r="H185" s="2258">
        <v>331.65</v>
      </c>
      <c r="I185" s="453">
        <v>50</v>
      </c>
      <c r="J185" s="683" t="s">
        <v>638</v>
      </c>
    </row>
    <row r="186" spans="1:10">
      <c r="B186" s="427" t="s">
        <v>160</v>
      </c>
      <c r="C186" s="2491" t="s">
        <v>640</v>
      </c>
      <c r="D186" s="2347">
        <v>25</v>
      </c>
      <c r="E186" s="1162">
        <v>0.45</v>
      </c>
      <c r="F186" s="1741">
        <v>0</v>
      </c>
      <c r="G186" s="1162">
        <v>7.18</v>
      </c>
      <c r="H186" s="2161">
        <v>30.52</v>
      </c>
      <c r="I186" s="843">
        <v>50</v>
      </c>
      <c r="J186" s="2475" t="s">
        <v>639</v>
      </c>
    </row>
    <row r="187" spans="1:10">
      <c r="B187" s="86"/>
      <c r="C187" s="625" t="s">
        <v>1071</v>
      </c>
      <c r="D187" s="2358">
        <v>200</v>
      </c>
      <c r="E187" s="1243">
        <v>0.4</v>
      </c>
      <c r="F187" s="330">
        <v>0</v>
      </c>
      <c r="G187" s="1243">
        <v>6.6</v>
      </c>
      <c r="H187" s="2737">
        <v>28.2</v>
      </c>
      <c r="I187" s="453">
        <v>81</v>
      </c>
      <c r="J187" s="1669" t="s">
        <v>1127</v>
      </c>
    </row>
    <row r="188" spans="1:10">
      <c r="B188" s="431" t="s">
        <v>164</v>
      </c>
      <c r="C188" s="2468" t="s">
        <v>1154</v>
      </c>
      <c r="D188" s="2467">
        <v>45</v>
      </c>
      <c r="E188" s="1242">
        <v>3.8490000000000002</v>
      </c>
      <c r="F188" s="329">
        <v>11.101000000000001</v>
      </c>
      <c r="G188" s="329">
        <v>30.606999999999999</v>
      </c>
      <c r="H188" s="2738">
        <v>237.733</v>
      </c>
      <c r="I188" s="448">
        <v>14</v>
      </c>
      <c r="J188" s="683" t="s">
        <v>9</v>
      </c>
    </row>
    <row r="189" spans="1:10" ht="15.75" thickBot="1">
      <c r="B189" s="700"/>
      <c r="C189" s="2469" t="s">
        <v>440</v>
      </c>
      <c r="D189" s="2705">
        <v>130</v>
      </c>
      <c r="E189" s="1242">
        <v>0.52</v>
      </c>
      <c r="F189" s="329">
        <v>0.52</v>
      </c>
      <c r="G189" s="329">
        <v>12.74</v>
      </c>
      <c r="H189" s="722">
        <v>61.1</v>
      </c>
      <c r="I189" s="430">
        <v>99</v>
      </c>
      <c r="J189" s="1764" t="s">
        <v>934</v>
      </c>
    </row>
    <row r="190" spans="1:10" ht="18" customHeight="1">
      <c r="B190" s="434" t="s">
        <v>173</v>
      </c>
      <c r="D190" s="159">
        <f>SUM(D185:D189)</f>
        <v>580</v>
      </c>
      <c r="E190" s="435">
        <f>SUM(E185:E189)</f>
        <v>25.636999999999997</v>
      </c>
      <c r="F190" s="436">
        <f>SUM(F185:F189)</f>
        <v>23.597000000000001</v>
      </c>
      <c r="G190" s="437">
        <f>SUM(G185:G189)</f>
        <v>96.138999999999996</v>
      </c>
      <c r="H190" s="575">
        <f>SUM(H185:H189)</f>
        <v>689.20299999999997</v>
      </c>
      <c r="I190" s="1733"/>
      <c r="J190" s="467"/>
    </row>
    <row r="191" spans="1:10" ht="16.5" customHeight="1">
      <c r="B191" s="755"/>
      <c r="C191" s="756" t="s">
        <v>11</v>
      </c>
      <c r="D191" s="1150">
        <f>D775</f>
        <v>0.25</v>
      </c>
      <c r="E191" s="823">
        <f>E775</f>
        <v>22.5</v>
      </c>
      <c r="F191" s="822">
        <f>F775</f>
        <v>23</v>
      </c>
      <c r="G191" s="822">
        <f>G775</f>
        <v>95.75</v>
      </c>
      <c r="H191" s="1730">
        <f>H775</f>
        <v>680</v>
      </c>
      <c r="I191" s="1672"/>
      <c r="J191" s="668"/>
    </row>
    <row r="192" spans="1:10" ht="15.75" thickBot="1">
      <c r="B192" s="230"/>
      <c r="C192" s="752" t="s">
        <v>344</v>
      </c>
      <c r="D192" s="1146"/>
      <c r="E192" s="1147">
        <f>(E190*100/E773)-25</f>
        <v>3.4855555555555533</v>
      </c>
      <c r="F192" s="796">
        <f>(F190*100/F773)-25</f>
        <v>0.64891304347826306</v>
      </c>
      <c r="G192" s="796">
        <f>(G190*100/G773)-25</f>
        <v>0.10156657963446492</v>
      </c>
      <c r="H192" s="1731">
        <f>(H190*100/H773)-25</f>
        <v>0.33834558823529548</v>
      </c>
      <c r="I192" s="438"/>
      <c r="J192" s="445"/>
    </row>
    <row r="193" spans="2:10">
      <c r="B193" s="89"/>
      <c r="C193" s="419" t="s">
        <v>110</v>
      </c>
      <c r="D193" s="1288"/>
      <c r="E193" s="2493"/>
      <c r="F193" s="2442"/>
      <c r="G193" s="2442"/>
      <c r="H193" s="2442"/>
      <c r="I193" s="441"/>
      <c r="J193" s="441"/>
    </row>
    <row r="194" spans="2:10">
      <c r="B194" s="425" t="s">
        <v>159</v>
      </c>
      <c r="C194" s="2140" t="s">
        <v>1064</v>
      </c>
      <c r="D194" s="2470">
        <v>100</v>
      </c>
      <c r="E194" s="2164">
        <v>1.1667000000000001</v>
      </c>
      <c r="F194" s="1186">
        <v>0.16667000000000001</v>
      </c>
      <c r="G194" s="1186">
        <v>3.8333400000000002</v>
      </c>
      <c r="H194" s="717">
        <v>21.333400000000001</v>
      </c>
      <c r="I194" s="453">
        <v>2</v>
      </c>
      <c r="J194" s="1829" t="s">
        <v>277</v>
      </c>
    </row>
    <row r="195" spans="2:10">
      <c r="B195" s="427" t="s">
        <v>160</v>
      </c>
      <c r="C195" s="2140" t="s">
        <v>708</v>
      </c>
      <c r="D195" s="2470">
        <v>250</v>
      </c>
      <c r="E195" s="1243">
        <v>1.42</v>
      </c>
      <c r="F195" s="330">
        <v>5.0350000000000001</v>
      </c>
      <c r="G195" s="1243">
        <v>6.16</v>
      </c>
      <c r="H195" s="724">
        <v>75.58</v>
      </c>
      <c r="I195" s="453">
        <v>20</v>
      </c>
      <c r="J195" s="1669" t="s">
        <v>398</v>
      </c>
    </row>
    <row r="196" spans="2:10" ht="15.75">
      <c r="B196" s="428" t="s">
        <v>12</v>
      </c>
      <c r="C196" s="2434" t="s">
        <v>444</v>
      </c>
      <c r="D196" s="2496">
        <v>120</v>
      </c>
      <c r="E196" s="1242">
        <v>20.849399999999999</v>
      </c>
      <c r="F196" s="2497">
        <v>15.057700000000001</v>
      </c>
      <c r="G196" s="2497">
        <v>14.168200000000001</v>
      </c>
      <c r="H196" s="717">
        <v>277.19</v>
      </c>
      <c r="I196" s="447">
        <v>73</v>
      </c>
      <c r="J196" s="2471" t="s">
        <v>709</v>
      </c>
    </row>
    <row r="197" spans="2:10" ht="14.25" customHeight="1">
      <c r="B197" s="431" t="s">
        <v>164</v>
      </c>
      <c r="C197" s="2140" t="s">
        <v>474</v>
      </c>
      <c r="D197" s="2470">
        <v>180</v>
      </c>
      <c r="E197" s="1262">
        <v>3.677</v>
      </c>
      <c r="F197" s="329">
        <v>5.7619999999999996</v>
      </c>
      <c r="G197" s="329">
        <v>24.527000000000001</v>
      </c>
      <c r="H197" s="1411">
        <v>164.673</v>
      </c>
      <c r="I197" s="447">
        <v>42</v>
      </c>
      <c r="J197" s="683" t="s">
        <v>658</v>
      </c>
    </row>
    <row r="198" spans="2:10" ht="13.5" customHeight="1">
      <c r="B198" s="86"/>
      <c r="C198" s="2437" t="s">
        <v>133</v>
      </c>
      <c r="D198" s="2470">
        <v>200</v>
      </c>
      <c r="E198" s="1242">
        <v>0.5</v>
      </c>
      <c r="F198" s="329">
        <v>0</v>
      </c>
      <c r="G198" s="329">
        <v>19.8</v>
      </c>
      <c r="H198" s="717">
        <v>81</v>
      </c>
      <c r="I198" s="432">
        <v>86</v>
      </c>
      <c r="J198" s="2438" t="s">
        <v>663</v>
      </c>
    </row>
    <row r="199" spans="2:10" ht="13.5" customHeight="1">
      <c r="B199" s="86"/>
      <c r="C199" s="2434" t="s">
        <v>10</v>
      </c>
      <c r="D199" s="2498">
        <v>70</v>
      </c>
      <c r="E199" s="1262">
        <v>1.4041999999999999</v>
      </c>
      <c r="F199" s="329">
        <v>0.91</v>
      </c>
      <c r="G199" s="324">
        <v>37.94</v>
      </c>
      <c r="H199" s="717">
        <v>165.5668</v>
      </c>
      <c r="I199" s="430">
        <v>17</v>
      </c>
      <c r="J199" s="2438" t="s">
        <v>9</v>
      </c>
    </row>
    <row r="200" spans="2:10" ht="13.5" customHeight="1" thickBot="1">
      <c r="B200" s="700"/>
      <c r="C200" s="2434" t="s">
        <v>319</v>
      </c>
      <c r="D200" s="2436">
        <v>50</v>
      </c>
      <c r="E200" s="1242">
        <v>2.3330000000000002</v>
      </c>
      <c r="F200" s="329">
        <v>0.82499999999999996</v>
      </c>
      <c r="G200" s="329">
        <v>21.718</v>
      </c>
      <c r="H200" s="717">
        <v>103.625</v>
      </c>
      <c r="I200" s="432">
        <v>18</v>
      </c>
      <c r="J200" s="2439" t="s">
        <v>9</v>
      </c>
    </row>
    <row r="201" spans="2:10">
      <c r="B201" s="434" t="s">
        <v>162</v>
      </c>
      <c r="C201" s="43"/>
      <c r="D201" s="814">
        <f>SUM(D194:D200)</f>
        <v>970</v>
      </c>
      <c r="E201" s="443">
        <f>SUM(E194:E200)</f>
        <v>31.350299999999997</v>
      </c>
      <c r="F201" s="436">
        <f>SUM(F194:F200)</f>
        <v>27.75637</v>
      </c>
      <c r="G201" s="444">
        <f>SUM(G194:G200)</f>
        <v>128.14653999999999</v>
      </c>
      <c r="H201" s="575">
        <f>SUM(H194:H200)</f>
        <v>888.96820000000002</v>
      </c>
      <c r="I201" s="1447"/>
      <c r="J201" s="1448"/>
    </row>
    <row r="202" spans="2:10">
      <c r="B202" s="755"/>
      <c r="C202" s="756" t="s">
        <v>11</v>
      </c>
      <c r="D202" s="1150">
        <f>D779</f>
        <v>0.35</v>
      </c>
      <c r="E202" s="823">
        <f>E779</f>
        <v>31.5</v>
      </c>
      <c r="F202" s="822">
        <f>F779</f>
        <v>32.200000000000003</v>
      </c>
      <c r="G202" s="822">
        <f>G779</f>
        <v>134.05000000000001</v>
      </c>
      <c r="H202" s="1730">
        <f>H779</f>
        <v>952</v>
      </c>
      <c r="I202" s="1672"/>
      <c r="J202" s="668"/>
    </row>
    <row r="203" spans="2:10" ht="15.75" thickBot="1">
      <c r="B203" s="230"/>
      <c r="C203" s="752" t="s">
        <v>344</v>
      </c>
      <c r="D203" s="1146"/>
      <c r="E203" s="1429">
        <f>(E201*100/E773)-35</f>
        <v>-0.16633333333333411</v>
      </c>
      <c r="F203" s="450">
        <f>(F201*100/F773)-35</f>
        <v>-4.8300326086956495</v>
      </c>
      <c r="G203" s="450">
        <f>(G201*100/G773)-35</f>
        <v>-1.5413733681462176</v>
      </c>
      <c r="H203" s="1732">
        <f>(H201*100/H773)-35</f>
        <v>-2.3173455882352911</v>
      </c>
      <c r="I203" s="438"/>
      <c r="J203" s="445"/>
    </row>
    <row r="204" spans="2:10">
      <c r="B204" s="460" t="s">
        <v>159</v>
      </c>
      <c r="C204" s="163" t="s">
        <v>200</v>
      </c>
      <c r="D204" s="1288"/>
      <c r="E204" s="2441"/>
      <c r="F204" s="2442"/>
      <c r="G204" s="2442"/>
      <c r="H204" s="2442"/>
      <c r="I204" s="441"/>
      <c r="J204" s="454"/>
    </row>
    <row r="205" spans="2:10" ht="14.25" customHeight="1">
      <c r="B205" s="427" t="s">
        <v>160</v>
      </c>
      <c r="C205" s="2434" t="s">
        <v>624</v>
      </c>
      <c r="D205" s="2496">
        <v>200</v>
      </c>
      <c r="E205" s="1242">
        <v>0.49380000000000002</v>
      </c>
      <c r="F205" s="329">
        <v>0</v>
      </c>
      <c r="G205" s="329">
        <v>7.6313000000000004</v>
      </c>
      <c r="H205" s="724">
        <v>32.700000000000003</v>
      </c>
      <c r="I205" s="430">
        <v>83</v>
      </c>
      <c r="J205" s="1673" t="s">
        <v>623</v>
      </c>
    </row>
    <row r="206" spans="2:10" ht="16.5" customHeight="1">
      <c r="B206" s="428" t="s">
        <v>12</v>
      </c>
      <c r="C206" s="2499" t="s">
        <v>832</v>
      </c>
      <c r="D206" s="2470">
        <v>100</v>
      </c>
      <c r="E206" s="1243">
        <v>2.4129999999999998</v>
      </c>
      <c r="F206" s="330">
        <v>6.7770000000000001</v>
      </c>
      <c r="G206" s="2975">
        <v>14.0023</v>
      </c>
      <c r="H206" s="724">
        <v>116.974</v>
      </c>
      <c r="I206" s="453">
        <v>35</v>
      </c>
      <c r="J206" s="1669" t="s">
        <v>831</v>
      </c>
    </row>
    <row r="207" spans="2:10" ht="12" customHeight="1">
      <c r="B207" s="431"/>
      <c r="C207" s="2500" t="s">
        <v>833</v>
      </c>
      <c r="D207" s="2501">
        <v>25</v>
      </c>
      <c r="E207" s="1162">
        <v>1.7729999999999999</v>
      </c>
      <c r="F207" s="1741">
        <v>1.7786</v>
      </c>
      <c r="G207" s="2976">
        <v>10.0002</v>
      </c>
      <c r="H207" s="2161">
        <v>63.335999999999999</v>
      </c>
      <c r="I207" s="2492">
        <v>35</v>
      </c>
      <c r="J207" s="2475" t="s">
        <v>729</v>
      </c>
    </row>
    <row r="208" spans="2:10" ht="14.25" customHeight="1" thickBot="1">
      <c r="B208" s="698" t="s">
        <v>164</v>
      </c>
      <c r="C208" s="2502" t="s">
        <v>319</v>
      </c>
      <c r="D208" s="2503">
        <v>25</v>
      </c>
      <c r="E208" s="1242">
        <v>1.1667000000000001</v>
      </c>
      <c r="F208" s="329">
        <v>0.41249999999999998</v>
      </c>
      <c r="G208" s="329">
        <v>10.8592</v>
      </c>
      <c r="H208" s="717">
        <v>51.8125</v>
      </c>
      <c r="I208" s="453">
        <v>18</v>
      </c>
      <c r="J208" s="1673" t="s">
        <v>9</v>
      </c>
    </row>
    <row r="209" spans="2:10" ht="14.25" customHeight="1">
      <c r="B209" s="434" t="s">
        <v>207</v>
      </c>
      <c r="C209" s="43"/>
      <c r="D209" s="814">
        <f>SUM(D205:D208)</f>
        <v>350</v>
      </c>
      <c r="E209" s="443">
        <f>SUM(E205:E208)</f>
        <v>5.8464999999999989</v>
      </c>
      <c r="F209" s="436">
        <f>SUM(F205:F208)</f>
        <v>8.9680999999999997</v>
      </c>
      <c r="G209" s="444">
        <f>SUM(G205:G208)</f>
        <v>42.493000000000002</v>
      </c>
      <c r="H209" s="574">
        <f>SUM(H205:H208)</f>
        <v>264.82249999999999</v>
      </c>
      <c r="I209" s="1447"/>
      <c r="J209" s="467"/>
    </row>
    <row r="210" spans="2:10" ht="15" customHeight="1">
      <c r="B210" s="755"/>
      <c r="C210" s="756" t="s">
        <v>11</v>
      </c>
      <c r="D210" s="1150">
        <f>D783</f>
        <v>0.1</v>
      </c>
      <c r="E210" s="823">
        <f>E783</f>
        <v>9</v>
      </c>
      <c r="F210" s="822">
        <f>F783</f>
        <v>9.1999999999999993</v>
      </c>
      <c r="G210" s="822">
        <f>G783</f>
        <v>38.299999999999997</v>
      </c>
      <c r="H210" s="1443">
        <f>H783</f>
        <v>272</v>
      </c>
      <c r="I210" s="1672"/>
      <c r="J210" s="668"/>
    </row>
    <row r="211" spans="2:10" ht="15.75" thickBot="1">
      <c r="B211" s="230"/>
      <c r="C211" s="752" t="s">
        <v>344</v>
      </c>
      <c r="D211" s="1146"/>
      <c r="E211" s="1429">
        <f>(E209*100/E773)-10</f>
        <v>-3.5038888888888904</v>
      </c>
      <c r="F211" s="450">
        <f>(F209*100/F773)-10</f>
        <v>-0.25206521739130494</v>
      </c>
      <c r="G211" s="450">
        <f>(G209*100/G773)-10</f>
        <v>1.0947780678851178</v>
      </c>
      <c r="H211" s="1430">
        <f>(H209*100/H773)-10</f>
        <v>-0.26387867647058805</v>
      </c>
      <c r="I211" s="438"/>
      <c r="J211" s="445"/>
    </row>
    <row r="212" spans="2:10" ht="12.75" customHeight="1" thickBot="1"/>
    <row r="213" spans="2:10">
      <c r="B213" s="670"/>
      <c r="C213" s="43" t="s">
        <v>239</v>
      </c>
      <c r="D213" s="44"/>
      <c r="E213" s="144">
        <f>E190+E201</f>
        <v>56.987299999999991</v>
      </c>
      <c r="F213" s="235">
        <f>F190+F201</f>
        <v>51.353369999999998</v>
      </c>
      <c r="G213" s="235">
        <f>G190+G201</f>
        <v>224.28553999999997</v>
      </c>
      <c r="H213" s="671">
        <f>H190+H201</f>
        <v>1578.1712</v>
      </c>
    </row>
    <row r="214" spans="2:10" ht="11.25" customHeight="1">
      <c r="B214" s="399"/>
      <c r="C214" s="697" t="s">
        <v>11</v>
      </c>
      <c r="D214" s="1150">
        <f>D787</f>
        <v>0.6</v>
      </c>
      <c r="E214" s="821">
        <f>E787</f>
        <v>54</v>
      </c>
      <c r="F214" s="763">
        <f>F787</f>
        <v>55.2</v>
      </c>
      <c r="G214" s="763">
        <f>G787</f>
        <v>229.8</v>
      </c>
      <c r="H214" s="1296">
        <f>H787</f>
        <v>1632</v>
      </c>
    </row>
    <row r="215" spans="2:10" ht="15.75" thickBot="1">
      <c r="B215" s="230"/>
      <c r="C215" s="752" t="s">
        <v>344</v>
      </c>
      <c r="D215" s="1146"/>
      <c r="E215" s="1429">
        <f>(E213*100/E773)-60</f>
        <v>3.3192222222222085</v>
      </c>
      <c r="F215" s="450">
        <f>(F213*100/F773)-60</f>
        <v>-4.1811195652173936</v>
      </c>
      <c r="G215" s="450">
        <f>(G213*100/G773)-60</f>
        <v>-1.4398067885117598</v>
      </c>
      <c r="H215" s="1430">
        <f>(H213*100/H773)-60</f>
        <v>-1.9789999999999992</v>
      </c>
    </row>
    <row r="216" spans="2:10" ht="15.75" thickBot="1"/>
    <row r="217" spans="2:10" ht="15.75" customHeight="1">
      <c r="B217" s="670"/>
      <c r="C217" s="43" t="s">
        <v>238</v>
      </c>
      <c r="D217" s="44"/>
      <c r="E217" s="144">
        <f>E201+E209</f>
        <v>37.196799999999996</v>
      </c>
      <c r="F217" s="235">
        <f>F201+F209</f>
        <v>36.724469999999997</v>
      </c>
      <c r="G217" s="235">
        <f>G201+G209</f>
        <v>170.63953999999998</v>
      </c>
      <c r="H217" s="671">
        <f>H201+H209</f>
        <v>1153.7907</v>
      </c>
      <c r="I217" s="121"/>
      <c r="J217" s="121"/>
    </row>
    <row r="218" spans="2:10" ht="14.25" customHeight="1">
      <c r="B218" s="399"/>
      <c r="C218" s="697" t="s">
        <v>11</v>
      </c>
      <c r="D218" s="1150">
        <f>D791</f>
        <v>0.45</v>
      </c>
      <c r="E218" s="823">
        <f>E791</f>
        <v>40.5</v>
      </c>
      <c r="F218" s="822">
        <f>F791</f>
        <v>41.4</v>
      </c>
      <c r="G218" s="822">
        <f>G791</f>
        <v>172.35</v>
      </c>
      <c r="H218" s="1443">
        <f>H791</f>
        <v>1224</v>
      </c>
      <c r="I218" s="577"/>
      <c r="J218" s="31"/>
    </row>
    <row r="219" spans="2:10" ht="15.75" thickBot="1">
      <c r="B219" s="230"/>
      <c r="C219" s="752" t="s">
        <v>344</v>
      </c>
      <c r="D219" s="1146"/>
      <c r="E219" s="1429">
        <f>(E217*100/E773)-45</f>
        <v>-3.6702222222222289</v>
      </c>
      <c r="F219" s="450">
        <f>(F217*100/F773)-45</f>
        <v>-5.082097826086958</v>
      </c>
      <c r="G219" s="450">
        <f>(G217*100/G773)-45</f>
        <v>-0.44659530026110161</v>
      </c>
      <c r="H219" s="1430">
        <f>(H217*100/H773)-45</f>
        <v>-2.581224264705881</v>
      </c>
      <c r="I219" s="693"/>
      <c r="J219" s="5"/>
    </row>
    <row r="220" spans="2:10" ht="12.75" customHeight="1" thickBot="1">
      <c r="I220" s="5"/>
      <c r="J220" s="5"/>
    </row>
    <row r="221" spans="2:10" ht="15.75" customHeight="1">
      <c r="B221" s="670"/>
      <c r="C221" s="43" t="s">
        <v>208</v>
      </c>
      <c r="D221" s="44"/>
      <c r="E221" s="151">
        <f>E190+E201+E209</f>
        <v>62.833799999999989</v>
      </c>
      <c r="F221" s="93">
        <f>F190+F201+F209</f>
        <v>60.321469999999998</v>
      </c>
      <c r="G221" s="93">
        <f>G190+G201+G209</f>
        <v>266.77853999999996</v>
      </c>
      <c r="H221" s="600">
        <f>H190+H201+H209</f>
        <v>1842.9937</v>
      </c>
      <c r="I221" s="5"/>
      <c r="J221" s="5"/>
    </row>
    <row r="222" spans="2:10" ht="12.75" customHeight="1">
      <c r="B222" s="399"/>
      <c r="C222" s="697" t="s">
        <v>11</v>
      </c>
      <c r="D222" s="1150">
        <f>D795</f>
        <v>0.7</v>
      </c>
      <c r="E222" s="823">
        <f>E795</f>
        <v>63</v>
      </c>
      <c r="F222" s="822">
        <f>F795</f>
        <v>64.400000000000006</v>
      </c>
      <c r="G222" s="822">
        <f>G795</f>
        <v>268.10000000000002</v>
      </c>
      <c r="H222" s="1443">
        <f>H795</f>
        <v>1904</v>
      </c>
      <c r="I222" s="5"/>
      <c r="J222" s="5"/>
    </row>
    <row r="223" spans="2:10" ht="15.75" customHeight="1" thickBot="1">
      <c r="B223" s="230"/>
      <c r="C223" s="752" t="s">
        <v>344</v>
      </c>
      <c r="D223" s="1146"/>
      <c r="E223" s="1429">
        <f>(E221*100/E773)-70</f>
        <v>-0.18466666666667209</v>
      </c>
      <c r="F223" s="450">
        <f>(F221*100/F773)-70</f>
        <v>-4.4331847826086914</v>
      </c>
      <c r="G223" s="450">
        <f>(G221*100/G773)-70</f>
        <v>-0.3450287206266438</v>
      </c>
      <c r="H223" s="1430">
        <f>(H221*100/H773)-70</f>
        <v>-2.2428786764705961</v>
      </c>
      <c r="I223" s="577"/>
      <c r="J223" s="31"/>
    </row>
    <row r="224" spans="2:10" ht="14.25" customHeight="1">
      <c r="B224" s="99"/>
      <c r="I224" s="5"/>
      <c r="J224" s="5"/>
    </row>
    <row r="225" spans="1:10" ht="12.75" customHeight="1">
      <c r="B225" s="784"/>
      <c r="C225" s="77"/>
      <c r="D225"/>
      <c r="I225" s="5"/>
      <c r="J225" s="5"/>
    </row>
    <row r="226" spans="1:10" ht="16.5" customHeight="1">
      <c r="B226" s="1"/>
      <c r="C226" s="77"/>
      <c r="D226"/>
      <c r="I226" s="5"/>
      <c r="J226" s="5"/>
    </row>
    <row r="227" spans="1:10" ht="15.75" customHeight="1">
      <c r="C227" s="1"/>
      <c r="D227"/>
      <c r="E227" s="51"/>
      <c r="F227" s="51"/>
      <c r="I227" s="577"/>
      <c r="J227" s="31"/>
    </row>
    <row r="228" spans="1:10" ht="14.25" customHeight="1">
      <c r="B228" s="1"/>
      <c r="I228" s="5"/>
      <c r="J228" s="5"/>
    </row>
    <row r="229" spans="1:10" ht="11.25" customHeight="1"/>
    <row r="232" spans="1:10" ht="17.25" customHeight="1"/>
    <row r="233" spans="1:10">
      <c r="D233" s="12" t="s">
        <v>175</v>
      </c>
    </row>
    <row r="234" spans="1:10">
      <c r="A234" s="3737" t="s">
        <v>577</v>
      </c>
      <c r="B234" s="3737"/>
      <c r="C234" s="3737"/>
      <c r="D234" s="3737"/>
      <c r="E234" s="3737"/>
      <c r="F234" s="3737"/>
      <c r="G234" s="3737"/>
      <c r="H234" s="3737"/>
      <c r="I234" s="3737"/>
      <c r="J234" s="3737"/>
    </row>
    <row r="235" spans="1:10" ht="12.75" customHeight="1">
      <c r="C235" s="25" t="s">
        <v>172</v>
      </c>
      <c r="E235"/>
      <c r="F235"/>
      <c r="G235" s="25"/>
      <c r="H235" s="25"/>
      <c r="I235" s="26"/>
      <c r="J235" s="26"/>
    </row>
    <row r="236" spans="1:10" ht="19.5" customHeight="1">
      <c r="B236" s="28" t="s">
        <v>541</v>
      </c>
      <c r="C236" s="26"/>
      <c r="D236"/>
      <c r="E236" s="28" t="s">
        <v>0</v>
      </c>
      <c r="F236"/>
      <c r="G236" s="2" t="s">
        <v>941</v>
      </c>
      <c r="H236" s="26"/>
      <c r="I236" s="26"/>
      <c r="J236" s="33"/>
    </row>
    <row r="237" spans="1:10" ht="19.5" thickBot="1">
      <c r="D237" s="2667" t="s">
        <v>1</v>
      </c>
    </row>
    <row r="238" spans="1:10" ht="12.75" customHeight="1" thickBot="1">
      <c r="B238" s="401" t="s">
        <v>145</v>
      </c>
      <c r="C238" s="89"/>
      <c r="D238" s="402" t="s">
        <v>146</v>
      </c>
      <c r="E238" s="337" t="s">
        <v>147</v>
      </c>
      <c r="F238" s="337"/>
      <c r="G238" s="337"/>
      <c r="H238" s="403" t="s">
        <v>148</v>
      </c>
      <c r="I238" s="404" t="s">
        <v>149</v>
      </c>
      <c r="J238" s="405" t="s">
        <v>150</v>
      </c>
    </row>
    <row r="239" spans="1:10" ht="12.75" customHeight="1">
      <c r="B239" s="406" t="s">
        <v>151</v>
      </c>
      <c r="C239" s="407" t="s">
        <v>152</v>
      </c>
      <c r="D239" s="408" t="s">
        <v>153</v>
      </c>
      <c r="E239" s="409" t="s">
        <v>154</v>
      </c>
      <c r="F239" s="409" t="s">
        <v>55</v>
      </c>
      <c r="G239" s="409" t="s">
        <v>56</v>
      </c>
      <c r="H239" s="410" t="s">
        <v>155</v>
      </c>
      <c r="I239" s="411" t="s">
        <v>156</v>
      </c>
      <c r="J239" s="412" t="s">
        <v>270</v>
      </c>
    </row>
    <row r="240" spans="1:10" ht="15.75" thickBot="1">
      <c r="B240" s="413"/>
      <c r="C240" s="446"/>
      <c r="D240" s="414"/>
      <c r="E240" s="415" t="s">
        <v>6</v>
      </c>
      <c r="F240" s="415" t="s">
        <v>7</v>
      </c>
      <c r="G240" s="415" t="s">
        <v>8</v>
      </c>
      <c r="H240" s="416" t="s">
        <v>157</v>
      </c>
      <c r="I240" s="417" t="s">
        <v>158</v>
      </c>
      <c r="J240" s="418" t="s">
        <v>269</v>
      </c>
    </row>
    <row r="241" spans="2:10">
      <c r="B241" s="89"/>
      <c r="C241" s="419" t="s">
        <v>132</v>
      </c>
      <c r="D241" s="1743"/>
      <c r="E241" s="712"/>
      <c r="F241" s="421"/>
      <c r="G241" s="421"/>
      <c r="H241" s="573"/>
      <c r="I241" s="452"/>
      <c r="J241" s="424"/>
    </row>
    <row r="242" spans="2:10" ht="13.5" customHeight="1">
      <c r="B242" s="425" t="s">
        <v>159</v>
      </c>
      <c r="C242" s="2742" t="s">
        <v>1155</v>
      </c>
      <c r="D242" s="2551">
        <v>120</v>
      </c>
      <c r="E242" s="2167">
        <v>15.285</v>
      </c>
      <c r="F242" s="1186">
        <v>14.1433</v>
      </c>
      <c r="G242" s="1186">
        <v>7.6456999999999997</v>
      </c>
      <c r="H242" s="2164">
        <v>219.01310000000001</v>
      </c>
      <c r="I242" s="442">
        <v>52</v>
      </c>
      <c r="J242" s="683" t="s">
        <v>644</v>
      </c>
    </row>
    <row r="243" spans="2:10" ht="14.25" customHeight="1">
      <c r="B243" s="431"/>
      <c r="C243" s="625" t="s">
        <v>1008</v>
      </c>
      <c r="D243" s="2554">
        <v>180</v>
      </c>
      <c r="E243" s="1178">
        <v>6.5484</v>
      </c>
      <c r="F243" s="768">
        <v>6.9432</v>
      </c>
      <c r="G243" s="2257">
        <v>26.948399999999999</v>
      </c>
      <c r="H243" s="724">
        <v>221.85599999999999</v>
      </c>
      <c r="I243" s="453">
        <v>46</v>
      </c>
      <c r="J243" s="1669" t="s">
        <v>1010</v>
      </c>
    </row>
    <row r="244" spans="2:10" ht="14.25" customHeight="1">
      <c r="B244" s="427" t="s">
        <v>160</v>
      </c>
      <c r="C244" s="2491" t="s">
        <v>1009</v>
      </c>
      <c r="D244" s="2501">
        <v>25</v>
      </c>
      <c r="E244" s="1740">
        <v>0.5</v>
      </c>
      <c r="F244" s="1741">
        <v>8.3000000000000004E-2</v>
      </c>
      <c r="G244" s="1741">
        <v>2.5419999999999998</v>
      </c>
      <c r="H244" s="2161">
        <v>13.048</v>
      </c>
      <c r="I244" s="2169">
        <v>46</v>
      </c>
      <c r="J244" s="2475" t="s">
        <v>676</v>
      </c>
    </row>
    <row r="245" spans="2:10" ht="15" customHeight="1">
      <c r="B245" s="428" t="s">
        <v>12</v>
      </c>
      <c r="C245" s="2611" t="s">
        <v>109</v>
      </c>
      <c r="D245" s="2612">
        <v>200</v>
      </c>
      <c r="E245" s="1323">
        <v>1</v>
      </c>
      <c r="F245" s="330">
        <v>0.2</v>
      </c>
      <c r="G245" s="330">
        <v>20.2</v>
      </c>
      <c r="H245" s="1205">
        <v>86</v>
      </c>
      <c r="I245" s="430">
        <v>98</v>
      </c>
      <c r="J245" s="1717" t="s">
        <v>362</v>
      </c>
    </row>
    <row r="246" spans="2:10" ht="12.75" customHeight="1">
      <c r="B246" s="428"/>
      <c r="C246" s="2506" t="s">
        <v>10</v>
      </c>
      <c r="D246" s="2357">
        <v>50</v>
      </c>
      <c r="E246" s="1242">
        <v>1.0029999999999999</v>
      </c>
      <c r="F246" s="324">
        <v>0.65</v>
      </c>
      <c r="G246" s="324">
        <v>27.1</v>
      </c>
      <c r="H246" s="717">
        <v>118.262</v>
      </c>
      <c r="I246" s="453">
        <v>17</v>
      </c>
      <c r="J246" s="2438" t="s">
        <v>9</v>
      </c>
    </row>
    <row r="247" spans="2:10" ht="15.75" thickBot="1">
      <c r="B247" s="698" t="s">
        <v>165</v>
      </c>
      <c r="C247" s="2507" t="s">
        <v>319</v>
      </c>
      <c r="D247" s="753">
        <v>30</v>
      </c>
      <c r="E247" s="1242">
        <v>1.4</v>
      </c>
      <c r="F247" s="329">
        <v>0.495</v>
      </c>
      <c r="G247" s="329">
        <v>13.031000000000001</v>
      </c>
      <c r="H247" s="717">
        <v>62.174999999999997</v>
      </c>
      <c r="I247" s="430">
        <v>18</v>
      </c>
      <c r="J247" s="2439" t="s">
        <v>9</v>
      </c>
    </row>
    <row r="248" spans="2:10">
      <c r="B248" s="434" t="s">
        <v>173</v>
      </c>
      <c r="D248" s="1744">
        <f>SUM(D242:D247)</f>
        <v>605</v>
      </c>
      <c r="E248" s="435">
        <f>SUM(E242:E247)</f>
        <v>25.7364</v>
      </c>
      <c r="F248" s="436">
        <f>SUM(F242:F247)</f>
        <v>22.514499999999998</v>
      </c>
      <c r="G248" s="437">
        <f>SUM(G242:G247)</f>
        <v>97.467100000000016</v>
      </c>
      <c r="H248" s="575">
        <f>SUM(H242:H247)</f>
        <v>720.35410000000002</v>
      </c>
      <c r="I248" s="1447"/>
      <c r="J248" s="1448"/>
    </row>
    <row r="249" spans="2:10">
      <c r="B249" s="755"/>
      <c r="C249" s="756" t="s">
        <v>11</v>
      </c>
      <c r="D249" s="1244">
        <f>D775</f>
        <v>0.25</v>
      </c>
      <c r="E249" s="823">
        <f>E775</f>
        <v>22.5</v>
      </c>
      <c r="F249" s="822">
        <f>F775</f>
        <v>23</v>
      </c>
      <c r="G249" s="822">
        <f>G775</f>
        <v>95.75</v>
      </c>
      <c r="H249" s="1730">
        <f>H775</f>
        <v>680</v>
      </c>
      <c r="I249" s="1672"/>
      <c r="J249" s="668"/>
    </row>
    <row r="250" spans="2:10" ht="15.75" thickBot="1">
      <c r="B250" s="399"/>
      <c r="C250" s="752" t="s">
        <v>344</v>
      </c>
      <c r="D250" s="1146"/>
      <c r="E250" s="1429">
        <f>(E248*100/E773)-25</f>
        <v>3.5960000000000001</v>
      </c>
      <c r="F250" s="450">
        <f>(F248*100/F773)-25</f>
        <v>-0.5277173913043498</v>
      </c>
      <c r="G250" s="450">
        <f>(G248*100/G773)-25</f>
        <v>0.44832898172323965</v>
      </c>
      <c r="H250" s="1732">
        <f>(H248*100/H773)-25</f>
        <v>1.4836066176470588</v>
      </c>
      <c r="I250" s="438"/>
      <c r="J250" s="445"/>
    </row>
    <row r="251" spans="2:10">
      <c r="B251" s="89"/>
      <c r="C251" s="164" t="s">
        <v>110</v>
      </c>
      <c r="D251" s="1288"/>
      <c r="E251" s="5"/>
      <c r="F251" s="439"/>
      <c r="G251" s="439"/>
      <c r="H251" s="439"/>
      <c r="I251" s="441"/>
      <c r="J251" s="441"/>
    </row>
    <row r="252" spans="2:10">
      <c r="B252" s="425" t="s">
        <v>159</v>
      </c>
      <c r="C252" s="1419" t="s">
        <v>1156</v>
      </c>
      <c r="D252" s="354">
        <v>100</v>
      </c>
      <c r="E252" s="2537">
        <v>1.5</v>
      </c>
      <c r="F252" s="1789">
        <v>3.6</v>
      </c>
      <c r="G252" s="1787">
        <v>8.5</v>
      </c>
      <c r="H252" s="722">
        <v>72</v>
      </c>
      <c r="I252" s="459">
        <v>9</v>
      </c>
      <c r="J252" s="426" t="s">
        <v>378</v>
      </c>
    </row>
    <row r="253" spans="2:10">
      <c r="B253" s="427" t="s">
        <v>160</v>
      </c>
      <c r="C253" s="2468" t="s">
        <v>1113</v>
      </c>
      <c r="D253" s="2357">
        <v>250</v>
      </c>
      <c r="E253" s="1242">
        <v>2.12</v>
      </c>
      <c r="F253" s="329">
        <v>5.1849999999999996</v>
      </c>
      <c r="G253" s="329">
        <v>6.4850000000000003</v>
      </c>
      <c r="H253" s="2509">
        <v>81.08</v>
      </c>
      <c r="I253" s="448">
        <v>24</v>
      </c>
      <c r="J253" s="1669" t="s">
        <v>495</v>
      </c>
    </row>
    <row r="254" spans="2:10">
      <c r="B254" s="86"/>
      <c r="C254" s="2510" t="s">
        <v>562</v>
      </c>
      <c r="D254" s="2367">
        <v>100</v>
      </c>
      <c r="E254" s="1262">
        <v>17.169499999999999</v>
      </c>
      <c r="F254" s="329">
        <v>13.3141</v>
      </c>
      <c r="G254" s="329">
        <v>14.678100000000001</v>
      </c>
      <c r="H254" s="1411">
        <v>247.0309</v>
      </c>
      <c r="I254" s="447">
        <v>64</v>
      </c>
      <c r="J254" s="1829" t="s">
        <v>338</v>
      </c>
    </row>
    <row r="255" spans="2:10" ht="15.75">
      <c r="B255" s="428" t="s">
        <v>12</v>
      </c>
      <c r="C255" s="2889" t="s">
        <v>1012</v>
      </c>
      <c r="D255" s="1448">
        <v>180</v>
      </c>
      <c r="E255" s="1262">
        <v>0.69599999999999995</v>
      </c>
      <c r="F255" s="329">
        <v>6.008</v>
      </c>
      <c r="G255" s="329">
        <v>22.63</v>
      </c>
      <c r="H255" s="717">
        <v>147.376</v>
      </c>
      <c r="I255" s="220">
        <v>33</v>
      </c>
      <c r="J255" s="1829" t="s">
        <v>379</v>
      </c>
    </row>
    <row r="256" spans="2:10" ht="12.75" customHeight="1">
      <c r="B256" s="428"/>
      <c r="C256" s="2622" t="s">
        <v>620</v>
      </c>
      <c r="D256" s="1448">
        <v>200</v>
      </c>
      <c r="E256" s="1242">
        <v>5.8</v>
      </c>
      <c r="F256" s="329">
        <v>5.3</v>
      </c>
      <c r="G256" s="329">
        <v>9.1</v>
      </c>
      <c r="H256" s="717">
        <v>107</v>
      </c>
      <c r="I256" s="432">
        <v>96</v>
      </c>
      <c r="J256" s="1669" t="s">
        <v>622</v>
      </c>
    </row>
    <row r="257" spans="2:10" ht="14.25" customHeight="1">
      <c r="B257" s="428"/>
      <c r="C257" s="2468" t="s">
        <v>10</v>
      </c>
      <c r="D257" s="326">
        <v>60</v>
      </c>
      <c r="E257" s="1262">
        <v>1.2036</v>
      </c>
      <c r="F257" s="329">
        <v>0.78</v>
      </c>
      <c r="G257" s="324">
        <v>32.520000000000003</v>
      </c>
      <c r="H257" s="722">
        <v>141.9144</v>
      </c>
      <c r="I257" s="453">
        <v>17</v>
      </c>
      <c r="J257" s="2438" t="s">
        <v>9</v>
      </c>
    </row>
    <row r="258" spans="2:10" ht="12.75" customHeight="1">
      <c r="B258" s="431" t="s">
        <v>165</v>
      </c>
      <c r="C258" s="2468" t="s">
        <v>319</v>
      </c>
      <c r="D258" s="2436">
        <v>50</v>
      </c>
      <c r="E258" s="1242">
        <v>2.3330000000000002</v>
      </c>
      <c r="F258" s="329">
        <v>0.82499999999999996</v>
      </c>
      <c r="G258" s="329">
        <v>21.718</v>
      </c>
      <c r="H258" s="717">
        <v>103.625</v>
      </c>
      <c r="I258" s="430">
        <v>18</v>
      </c>
      <c r="J258" s="2438" t="s">
        <v>9</v>
      </c>
    </row>
    <row r="259" spans="2:10" ht="11.25" customHeight="1" thickBot="1">
      <c r="B259" s="700"/>
      <c r="C259" s="2974" t="s">
        <v>1152</v>
      </c>
      <c r="D259" s="753">
        <v>105</v>
      </c>
      <c r="E259" s="449">
        <v>0.42</v>
      </c>
      <c r="F259" s="450">
        <v>0.42</v>
      </c>
      <c r="G259" s="451">
        <v>10.29</v>
      </c>
      <c r="H259" s="1204">
        <v>49.35</v>
      </c>
      <c r="I259" s="2885">
        <v>99</v>
      </c>
      <c r="J259" s="1669" t="s">
        <v>934</v>
      </c>
    </row>
    <row r="260" spans="2:10">
      <c r="B260" s="434" t="s">
        <v>162</v>
      </c>
      <c r="C260" s="596"/>
      <c r="D260" s="814">
        <f>SUM(D252:D259)</f>
        <v>1045</v>
      </c>
      <c r="E260" s="443">
        <f>SUM(E252:E259)</f>
        <v>31.242100000000008</v>
      </c>
      <c r="F260" s="436">
        <f>SUM(F252:F259)</f>
        <v>35.432100000000005</v>
      </c>
      <c r="G260" s="679">
        <f>SUM(G252:G259)</f>
        <v>125.9211</v>
      </c>
      <c r="H260" s="574">
        <f>SUM(H252:H259)</f>
        <v>949.37630000000001</v>
      </c>
      <c r="I260" s="1447"/>
      <c r="J260" s="1448"/>
    </row>
    <row r="261" spans="2:10">
      <c r="B261" s="755"/>
      <c r="C261" s="756" t="s">
        <v>11</v>
      </c>
      <c r="D261" s="1150">
        <f>D779</f>
        <v>0.35</v>
      </c>
      <c r="E261" s="823">
        <f>E779</f>
        <v>31.5</v>
      </c>
      <c r="F261" s="822">
        <f>F779</f>
        <v>32.200000000000003</v>
      </c>
      <c r="G261" s="822">
        <f>G779</f>
        <v>134.05000000000001</v>
      </c>
      <c r="H261" s="1443">
        <f>H779</f>
        <v>952</v>
      </c>
      <c r="I261" s="1672"/>
      <c r="J261" s="668"/>
    </row>
    <row r="262" spans="2:10" ht="15.75" thickBot="1">
      <c r="B262" s="399"/>
      <c r="C262" s="752" t="s">
        <v>344</v>
      </c>
      <c r="D262" s="1146"/>
      <c r="E262" s="1429">
        <f>(E260*100/E773)-35</f>
        <v>-0.28655555555554457</v>
      </c>
      <c r="F262" s="450">
        <f>(F260*100/F773)-35</f>
        <v>3.5131521739130491</v>
      </c>
      <c r="G262" s="450">
        <f>(G260*100/G773)-35</f>
        <v>-2.1224281984334255</v>
      </c>
      <c r="H262" s="1430">
        <f>(H260*100/H773)-35</f>
        <v>-9.6459558823525526E-2</v>
      </c>
      <c r="I262" s="438"/>
      <c r="J262" s="445"/>
    </row>
    <row r="263" spans="2:10">
      <c r="B263" s="460" t="s">
        <v>159</v>
      </c>
      <c r="C263" s="701" t="s">
        <v>200</v>
      </c>
      <c r="D263" s="1288"/>
      <c r="E263" s="2493"/>
      <c r="F263" s="2442"/>
      <c r="G263" s="2442"/>
      <c r="H263" s="2454"/>
      <c r="I263" s="441"/>
      <c r="J263" s="441"/>
    </row>
    <row r="264" spans="2:10">
      <c r="B264" s="427" t="s">
        <v>160</v>
      </c>
      <c r="C264" s="240" t="s">
        <v>840</v>
      </c>
      <c r="D264" s="255">
        <v>200</v>
      </c>
      <c r="E264" s="1242">
        <v>0.14649999999999999</v>
      </c>
      <c r="F264" s="329">
        <v>4.53E-2</v>
      </c>
      <c r="G264" s="329">
        <v>17.399999999999999</v>
      </c>
      <c r="H264" s="722">
        <v>70.62</v>
      </c>
      <c r="I264" s="442">
        <v>87</v>
      </c>
      <c r="J264" s="1673" t="s">
        <v>841</v>
      </c>
    </row>
    <row r="265" spans="2:10" ht="15.75">
      <c r="B265" s="428" t="s">
        <v>12</v>
      </c>
      <c r="C265" s="1111" t="s">
        <v>924</v>
      </c>
      <c r="D265" s="2511">
        <v>110</v>
      </c>
      <c r="E265" s="3373">
        <v>8.09</v>
      </c>
      <c r="F265" s="2675">
        <v>7.7119999999999997</v>
      </c>
      <c r="G265" s="3659">
        <v>7.9530000000000003</v>
      </c>
      <c r="H265" s="3660">
        <v>122.994</v>
      </c>
      <c r="I265" s="453">
        <v>54</v>
      </c>
      <c r="J265" s="2245" t="s">
        <v>842</v>
      </c>
    </row>
    <row r="266" spans="2:10">
      <c r="B266" s="431" t="s">
        <v>165</v>
      </c>
      <c r="C266" s="2512" t="s">
        <v>926</v>
      </c>
      <c r="D266" s="1808">
        <v>10</v>
      </c>
      <c r="E266" s="2683">
        <v>0.28499999999999998</v>
      </c>
      <c r="F266" s="2097">
        <v>0.85</v>
      </c>
      <c r="G266" s="2097">
        <v>0.20100000000000001</v>
      </c>
      <c r="H266" s="2683">
        <v>12.68</v>
      </c>
      <c r="I266" s="2508">
        <v>54</v>
      </c>
      <c r="J266" s="1813" t="s">
        <v>925</v>
      </c>
    </row>
    <row r="267" spans="2:10" ht="13.5" customHeight="1" thickBot="1">
      <c r="B267" s="700"/>
      <c r="C267" s="249" t="s">
        <v>319</v>
      </c>
      <c r="D267" s="351">
        <v>30</v>
      </c>
      <c r="E267" s="1242">
        <v>1.4</v>
      </c>
      <c r="F267" s="329">
        <v>0.495</v>
      </c>
      <c r="G267" s="329">
        <v>13.031000000000001</v>
      </c>
      <c r="H267" s="717">
        <v>62.174999999999997</v>
      </c>
      <c r="I267" s="432">
        <v>18</v>
      </c>
      <c r="J267" s="1673" t="s">
        <v>9</v>
      </c>
    </row>
    <row r="268" spans="2:10">
      <c r="B268" s="434" t="s">
        <v>207</v>
      </c>
      <c r="C268" s="1164"/>
      <c r="D268" s="1428">
        <f>SUM(D264:D267)</f>
        <v>350</v>
      </c>
      <c r="E268" s="144">
        <f>SUM(E264:E267)</f>
        <v>9.9215</v>
      </c>
      <c r="F268" s="730">
        <f>SUM(F264:F267)</f>
        <v>9.1022999999999996</v>
      </c>
      <c r="G268" s="715">
        <f>SUM(G264:G267)</f>
        <v>38.585000000000001</v>
      </c>
      <c r="H268" s="1746">
        <f>SUM(H264:H267)</f>
        <v>268.46899999999999</v>
      </c>
      <c r="I268" s="1447"/>
      <c r="J268" s="1448"/>
    </row>
    <row r="269" spans="2:10">
      <c r="B269" s="755"/>
      <c r="C269" s="756" t="s">
        <v>11</v>
      </c>
      <c r="D269" s="1150">
        <f>D783</f>
        <v>0.1</v>
      </c>
      <c r="E269" s="823">
        <f>E783</f>
        <v>9</v>
      </c>
      <c r="F269" s="822">
        <f>F783</f>
        <v>9.1999999999999993</v>
      </c>
      <c r="G269" s="822">
        <f>G783</f>
        <v>38.299999999999997</v>
      </c>
      <c r="H269" s="1730">
        <f>H783</f>
        <v>272</v>
      </c>
      <c r="I269" s="1672"/>
      <c r="J269" s="668"/>
    </row>
    <row r="270" spans="2:10" ht="15.75" thickBot="1">
      <c r="B270" s="230"/>
      <c r="C270" s="752" t="s">
        <v>344</v>
      </c>
      <c r="D270" s="1146"/>
      <c r="E270" s="1429">
        <f>(E268*100/E773)-10</f>
        <v>1.0238888888888891</v>
      </c>
      <c r="F270" s="450">
        <f>(F268*100/F773)-10</f>
        <v>-0.10619565217391269</v>
      </c>
      <c r="G270" s="450">
        <f>(G268*100/G773)-10</f>
        <v>7.4412532637076367E-2</v>
      </c>
      <c r="H270" s="1732">
        <f>(H268*100/H773)-10</f>
        <v>-0.12981617647058918</v>
      </c>
      <c r="I270" s="438"/>
      <c r="J270" s="445"/>
    </row>
    <row r="271" spans="2:10" ht="15.75" thickBot="1"/>
    <row r="272" spans="2:10">
      <c r="B272" s="670"/>
      <c r="C272" s="43" t="s">
        <v>239</v>
      </c>
      <c r="D272" s="44"/>
      <c r="E272" s="144">
        <f>E248+E260</f>
        <v>56.978500000000011</v>
      </c>
      <c r="F272" s="235">
        <f>F248+F260</f>
        <v>57.946600000000004</v>
      </c>
      <c r="G272" s="235">
        <f>G248+G260</f>
        <v>223.38820000000001</v>
      </c>
      <c r="H272" s="671">
        <f>H248+H260</f>
        <v>1669.7303999999999</v>
      </c>
    </row>
    <row r="273" spans="2:10">
      <c r="B273" s="399"/>
      <c r="C273" s="697" t="s">
        <v>11</v>
      </c>
      <c r="D273" s="1150">
        <f>D787</f>
        <v>0.6</v>
      </c>
      <c r="E273" s="821">
        <f>E787</f>
        <v>54</v>
      </c>
      <c r="F273" s="763">
        <f>F787</f>
        <v>55.2</v>
      </c>
      <c r="G273" s="763">
        <f>G787</f>
        <v>229.8</v>
      </c>
      <c r="H273" s="1296">
        <f>H787</f>
        <v>1632</v>
      </c>
      <c r="I273" s="121"/>
      <c r="J273" s="121"/>
    </row>
    <row r="274" spans="2:10" ht="15.75" thickBot="1">
      <c r="B274" s="230"/>
      <c r="C274" s="752" t="s">
        <v>344</v>
      </c>
      <c r="D274" s="1146"/>
      <c r="E274" s="1429">
        <f>(E272*100/E773)-60</f>
        <v>3.3094444444444591</v>
      </c>
      <c r="F274" s="450">
        <f>(F272*100/F773)-60</f>
        <v>2.9854347826087064</v>
      </c>
      <c r="G274" s="450">
        <f>(G272*100/G773)-60</f>
        <v>-1.6740992167101822</v>
      </c>
      <c r="H274" s="1430">
        <f>(H272*100/H773)-60</f>
        <v>1.3871470588235226</v>
      </c>
      <c r="I274" s="1444"/>
      <c r="J274" s="31"/>
    </row>
    <row r="275" spans="2:10" ht="15.75" thickBot="1"/>
    <row r="276" spans="2:10">
      <c r="B276" s="670"/>
      <c r="C276" s="43" t="s">
        <v>238</v>
      </c>
      <c r="D276" s="44"/>
      <c r="E276" s="144">
        <f>E260+E268</f>
        <v>41.16360000000001</v>
      </c>
      <c r="F276" s="235">
        <f>F260+F268</f>
        <v>44.534400000000005</v>
      </c>
      <c r="G276" s="235">
        <f>G260+G268</f>
        <v>164.5061</v>
      </c>
      <c r="H276" s="671">
        <f>H260+H268</f>
        <v>1217.8453</v>
      </c>
      <c r="I276" s="693"/>
      <c r="J276" s="5"/>
    </row>
    <row r="277" spans="2:10">
      <c r="B277" s="399"/>
      <c r="C277" s="697" t="s">
        <v>11</v>
      </c>
      <c r="D277" s="1150">
        <f>D791</f>
        <v>0.45</v>
      </c>
      <c r="E277" s="823">
        <f>E791</f>
        <v>40.5</v>
      </c>
      <c r="F277" s="822">
        <f>F791</f>
        <v>41.4</v>
      </c>
      <c r="G277" s="822">
        <f>G791</f>
        <v>172.35</v>
      </c>
      <c r="H277" s="1443">
        <f>H791</f>
        <v>1224</v>
      </c>
      <c r="I277" s="5"/>
      <c r="J277" s="5"/>
    </row>
    <row r="278" spans="2:10" ht="15.75" thickBot="1">
      <c r="B278" s="230"/>
      <c r="C278" s="752" t="s">
        <v>344</v>
      </c>
      <c r="D278" s="1146"/>
      <c r="E278" s="1429">
        <f>(E276*100/E773)-45</f>
        <v>0.73733333333333917</v>
      </c>
      <c r="F278" s="450">
        <f>(F276*100/F773)-45</f>
        <v>3.4069565217391329</v>
      </c>
      <c r="G278" s="450">
        <f>(G276*100/G773)-45</f>
        <v>-2.048015665796342</v>
      </c>
      <c r="H278" s="1430">
        <f>(H276*100/H773)-45</f>
        <v>-0.22627573529411649</v>
      </c>
      <c r="I278" s="5"/>
      <c r="J278" s="5"/>
    </row>
    <row r="279" spans="2:10" ht="15.75" thickBot="1"/>
    <row r="280" spans="2:10">
      <c r="B280" s="670"/>
      <c r="C280" s="43" t="s">
        <v>208</v>
      </c>
      <c r="D280" s="44"/>
      <c r="E280" s="151">
        <f>E248+E260+E268</f>
        <v>66.900000000000006</v>
      </c>
      <c r="F280" s="93">
        <f>F248+F260+F268</f>
        <v>67.048900000000003</v>
      </c>
      <c r="G280" s="93">
        <f>G248+G260+G268</f>
        <v>261.97320000000002</v>
      </c>
      <c r="H280" s="236">
        <f>H248+H260+H268</f>
        <v>1938.1994</v>
      </c>
      <c r="I280" s="5"/>
      <c r="J280" s="5"/>
    </row>
    <row r="281" spans="2:10">
      <c r="B281" s="755"/>
      <c r="C281" s="756" t="s">
        <v>11</v>
      </c>
      <c r="D281" s="1150">
        <f>D795</f>
        <v>0.7</v>
      </c>
      <c r="E281" s="823">
        <f>E795</f>
        <v>63</v>
      </c>
      <c r="F281" s="822">
        <f>F795</f>
        <v>64.400000000000006</v>
      </c>
      <c r="G281" s="822">
        <f>G795</f>
        <v>268.10000000000002</v>
      </c>
      <c r="H281" s="1443">
        <f>H795</f>
        <v>1904</v>
      </c>
      <c r="I281" s="1444"/>
      <c r="J281" s="31"/>
    </row>
    <row r="282" spans="2:10" ht="15.75" thickBot="1">
      <c r="B282" s="230"/>
      <c r="C282" s="752" t="s">
        <v>344</v>
      </c>
      <c r="D282" s="1146"/>
      <c r="E282" s="1429">
        <f>(E280*100/E773)-70</f>
        <v>4.3333333333333428</v>
      </c>
      <c r="F282" s="450">
        <f>(F280*100/F773)-70</f>
        <v>2.8792391304347831</v>
      </c>
      <c r="G282" s="450">
        <f>(G280*100/G773)-70</f>
        <v>-1.5996866840730917</v>
      </c>
      <c r="H282" s="1430">
        <f>(H280*100/H773)-70</f>
        <v>1.2573308823529459</v>
      </c>
      <c r="I282" s="693"/>
      <c r="J282" s="5"/>
    </row>
    <row r="283" spans="2:10">
      <c r="B283" s="99"/>
      <c r="I283" s="5"/>
      <c r="J283" s="5"/>
    </row>
    <row r="284" spans="2:10">
      <c r="B284" s="784"/>
      <c r="I284" s="5"/>
      <c r="J284" s="5"/>
    </row>
    <row r="285" spans="2:10">
      <c r="B285" s="784"/>
      <c r="I285" s="1445"/>
      <c r="J285" s="31"/>
    </row>
    <row r="286" spans="2:10">
      <c r="B286" s="1"/>
      <c r="I286" s="5"/>
      <c r="J286" s="5"/>
    </row>
    <row r="287" spans="2:10">
      <c r="B287" s="1"/>
      <c r="I287" s="5"/>
      <c r="J287" s="5"/>
    </row>
    <row r="288" spans="2:10">
      <c r="B288" s="1"/>
      <c r="I288" s="5"/>
      <c r="J288" s="5"/>
    </row>
    <row r="289" spans="1:10">
      <c r="B289" s="1"/>
      <c r="I289" s="5"/>
      <c r="J289" s="5"/>
    </row>
    <row r="291" spans="1:10" ht="13.5" customHeight="1">
      <c r="B291" s="1"/>
      <c r="C291" s="77"/>
    </row>
    <row r="292" spans="1:10" ht="14.25" customHeight="1">
      <c r="D292" s="12" t="s">
        <v>175</v>
      </c>
    </row>
    <row r="293" spans="1:10" ht="15.75" customHeight="1">
      <c r="A293" s="3737" t="s">
        <v>577</v>
      </c>
      <c r="B293" s="3737"/>
      <c r="C293" s="3737"/>
      <c r="D293" s="3737"/>
      <c r="E293" s="3737"/>
      <c r="F293" s="3737"/>
      <c r="G293" s="3737"/>
      <c r="H293" s="3737"/>
      <c r="I293" s="3737"/>
      <c r="J293" s="3737"/>
    </row>
    <row r="294" spans="1:10" ht="17.25" customHeight="1">
      <c r="C294" s="25" t="s">
        <v>172</v>
      </c>
      <c r="E294"/>
      <c r="F294"/>
      <c r="G294" s="25"/>
      <c r="H294" s="25"/>
      <c r="I294" s="26"/>
      <c r="J294" s="26"/>
    </row>
    <row r="295" spans="1:10" ht="14.25" customHeight="1">
      <c r="B295" s="28" t="s">
        <v>541</v>
      </c>
      <c r="C295" s="26"/>
      <c r="D295"/>
      <c r="E295" s="28" t="s">
        <v>0</v>
      </c>
      <c r="F295"/>
      <c r="G295" s="2" t="s">
        <v>941</v>
      </c>
      <c r="H295" s="26"/>
      <c r="I295" s="26"/>
      <c r="J295" s="33"/>
    </row>
    <row r="296" spans="1:10" ht="12" customHeight="1" thickBot="1">
      <c r="D296" s="2667" t="s">
        <v>1</v>
      </c>
    </row>
    <row r="297" spans="1:10" ht="10.5" customHeight="1" thickBot="1">
      <c r="B297" s="1172" t="s">
        <v>145</v>
      </c>
      <c r="C297" s="89"/>
      <c r="D297" s="402" t="s">
        <v>146</v>
      </c>
      <c r="E297" s="337" t="s">
        <v>147</v>
      </c>
      <c r="F297" s="337"/>
      <c r="G297" s="337"/>
      <c r="H297" s="403" t="s">
        <v>148</v>
      </c>
      <c r="I297" s="404" t="s">
        <v>149</v>
      </c>
      <c r="J297" s="405" t="s">
        <v>150</v>
      </c>
    </row>
    <row r="298" spans="1:10" ht="17.25" customHeight="1">
      <c r="B298" s="410" t="s">
        <v>151</v>
      </c>
      <c r="C298" s="407" t="s">
        <v>152</v>
      </c>
      <c r="D298" s="408" t="s">
        <v>153</v>
      </c>
      <c r="E298" s="409" t="s">
        <v>154</v>
      </c>
      <c r="F298" s="409" t="s">
        <v>55</v>
      </c>
      <c r="G298" s="409" t="s">
        <v>56</v>
      </c>
      <c r="H298" s="410" t="s">
        <v>155</v>
      </c>
      <c r="I298" s="411" t="s">
        <v>156</v>
      </c>
      <c r="J298" s="412" t="s">
        <v>270</v>
      </c>
    </row>
    <row r="299" spans="1:10" ht="16.5" customHeight="1" thickBot="1">
      <c r="B299" s="1173"/>
      <c r="C299" s="446"/>
      <c r="D299" s="414"/>
      <c r="E299" s="415" t="s">
        <v>6</v>
      </c>
      <c r="F299" s="415" t="s">
        <v>7</v>
      </c>
      <c r="G299" s="415" t="s">
        <v>8</v>
      </c>
      <c r="H299" s="416" t="s">
        <v>157</v>
      </c>
      <c r="I299" s="417" t="s">
        <v>158</v>
      </c>
      <c r="J299" s="418" t="s">
        <v>269</v>
      </c>
    </row>
    <row r="300" spans="1:10" ht="17.25" customHeight="1">
      <c r="B300" s="460" t="s">
        <v>159</v>
      </c>
      <c r="C300" s="164" t="s">
        <v>132</v>
      </c>
      <c r="D300" s="1681"/>
      <c r="E300" s="420"/>
      <c r="F300" s="421"/>
      <c r="G300" s="421"/>
      <c r="H300" s="573"/>
      <c r="I300" s="452"/>
      <c r="J300" s="424"/>
    </row>
    <row r="301" spans="1:10" ht="15.75" customHeight="1">
      <c r="B301" s="427" t="s">
        <v>160</v>
      </c>
      <c r="C301" s="233" t="s">
        <v>1013</v>
      </c>
      <c r="D301" s="354">
        <v>120</v>
      </c>
      <c r="E301" s="1857">
        <v>15.428000000000001</v>
      </c>
      <c r="F301" s="330">
        <v>1.8857200000000001</v>
      </c>
      <c r="G301" s="1243">
        <v>9.1199999999999992</v>
      </c>
      <c r="H301" s="1411">
        <v>115.163</v>
      </c>
      <c r="I301" s="453">
        <v>75</v>
      </c>
      <c r="J301" s="683" t="s">
        <v>489</v>
      </c>
    </row>
    <row r="302" spans="1:10" ht="15" customHeight="1">
      <c r="B302" s="428" t="s">
        <v>12</v>
      </c>
      <c r="C302" s="251" t="s">
        <v>432</v>
      </c>
      <c r="D302" s="254">
        <v>180</v>
      </c>
      <c r="E302" s="1262">
        <v>3.1238999999999999</v>
      </c>
      <c r="F302" s="329">
        <v>14.19</v>
      </c>
      <c r="G302" s="329">
        <v>16.7</v>
      </c>
      <c r="H302" s="2509">
        <v>176.7022</v>
      </c>
      <c r="I302" s="432">
        <v>36</v>
      </c>
      <c r="J302" s="683" t="s">
        <v>490</v>
      </c>
    </row>
    <row r="303" spans="1:10" ht="15" customHeight="1">
      <c r="B303" s="86"/>
      <c r="C303" s="231" t="s">
        <v>244</v>
      </c>
      <c r="D303" s="252">
        <v>200</v>
      </c>
      <c r="E303" s="1262">
        <v>1</v>
      </c>
      <c r="F303" s="329">
        <v>0</v>
      </c>
      <c r="G303" s="329">
        <v>23.4</v>
      </c>
      <c r="H303" s="717">
        <f>G303*4+F303*9+E303*4</f>
        <v>97.6</v>
      </c>
      <c r="I303" s="448">
        <v>98</v>
      </c>
      <c r="J303" s="1673" t="s">
        <v>362</v>
      </c>
    </row>
    <row r="304" spans="1:10" ht="15.75" customHeight="1">
      <c r="B304" s="431" t="s">
        <v>166</v>
      </c>
      <c r="C304" s="233" t="s">
        <v>10</v>
      </c>
      <c r="D304" s="2357">
        <v>50</v>
      </c>
      <c r="E304" s="1242">
        <v>1.0029999999999999</v>
      </c>
      <c r="F304" s="324">
        <v>0.65</v>
      </c>
      <c r="G304" s="324">
        <v>27.1</v>
      </c>
      <c r="H304" s="717">
        <v>118.262</v>
      </c>
      <c r="I304" s="453">
        <v>17</v>
      </c>
      <c r="J304" s="2438" t="s">
        <v>9</v>
      </c>
    </row>
    <row r="305" spans="2:10" ht="14.25" customHeight="1">
      <c r="B305" s="86"/>
      <c r="C305" s="233" t="s">
        <v>319</v>
      </c>
      <c r="D305" s="1448">
        <v>30</v>
      </c>
      <c r="E305" s="1242">
        <v>1.4</v>
      </c>
      <c r="F305" s="329">
        <v>0.495</v>
      </c>
      <c r="G305" s="329">
        <v>13.031000000000001</v>
      </c>
      <c r="H305" s="717">
        <v>62.174999999999997</v>
      </c>
      <c r="I305" s="430">
        <v>18</v>
      </c>
      <c r="J305" s="2438" t="s">
        <v>9</v>
      </c>
    </row>
    <row r="306" spans="2:10" ht="13.5" customHeight="1" thickBot="1">
      <c r="B306" s="700"/>
      <c r="C306" s="2469" t="s">
        <v>1157</v>
      </c>
      <c r="D306" s="1289">
        <v>105</v>
      </c>
      <c r="E306" s="1242">
        <v>1.575</v>
      </c>
      <c r="F306" s="329">
        <v>0.105</v>
      </c>
      <c r="G306" s="329">
        <v>12.39</v>
      </c>
      <c r="H306" s="717">
        <v>56.508000000000003</v>
      </c>
      <c r="I306" s="430">
        <v>100</v>
      </c>
      <c r="J306" s="1674" t="s">
        <v>350</v>
      </c>
    </row>
    <row r="307" spans="2:10" ht="14.25" customHeight="1">
      <c r="B307" s="434" t="s">
        <v>173</v>
      </c>
      <c r="D307" s="1248">
        <f>SUM(D301:D306)</f>
        <v>685</v>
      </c>
      <c r="E307" s="435">
        <f>SUM(E301:E306)</f>
        <v>23.529899999999998</v>
      </c>
      <c r="F307" s="436">
        <f>SUM(F301:F306)</f>
        <v>17.32572</v>
      </c>
      <c r="G307" s="437">
        <f>SUM(G301:G306)</f>
        <v>101.741</v>
      </c>
      <c r="H307" s="1396">
        <f>SUM(H301:H306)</f>
        <v>626.41020000000003</v>
      </c>
      <c r="I307" s="1447"/>
      <c r="J307" s="1448"/>
    </row>
    <row r="308" spans="2:10" ht="13.5" customHeight="1">
      <c r="B308" s="755"/>
      <c r="C308" s="756" t="s">
        <v>11</v>
      </c>
      <c r="D308" s="1150">
        <f>D775</f>
        <v>0.25</v>
      </c>
      <c r="E308" s="823">
        <f>E775</f>
        <v>22.5</v>
      </c>
      <c r="F308" s="822">
        <f>F775</f>
        <v>23</v>
      </c>
      <c r="G308" s="822">
        <f>G775</f>
        <v>95.75</v>
      </c>
      <c r="H308" s="1443">
        <f>H775</f>
        <v>680</v>
      </c>
      <c r="I308" s="1672"/>
      <c r="J308" s="668"/>
    </row>
    <row r="309" spans="2:10" ht="14.25" customHeight="1" thickBot="1">
      <c r="B309" s="230"/>
      <c r="C309" s="752" t="s">
        <v>344</v>
      </c>
      <c r="D309" s="1146"/>
      <c r="E309" s="1429">
        <f>(E307*100/E773)-25</f>
        <v>1.1443333333333321</v>
      </c>
      <c r="F309" s="450">
        <f>(F307*100/F773)-25</f>
        <v>-6.1676956521739115</v>
      </c>
      <c r="G309" s="450">
        <f>(G307*100/G773)-25</f>
        <v>1.5642297650130566</v>
      </c>
      <c r="H309" s="1430">
        <f>(H307*100/H773)-25</f>
        <v>-1.9702132352941177</v>
      </c>
      <c r="I309" s="438"/>
      <c r="J309" s="445"/>
    </row>
    <row r="310" spans="2:10" ht="15" customHeight="1">
      <c r="B310" s="89"/>
      <c r="C310" s="419" t="s">
        <v>110</v>
      </c>
      <c r="D310" s="1288"/>
      <c r="E310" s="2538"/>
      <c r="F310" s="2539"/>
      <c r="G310" s="2539"/>
      <c r="H310" s="2539"/>
      <c r="I310" s="441"/>
      <c r="J310" s="441"/>
    </row>
    <row r="311" spans="2:10" ht="15" customHeight="1">
      <c r="B311" s="425" t="s">
        <v>159</v>
      </c>
      <c r="C311" s="1826" t="s">
        <v>1162</v>
      </c>
      <c r="D311" s="347">
        <v>100</v>
      </c>
      <c r="E311" s="1323">
        <v>1</v>
      </c>
      <c r="F311" s="330">
        <v>6.1</v>
      </c>
      <c r="G311" s="330">
        <v>7.5</v>
      </c>
      <c r="H311" s="724">
        <v>89</v>
      </c>
      <c r="I311" s="430">
        <v>6</v>
      </c>
      <c r="J311" s="1669" t="s">
        <v>606</v>
      </c>
    </row>
    <row r="312" spans="2:10">
      <c r="B312" s="427" t="s">
        <v>160</v>
      </c>
      <c r="C312" s="2977" t="s">
        <v>502</v>
      </c>
      <c r="D312" s="2364">
        <v>250</v>
      </c>
      <c r="E312" s="1857">
        <v>8.7865000000000002</v>
      </c>
      <c r="F312" s="330">
        <v>7.4781000000000004</v>
      </c>
      <c r="G312" s="1243">
        <v>8.0579999999999998</v>
      </c>
      <c r="H312" s="724">
        <v>136.48500000000001</v>
      </c>
      <c r="I312" s="453">
        <v>29</v>
      </c>
      <c r="J312" s="1669" t="s">
        <v>724</v>
      </c>
    </row>
    <row r="313" spans="2:10" ht="15.75">
      <c r="B313" s="428" t="s">
        <v>12</v>
      </c>
      <c r="C313" s="1111" t="s">
        <v>723</v>
      </c>
      <c r="D313" s="354">
        <v>230</v>
      </c>
      <c r="E313" s="2698">
        <v>19.832599999999999</v>
      </c>
      <c r="F313" s="2257">
        <v>12.608000000000001</v>
      </c>
      <c r="G313" s="2257">
        <v>35.01</v>
      </c>
      <c r="H313" s="3661">
        <v>335.86599999999999</v>
      </c>
      <c r="I313" s="453">
        <v>51</v>
      </c>
      <c r="J313" s="683" t="s">
        <v>1054</v>
      </c>
    </row>
    <row r="314" spans="2:10">
      <c r="B314" s="431" t="s">
        <v>166</v>
      </c>
      <c r="C314" s="1606" t="s">
        <v>1055</v>
      </c>
      <c r="D314" s="1819">
        <v>35</v>
      </c>
      <c r="E314" s="2170">
        <v>0.91</v>
      </c>
      <c r="F314" s="1741">
        <v>0</v>
      </c>
      <c r="G314" s="1741">
        <v>15.41</v>
      </c>
      <c r="H314" s="1740">
        <v>66.05</v>
      </c>
      <c r="I314" s="2169">
        <v>51</v>
      </c>
      <c r="J314" s="1717" t="s">
        <v>906</v>
      </c>
    </row>
    <row r="315" spans="2:10" ht="12.75" customHeight="1">
      <c r="B315" s="431"/>
      <c r="C315" s="1111" t="s">
        <v>399</v>
      </c>
      <c r="D315" s="354">
        <v>200</v>
      </c>
      <c r="E315" s="1262">
        <v>6.3090000000000002</v>
      </c>
      <c r="F315" s="329">
        <v>5.05</v>
      </c>
      <c r="G315" s="329">
        <v>25.65</v>
      </c>
      <c r="H315" s="722">
        <v>172.04</v>
      </c>
      <c r="I315" s="430">
        <v>91</v>
      </c>
      <c r="J315" s="1669" t="s">
        <v>456</v>
      </c>
    </row>
    <row r="316" spans="2:10" ht="18" customHeight="1">
      <c r="B316" s="86"/>
      <c r="C316" s="240" t="s">
        <v>10</v>
      </c>
      <c r="D316" s="2357">
        <v>30</v>
      </c>
      <c r="E316" s="1242">
        <v>0.6018</v>
      </c>
      <c r="F316" s="324">
        <v>0.39</v>
      </c>
      <c r="G316" s="324">
        <v>16.260000000000002</v>
      </c>
      <c r="H316" s="717">
        <v>70.9572</v>
      </c>
      <c r="I316" s="453">
        <v>17</v>
      </c>
      <c r="J316" s="2438" t="s">
        <v>9</v>
      </c>
    </row>
    <row r="317" spans="2:10" ht="17.25" customHeight="1" thickBot="1">
      <c r="B317" s="700"/>
      <c r="C317" s="249" t="s">
        <v>319</v>
      </c>
      <c r="D317" s="2705">
        <v>20</v>
      </c>
      <c r="E317" s="1242">
        <v>0.93300000000000005</v>
      </c>
      <c r="F317" s="331">
        <v>0.33</v>
      </c>
      <c r="G317" s="329">
        <v>8.6869999999999994</v>
      </c>
      <c r="H317" s="717">
        <v>41.45</v>
      </c>
      <c r="I317" s="430">
        <v>18</v>
      </c>
      <c r="J317" s="2439" t="s">
        <v>9</v>
      </c>
    </row>
    <row r="318" spans="2:10" ht="18.75" customHeight="1">
      <c r="B318" s="766" t="s">
        <v>162</v>
      </c>
      <c r="C318" s="596"/>
      <c r="D318" s="2254">
        <f>SUM(D311:D317)</f>
        <v>865</v>
      </c>
      <c r="E318" s="443">
        <f>SUM(E311:E317)</f>
        <v>38.372899999999994</v>
      </c>
      <c r="F318" s="436">
        <f>SUM(F311:F317)</f>
        <v>31.956099999999999</v>
      </c>
      <c r="G318" s="444">
        <f>SUM(G311:G317)</f>
        <v>116.57499999999999</v>
      </c>
      <c r="H318" s="575">
        <f>SUM(H311:H317)</f>
        <v>911.84819999999991</v>
      </c>
      <c r="I318" s="1447"/>
      <c r="J318" s="1448"/>
    </row>
    <row r="319" spans="2:10" ht="16.5" customHeight="1">
      <c r="B319" s="755"/>
      <c r="C319" s="756" t="s">
        <v>11</v>
      </c>
      <c r="D319" s="2248">
        <f>D779</f>
        <v>0.35</v>
      </c>
      <c r="E319" s="823">
        <f>E779</f>
        <v>31.5</v>
      </c>
      <c r="F319" s="822">
        <f>F779</f>
        <v>32.200000000000003</v>
      </c>
      <c r="G319" s="822">
        <f>G779</f>
        <v>134.05000000000001</v>
      </c>
      <c r="H319" s="1730">
        <f>H779</f>
        <v>952</v>
      </c>
      <c r="I319" s="1672"/>
      <c r="J319" s="668"/>
    </row>
    <row r="320" spans="2:10" ht="15.75" customHeight="1" thickBot="1">
      <c r="B320" s="230"/>
      <c r="C320" s="752" t="s">
        <v>344</v>
      </c>
      <c r="D320" s="2189"/>
      <c r="E320" s="1429">
        <f>(E318*100/E773)-35</f>
        <v>7.6365555555555531</v>
      </c>
      <c r="F320" s="450">
        <f>(F318*100/F773)-35</f>
        <v>-0.26510869565217376</v>
      </c>
      <c r="G320" s="450">
        <f>(G318*100/G773)-35</f>
        <v>-4.5626631853785931</v>
      </c>
      <c r="H320" s="1732">
        <f>(H318*100/H773)-35</f>
        <v>-1.4761691176470606</v>
      </c>
      <c r="I320" s="438"/>
      <c r="J320" s="445"/>
    </row>
    <row r="321" spans="2:10" ht="14.25" customHeight="1">
      <c r="B321" s="701" t="s">
        <v>159</v>
      </c>
      <c r="C321" s="701" t="s">
        <v>200</v>
      </c>
      <c r="D321" s="1288"/>
      <c r="E321" s="2538"/>
      <c r="F321" s="2539"/>
      <c r="G321" s="2539"/>
      <c r="H321" s="2540"/>
      <c r="I321" s="2543"/>
      <c r="J321" s="441"/>
    </row>
    <row r="322" spans="2:10">
      <c r="B322" s="1174" t="s">
        <v>160</v>
      </c>
      <c r="C322" s="1111" t="s">
        <v>943</v>
      </c>
      <c r="D322" s="2436">
        <v>200</v>
      </c>
      <c r="E322" s="1242">
        <v>0.50700000000000001</v>
      </c>
      <c r="F322" s="329">
        <v>0</v>
      </c>
      <c r="G322" s="329">
        <v>6.8140000000000001</v>
      </c>
      <c r="H322" s="717">
        <v>29.379000000000001</v>
      </c>
      <c r="I322" s="442">
        <v>82</v>
      </c>
      <c r="J322" s="683" t="s">
        <v>1126</v>
      </c>
    </row>
    <row r="323" spans="2:10" ht="15.75">
      <c r="B323" s="1175" t="s">
        <v>12</v>
      </c>
      <c r="C323" s="2544" t="s">
        <v>850</v>
      </c>
      <c r="D323" s="255">
        <v>140</v>
      </c>
      <c r="E323" s="1323">
        <v>0.98</v>
      </c>
      <c r="F323" s="330">
        <v>4.0599999999999996</v>
      </c>
      <c r="G323" s="330">
        <v>11.9</v>
      </c>
      <c r="H323" s="1247">
        <v>142.80000000000001</v>
      </c>
      <c r="I323" s="1715">
        <v>74</v>
      </c>
      <c r="J323" s="1764" t="s">
        <v>849</v>
      </c>
    </row>
    <row r="324" spans="2:10" ht="15.75" thickBot="1">
      <c r="B324" s="1190" t="s">
        <v>166</v>
      </c>
      <c r="C324" s="249" t="s">
        <v>10</v>
      </c>
      <c r="D324" s="351">
        <v>35</v>
      </c>
      <c r="E324" s="1429">
        <v>0.70209999999999995</v>
      </c>
      <c r="F324" s="450">
        <v>0.45500000000000002</v>
      </c>
      <c r="G324" s="450">
        <v>17.010999999999999</v>
      </c>
      <c r="H324" s="1769">
        <v>75.291399999999996</v>
      </c>
      <c r="I324" s="432">
        <v>17</v>
      </c>
      <c r="J324" s="1673" t="s">
        <v>9</v>
      </c>
    </row>
    <row r="325" spans="2:10" ht="16.5" customHeight="1">
      <c r="B325" s="766" t="s">
        <v>207</v>
      </c>
      <c r="C325" s="43"/>
      <c r="D325" s="1293">
        <f>SUM(D322:D324)</f>
        <v>375</v>
      </c>
      <c r="E325" s="772">
        <f>SUM(E322:E324)</f>
        <v>2.1890999999999998</v>
      </c>
      <c r="F325" s="436">
        <f>SUM(F322:F324)</f>
        <v>4.5149999999999997</v>
      </c>
      <c r="G325" s="444">
        <f>SUM(G322:G324)</f>
        <v>35.724999999999994</v>
      </c>
      <c r="H325" s="749">
        <f>SUM(H322:H324)</f>
        <v>247.47039999999998</v>
      </c>
      <c r="I325" s="1447"/>
      <c r="J325" s="1448"/>
    </row>
    <row r="326" spans="2:10" ht="16.5" customHeight="1">
      <c r="B326" s="755"/>
      <c r="C326" s="756" t="s">
        <v>11</v>
      </c>
      <c r="D326" s="1150">
        <f>D783</f>
        <v>0.1</v>
      </c>
      <c r="E326" s="823">
        <f>E783</f>
        <v>9</v>
      </c>
      <c r="F326" s="822">
        <f>F783</f>
        <v>9.1999999999999993</v>
      </c>
      <c r="G326" s="822">
        <f>G783</f>
        <v>38.299999999999997</v>
      </c>
      <c r="H326" s="1730">
        <f>H783</f>
        <v>272</v>
      </c>
      <c r="I326" s="1672"/>
      <c r="J326" s="668"/>
    </row>
    <row r="327" spans="2:10" ht="15.75" customHeight="1" thickBot="1">
      <c r="B327" s="230"/>
      <c r="C327" s="752" t="s">
        <v>344</v>
      </c>
      <c r="D327" s="1146"/>
      <c r="E327" s="1429">
        <f>(E325*100/E773)-10</f>
        <v>-7.5676666666666677</v>
      </c>
      <c r="F327" s="450">
        <f>(F325*100/F773)-10</f>
        <v>-5.0923913043478271</v>
      </c>
      <c r="G327" s="450">
        <f>(G325*100/G773)-10</f>
        <v>-0.67232375979112469</v>
      </c>
      <c r="H327" s="1732">
        <f>(H325*100/H773)-10</f>
        <v>-0.90182352941176624</v>
      </c>
      <c r="I327" s="438"/>
      <c r="J327" s="445"/>
    </row>
    <row r="328" spans="2:10" ht="14.25" customHeight="1" thickBot="1"/>
    <row r="329" spans="2:10">
      <c r="B329" s="670"/>
      <c r="C329" s="43" t="s">
        <v>239</v>
      </c>
      <c r="D329" s="44"/>
      <c r="E329" s="144">
        <f>E307+E318</f>
        <v>61.902799999999992</v>
      </c>
      <c r="F329" s="235">
        <f>F307+F318</f>
        <v>49.281819999999996</v>
      </c>
      <c r="G329" s="235">
        <f>G307+G318</f>
        <v>218.31599999999997</v>
      </c>
      <c r="H329" s="671">
        <f>H307+H318</f>
        <v>1538.2583999999999</v>
      </c>
      <c r="I329" s="577"/>
      <c r="J329" s="31"/>
    </row>
    <row r="330" spans="2:10" ht="13.5" customHeight="1">
      <c r="B330" s="755"/>
      <c r="C330" s="756" t="s">
        <v>11</v>
      </c>
      <c r="D330" s="1150">
        <f>D787</f>
        <v>0.6</v>
      </c>
      <c r="E330" s="821">
        <f>E787</f>
        <v>54</v>
      </c>
      <c r="F330" s="763">
        <f>F787</f>
        <v>55.2</v>
      </c>
      <c r="G330" s="763">
        <f>G787</f>
        <v>229.8</v>
      </c>
      <c r="H330" s="1296">
        <f>H787</f>
        <v>1632</v>
      </c>
      <c r="I330" s="693"/>
      <c r="J330" s="5"/>
    </row>
    <row r="331" spans="2:10" ht="13.5" customHeight="1" thickBot="1">
      <c r="B331" s="230"/>
      <c r="C331" s="752" t="s">
        <v>344</v>
      </c>
      <c r="D331" s="1146"/>
      <c r="E331" s="1429">
        <f>(E329*100/E773)-60</f>
        <v>8.7808888888888816</v>
      </c>
      <c r="F331" s="450">
        <f>(F329*100/F773)-60</f>
        <v>-6.4328043478260923</v>
      </c>
      <c r="G331" s="450">
        <f>(G329*100/G773)-60</f>
        <v>-2.9984334203655365</v>
      </c>
      <c r="H331" s="1430">
        <f>(H329*100/H773)-60</f>
        <v>-3.4463823529411783</v>
      </c>
      <c r="I331" s="5"/>
      <c r="J331" s="5"/>
    </row>
    <row r="332" spans="2:10" ht="15" customHeight="1" thickBot="1">
      <c r="I332" s="5"/>
      <c r="J332" s="5"/>
    </row>
    <row r="333" spans="2:10" ht="14.25" customHeight="1">
      <c r="B333" s="670"/>
      <c r="C333" s="43" t="s">
        <v>238</v>
      </c>
      <c r="D333" s="44"/>
      <c r="E333" s="144">
        <f>E318+E325</f>
        <v>40.561999999999998</v>
      </c>
      <c r="F333" s="235">
        <f>F318+F325</f>
        <v>36.4711</v>
      </c>
      <c r="G333" s="235">
        <f>G318+G325</f>
        <v>152.29999999999998</v>
      </c>
      <c r="H333" s="671">
        <f>H318+H325</f>
        <v>1159.3185999999998</v>
      </c>
      <c r="I333" s="577"/>
      <c r="J333" s="5"/>
    </row>
    <row r="334" spans="2:10">
      <c r="B334" s="399"/>
      <c r="C334" s="697" t="s">
        <v>11</v>
      </c>
      <c r="D334" s="1150">
        <f>D791</f>
        <v>0.45</v>
      </c>
      <c r="E334" s="823">
        <f>E791</f>
        <v>40.5</v>
      </c>
      <c r="F334" s="822">
        <f>F791</f>
        <v>41.4</v>
      </c>
      <c r="G334" s="822">
        <f>G791</f>
        <v>172.35</v>
      </c>
      <c r="H334" s="1443">
        <f>H791</f>
        <v>1224</v>
      </c>
      <c r="I334" s="693"/>
      <c r="J334" s="31"/>
    </row>
    <row r="335" spans="2:10" ht="15.75" thickBot="1">
      <c r="B335" s="230"/>
      <c r="C335" s="752" t="s">
        <v>344</v>
      </c>
      <c r="D335" s="1146"/>
      <c r="E335" s="1429">
        <f>(E333*100/E773)-45</f>
        <v>6.8888888888885447E-2</v>
      </c>
      <c r="F335" s="450">
        <f>(F333*100/F773)-45</f>
        <v>-5.3575000000000017</v>
      </c>
      <c r="G335" s="450">
        <f>(G333*100/G773)-45</f>
        <v>-5.234986945169716</v>
      </c>
      <c r="H335" s="1430">
        <f>(H333*100/H773)-45</f>
        <v>-2.3779926470588322</v>
      </c>
      <c r="I335" s="5"/>
      <c r="J335" s="5"/>
    </row>
    <row r="336" spans="2:10" ht="15.75" thickBot="1">
      <c r="I336" s="5"/>
      <c r="J336" s="5"/>
    </row>
    <row r="337" spans="1:10" ht="14.25" customHeight="1">
      <c r="B337" s="670"/>
      <c r="C337" s="43" t="s">
        <v>208</v>
      </c>
      <c r="D337" s="44"/>
      <c r="E337" s="151">
        <f>E307+E318+E325</f>
        <v>64.091899999999995</v>
      </c>
      <c r="F337" s="93">
        <f>F307+F318+F325</f>
        <v>53.796819999999997</v>
      </c>
      <c r="G337" s="93">
        <f>G307+G318+G325</f>
        <v>254.04099999999997</v>
      </c>
      <c r="H337" s="236">
        <f>H307+H318+H325</f>
        <v>1785.7287999999999</v>
      </c>
      <c r="I337" s="5"/>
      <c r="J337" s="5"/>
    </row>
    <row r="338" spans="1:10" ht="12.75" customHeight="1">
      <c r="B338" s="755"/>
      <c r="C338" s="756" t="s">
        <v>11</v>
      </c>
      <c r="D338" s="1150">
        <f>D795</f>
        <v>0.7</v>
      </c>
      <c r="E338" s="823">
        <f>E795</f>
        <v>63</v>
      </c>
      <c r="F338" s="822">
        <f>F795</f>
        <v>64.400000000000006</v>
      </c>
      <c r="G338" s="822">
        <f>G795</f>
        <v>268.10000000000002</v>
      </c>
      <c r="H338" s="1443">
        <f>H795</f>
        <v>1904</v>
      </c>
      <c r="I338" s="577"/>
      <c r="J338" s="5"/>
    </row>
    <row r="339" spans="1:10" ht="13.5" customHeight="1" thickBot="1">
      <c r="B339" s="230"/>
      <c r="C339" s="752" t="s">
        <v>344</v>
      </c>
      <c r="D339" s="1146"/>
      <c r="E339" s="1429">
        <f>(E337*100/E773)-70</f>
        <v>1.213222222222214</v>
      </c>
      <c r="F339" s="450">
        <f>(F337*100/F773)-70</f>
        <v>-11.525195652173913</v>
      </c>
      <c r="G339" s="450">
        <f>(G337*100/G773)-70</f>
        <v>-3.6707571801566559</v>
      </c>
      <c r="H339" s="1430">
        <f>(H337*100/H773)-70</f>
        <v>-4.348205882352957</v>
      </c>
      <c r="I339" s="693"/>
      <c r="J339" s="31"/>
    </row>
    <row r="340" spans="1:10">
      <c r="I340" s="5"/>
    </row>
    <row r="341" spans="1:10" ht="12.75" customHeight="1">
      <c r="B341" s="99"/>
      <c r="J341" s="5"/>
    </row>
    <row r="342" spans="1:10">
      <c r="B342" s="2793"/>
      <c r="C342" s="77"/>
    </row>
    <row r="343" spans="1:10" ht="14.25" customHeight="1">
      <c r="B343" s="1"/>
      <c r="D343" s="5"/>
      <c r="E343" s="5"/>
      <c r="F343" s="5"/>
      <c r="G343" s="5"/>
      <c r="H343" s="5"/>
    </row>
    <row r="344" spans="1:10">
      <c r="B344" s="1"/>
      <c r="D344" s="5"/>
      <c r="E344" s="5"/>
      <c r="F344" s="5"/>
      <c r="G344" s="5"/>
      <c r="H344" s="5"/>
    </row>
    <row r="345" spans="1:10">
      <c r="D345" s="31"/>
      <c r="E345" s="51"/>
      <c r="F345" s="154"/>
      <c r="G345" s="51"/>
      <c r="H345" s="94"/>
    </row>
    <row r="346" spans="1:10" ht="12.75" customHeight="1"/>
    <row r="347" spans="1:10" ht="12.75" customHeight="1"/>
    <row r="348" spans="1:10" ht="12.75" customHeight="1"/>
    <row r="349" spans="1:10" ht="12.75" customHeight="1"/>
    <row r="350" spans="1:10" ht="15.75" customHeight="1"/>
    <row r="351" spans="1:10" ht="15.75" customHeight="1">
      <c r="C351" s="77"/>
      <c r="D351" s="12" t="s">
        <v>175</v>
      </c>
      <c r="H351" s="762"/>
      <c r="I351" s="762"/>
      <c r="J351" s="762"/>
    </row>
    <row r="352" spans="1:10" ht="13.5" customHeight="1">
      <c r="A352" s="3737" t="s">
        <v>577</v>
      </c>
      <c r="B352" s="3737"/>
      <c r="C352" s="3737"/>
      <c r="D352" s="3737"/>
      <c r="E352" s="3737"/>
      <c r="F352" s="3737"/>
      <c r="G352" s="3737"/>
      <c r="H352" s="3737"/>
      <c r="I352" s="3737"/>
      <c r="J352" s="3737"/>
    </row>
    <row r="353" spans="2:10" ht="15" customHeight="1">
      <c r="C353" s="25" t="s">
        <v>172</v>
      </c>
      <c r="E353"/>
      <c r="F353"/>
      <c r="G353" s="25"/>
      <c r="H353" s="25"/>
      <c r="I353" s="26"/>
      <c r="J353" s="26"/>
    </row>
    <row r="354" spans="2:10" ht="15.75">
      <c r="B354" s="28" t="s">
        <v>541</v>
      </c>
      <c r="C354" s="26"/>
      <c r="D354"/>
      <c r="E354" s="28" t="s">
        <v>0</v>
      </c>
      <c r="F354"/>
      <c r="G354" s="2" t="s">
        <v>941</v>
      </c>
      <c r="H354" s="26"/>
      <c r="I354" s="26"/>
      <c r="J354" s="33"/>
    </row>
    <row r="355" spans="2:10" ht="13.5" customHeight="1" thickBot="1">
      <c r="C355" s="1"/>
      <c r="D355" s="1151" t="s">
        <v>582</v>
      </c>
      <c r="G355" s="672"/>
    </row>
    <row r="356" spans="2:10" ht="15.75" thickBot="1">
      <c r="B356" s="401" t="s">
        <v>145</v>
      </c>
      <c r="C356" s="89"/>
      <c r="D356" s="402" t="s">
        <v>146</v>
      </c>
      <c r="E356" s="337" t="s">
        <v>147</v>
      </c>
      <c r="F356" s="337"/>
      <c r="G356" s="337"/>
      <c r="H356" s="403" t="s">
        <v>148</v>
      </c>
      <c r="I356" s="404" t="s">
        <v>149</v>
      </c>
      <c r="J356" s="405" t="s">
        <v>150</v>
      </c>
    </row>
    <row r="357" spans="2:10" ht="13.5" customHeight="1">
      <c r="B357" s="406" t="s">
        <v>151</v>
      </c>
      <c r="C357" s="407" t="s">
        <v>152</v>
      </c>
      <c r="D357" s="408" t="s">
        <v>153</v>
      </c>
      <c r="E357" s="409" t="s">
        <v>154</v>
      </c>
      <c r="F357" s="409" t="s">
        <v>55</v>
      </c>
      <c r="G357" s="409" t="s">
        <v>56</v>
      </c>
      <c r="H357" s="410" t="s">
        <v>155</v>
      </c>
      <c r="I357" s="411" t="s">
        <v>156</v>
      </c>
      <c r="J357" s="412" t="s">
        <v>270</v>
      </c>
    </row>
    <row r="358" spans="2:10" ht="14.25" customHeight="1" thickBot="1">
      <c r="B358" s="413"/>
      <c r="C358" s="446"/>
      <c r="D358" s="414"/>
      <c r="E358" s="415" t="s">
        <v>6</v>
      </c>
      <c r="F358" s="415" t="s">
        <v>7</v>
      </c>
      <c r="G358" s="415" t="s">
        <v>8</v>
      </c>
      <c r="H358" s="416" t="s">
        <v>157</v>
      </c>
      <c r="I358" s="417" t="s">
        <v>158</v>
      </c>
      <c r="J358" s="418" t="s">
        <v>269</v>
      </c>
    </row>
    <row r="359" spans="2:10" ht="15.75" customHeight="1">
      <c r="B359" s="89"/>
      <c r="C359" s="419" t="s">
        <v>132</v>
      </c>
      <c r="D359" s="1681"/>
      <c r="E359" s="420"/>
      <c r="F359" s="421"/>
      <c r="G359" s="421"/>
      <c r="H359" s="573"/>
      <c r="I359" s="452"/>
      <c r="J359" s="424"/>
    </row>
    <row r="360" spans="2:10" ht="13.5" customHeight="1">
      <c r="B360" s="425" t="s">
        <v>159</v>
      </c>
      <c r="C360" s="2138" t="s">
        <v>1097</v>
      </c>
      <c r="D360" s="347">
        <v>180</v>
      </c>
      <c r="E360" s="2256">
        <v>2.5960000000000001</v>
      </c>
      <c r="F360" s="2257">
        <v>7.2960000000000003</v>
      </c>
      <c r="G360" s="2257">
        <v>15.268000000000001</v>
      </c>
      <c r="H360" s="2258">
        <v>169.74449999999999</v>
      </c>
      <c r="I360" s="453">
        <v>38</v>
      </c>
      <c r="J360" s="683" t="s">
        <v>1098</v>
      </c>
    </row>
    <row r="361" spans="2:10" ht="10.5" customHeight="1">
      <c r="B361" s="86"/>
      <c r="C361" s="2138" t="s">
        <v>1117</v>
      </c>
      <c r="D361" s="347" t="s">
        <v>1116</v>
      </c>
      <c r="E361" s="2256">
        <v>14.028499999999999</v>
      </c>
      <c r="F361" s="2257">
        <v>9.7013999999999996</v>
      </c>
      <c r="G361" s="2257">
        <v>5.5998000000000001</v>
      </c>
      <c r="H361" s="2258">
        <v>169.29640000000001</v>
      </c>
      <c r="I361" s="453">
        <v>70</v>
      </c>
      <c r="J361" s="683" t="s">
        <v>367</v>
      </c>
    </row>
    <row r="362" spans="2:10" ht="15.75" customHeight="1">
      <c r="B362" s="86"/>
      <c r="C362" s="2891" t="s">
        <v>1118</v>
      </c>
      <c r="D362" s="1777"/>
      <c r="E362" s="1740">
        <v>0.24399999999999999</v>
      </c>
      <c r="F362" s="1741">
        <v>1.464</v>
      </c>
      <c r="G362" s="1741">
        <v>0.94599999999999995</v>
      </c>
      <c r="H362" s="2161">
        <v>17.940000000000001</v>
      </c>
      <c r="I362" s="1771">
        <v>70</v>
      </c>
      <c r="J362" s="2475" t="s">
        <v>1100</v>
      </c>
    </row>
    <row r="363" spans="2:10">
      <c r="B363" s="427" t="s">
        <v>160</v>
      </c>
      <c r="C363" s="1111" t="s">
        <v>1093</v>
      </c>
      <c r="D363" s="2588">
        <v>200</v>
      </c>
      <c r="E363" s="1242">
        <v>1.2608999999999999</v>
      </c>
      <c r="F363" s="329">
        <v>0.13589999999999999</v>
      </c>
      <c r="G363" s="329">
        <v>28.162800000000001</v>
      </c>
      <c r="H363" s="717">
        <v>117.66</v>
      </c>
      <c r="I363" s="432">
        <v>88</v>
      </c>
      <c r="J363" s="683" t="s">
        <v>1092</v>
      </c>
    </row>
    <row r="364" spans="2:10" ht="14.25" customHeight="1">
      <c r="B364" s="428" t="s">
        <v>12</v>
      </c>
      <c r="C364" s="183" t="s">
        <v>10</v>
      </c>
      <c r="D364" s="2357">
        <v>50</v>
      </c>
      <c r="E364" s="1242">
        <v>1.0029999999999999</v>
      </c>
      <c r="F364" s="324">
        <v>0.65</v>
      </c>
      <c r="G364" s="324">
        <v>27.1</v>
      </c>
      <c r="H364" s="717">
        <v>118.262</v>
      </c>
      <c r="I364" s="432">
        <v>17</v>
      </c>
      <c r="J364" s="1673" t="s">
        <v>9</v>
      </c>
    </row>
    <row r="365" spans="2:10" ht="14.25" customHeight="1">
      <c r="B365" s="431" t="s">
        <v>167</v>
      </c>
      <c r="C365" s="183" t="s">
        <v>319</v>
      </c>
      <c r="D365" s="2358">
        <v>20</v>
      </c>
      <c r="E365" s="1242">
        <v>0.93300000000000005</v>
      </c>
      <c r="F365" s="331">
        <v>0.33</v>
      </c>
      <c r="G365" s="324">
        <v>8.6869999999999994</v>
      </c>
      <c r="H365" s="717">
        <v>41.45</v>
      </c>
      <c r="I365" s="432">
        <v>18</v>
      </c>
      <c r="J365" s="1673" t="s">
        <v>9</v>
      </c>
    </row>
    <row r="366" spans="2:10" ht="16.5" customHeight="1" thickBot="1">
      <c r="B366" s="698"/>
      <c r="C366" s="2892" t="s">
        <v>440</v>
      </c>
      <c r="D366" s="2549">
        <v>100</v>
      </c>
      <c r="E366" s="1242">
        <v>0.4</v>
      </c>
      <c r="F366" s="329">
        <v>0.4</v>
      </c>
      <c r="G366" s="329">
        <v>9.8000000000000007</v>
      </c>
      <c r="H366" s="717">
        <v>47</v>
      </c>
      <c r="I366" s="432">
        <v>99</v>
      </c>
      <c r="J366" s="2635" t="s">
        <v>934</v>
      </c>
    </row>
    <row r="367" spans="2:10" ht="18" customHeight="1">
      <c r="B367" s="434" t="s">
        <v>173</v>
      </c>
      <c r="D367" s="1677">
        <f>D360+D363+D364+D365+D366+80+20</f>
        <v>650</v>
      </c>
      <c r="E367" s="726">
        <f>SUM(E360:E366)</f>
        <v>20.465399999999995</v>
      </c>
      <c r="F367" s="730">
        <f>SUM(F360:F366)</f>
        <v>19.977299999999993</v>
      </c>
      <c r="G367" s="2156">
        <f>SUM(G360:G366)</f>
        <v>95.563600000000008</v>
      </c>
      <c r="H367" s="2157">
        <f>SUM(H360:H366)</f>
        <v>681.35290000000009</v>
      </c>
      <c r="I367" s="1447"/>
      <c r="J367" s="1448"/>
    </row>
    <row r="368" spans="2:10" ht="15" customHeight="1">
      <c r="B368" s="755"/>
      <c r="C368" s="756" t="s">
        <v>11</v>
      </c>
      <c r="D368" s="1150">
        <f>D775</f>
        <v>0.25</v>
      </c>
      <c r="E368" s="823">
        <f>E775</f>
        <v>22.5</v>
      </c>
      <c r="F368" s="822">
        <f>F775</f>
        <v>23</v>
      </c>
      <c r="G368" s="822">
        <f>G775</f>
        <v>95.75</v>
      </c>
      <c r="H368" s="1443">
        <f>H775</f>
        <v>680</v>
      </c>
      <c r="I368" s="1672"/>
      <c r="J368" s="668"/>
    </row>
    <row r="369" spans="2:10" ht="16.5" customHeight="1" thickBot="1">
      <c r="B369" s="399"/>
      <c r="C369" s="752" t="s">
        <v>344</v>
      </c>
      <c r="D369" s="1146"/>
      <c r="E369" s="1429">
        <f>(E367*100/E773)-25</f>
        <v>-2.2606666666666726</v>
      </c>
      <c r="F369" s="450">
        <f>(F367*100/F773)-25</f>
        <v>-3.2855434782608768</v>
      </c>
      <c r="G369" s="450">
        <f>(G367*100/G773)-25</f>
        <v>-4.8668407310703543E-2</v>
      </c>
      <c r="H369" s="1430">
        <f>(H367*100/H773)-25</f>
        <v>4.9738970588236953E-2</v>
      </c>
      <c r="I369" s="438"/>
      <c r="J369" s="445"/>
    </row>
    <row r="370" spans="2:10" ht="13.5" customHeight="1">
      <c r="B370" s="89"/>
      <c r="C370" s="164" t="s">
        <v>110</v>
      </c>
      <c r="D370" s="1320"/>
      <c r="E370" s="602"/>
      <c r="F370" s="1753"/>
      <c r="G370" s="1753"/>
      <c r="H370" s="1754"/>
      <c r="I370" s="2543"/>
      <c r="J370" s="811"/>
    </row>
    <row r="371" spans="2:10" ht="12.75" customHeight="1">
      <c r="B371" s="86"/>
      <c r="C371" s="2621" t="s">
        <v>1151</v>
      </c>
      <c r="D371" s="2470">
        <v>100</v>
      </c>
      <c r="E371" s="1242">
        <v>0.8</v>
      </c>
      <c r="F371" s="329">
        <v>0.2</v>
      </c>
      <c r="G371" s="329">
        <v>2.5</v>
      </c>
      <c r="H371" s="722">
        <v>14.2</v>
      </c>
      <c r="I371" s="430">
        <v>1</v>
      </c>
      <c r="J371" s="1829" t="s">
        <v>276</v>
      </c>
    </row>
    <row r="372" spans="2:10">
      <c r="B372" s="86"/>
      <c r="C372" s="1419" t="s">
        <v>969</v>
      </c>
      <c r="D372" s="2352">
        <v>260</v>
      </c>
      <c r="E372" s="2698">
        <v>6.36</v>
      </c>
      <c r="F372" s="2257">
        <v>4.9409999999999998</v>
      </c>
      <c r="G372" s="2257">
        <v>18.8322</v>
      </c>
      <c r="H372" s="2699">
        <v>149.0172</v>
      </c>
      <c r="I372" s="2759">
        <v>31</v>
      </c>
      <c r="J372" s="1673" t="s">
        <v>782</v>
      </c>
    </row>
    <row r="373" spans="2:10" ht="14.25" customHeight="1">
      <c r="B373" s="425" t="s">
        <v>159</v>
      </c>
      <c r="C373" s="2468" t="s">
        <v>804</v>
      </c>
      <c r="D373" s="2353">
        <v>100</v>
      </c>
      <c r="E373" s="2762">
        <v>8.173</v>
      </c>
      <c r="F373" s="2672">
        <v>13.05</v>
      </c>
      <c r="G373" s="2672">
        <v>6.2969999999999997</v>
      </c>
      <c r="H373" s="2673">
        <v>177.946</v>
      </c>
      <c r="I373" s="2761">
        <v>65</v>
      </c>
      <c r="J373" s="1673" t="s">
        <v>803</v>
      </c>
    </row>
    <row r="374" spans="2:10">
      <c r="B374" s="427" t="s">
        <v>160</v>
      </c>
      <c r="C374" s="2356" t="s">
        <v>787</v>
      </c>
      <c r="D374" s="2362">
        <v>180</v>
      </c>
      <c r="E374" s="2700">
        <v>3.2949000000000002</v>
      </c>
      <c r="F374" s="2701">
        <v>4.8528000000000002</v>
      </c>
      <c r="G374" s="2701">
        <v>12.502599999999999</v>
      </c>
      <c r="H374" s="2738">
        <v>106.86499999999999</v>
      </c>
      <c r="I374" s="2542">
        <v>37</v>
      </c>
      <c r="J374" s="683" t="s">
        <v>786</v>
      </c>
    </row>
    <row r="375" spans="2:10" ht="15.75">
      <c r="B375" s="428" t="s">
        <v>12</v>
      </c>
      <c r="C375" s="1419" t="s">
        <v>201</v>
      </c>
      <c r="D375" s="2362">
        <v>180</v>
      </c>
      <c r="E375" s="1323">
        <v>5.58</v>
      </c>
      <c r="F375" s="330">
        <v>4.476</v>
      </c>
      <c r="G375" s="330">
        <v>17.771000000000001</v>
      </c>
      <c r="H375" s="1247">
        <v>133.29400000000001</v>
      </c>
      <c r="I375" s="2542">
        <v>95</v>
      </c>
      <c r="J375" s="683" t="s">
        <v>979</v>
      </c>
    </row>
    <row r="376" spans="2:10" ht="12.75" customHeight="1">
      <c r="B376" s="431" t="s">
        <v>167</v>
      </c>
      <c r="C376" s="1419" t="s">
        <v>1119</v>
      </c>
      <c r="D376" s="2720">
        <v>80</v>
      </c>
      <c r="E376" s="723">
        <v>2.9870000000000001</v>
      </c>
      <c r="F376" s="768">
        <v>7.7389999999999999</v>
      </c>
      <c r="G376" s="1178">
        <v>10.637</v>
      </c>
      <c r="H376" s="1247">
        <v>120.736</v>
      </c>
      <c r="I376" s="2759">
        <v>79</v>
      </c>
      <c r="J376" s="1669" t="s">
        <v>1134</v>
      </c>
    </row>
    <row r="377" spans="2:10" ht="14.25" customHeight="1">
      <c r="B377" s="86"/>
      <c r="C377" s="1417" t="s">
        <v>1158</v>
      </c>
      <c r="D377" s="3620">
        <v>25</v>
      </c>
      <c r="E377" s="2170">
        <v>0.60050000000000003</v>
      </c>
      <c r="F377" s="2711">
        <v>0.4763</v>
      </c>
      <c r="G377" s="2674">
        <v>6.6289999999999996</v>
      </c>
      <c r="H377" s="2504">
        <v>31.625</v>
      </c>
      <c r="I377" s="2244">
        <v>79</v>
      </c>
      <c r="J377" s="2475" t="s">
        <v>914</v>
      </c>
    </row>
    <row r="378" spans="2:10" ht="14.25" customHeight="1">
      <c r="B378" s="86"/>
      <c r="C378" s="2370" t="s">
        <v>10</v>
      </c>
      <c r="D378" s="2760">
        <v>60</v>
      </c>
      <c r="E378" s="2605">
        <v>1.2036</v>
      </c>
      <c r="F378" s="1410">
        <v>0.78</v>
      </c>
      <c r="G378" s="740">
        <v>32.520000000000003</v>
      </c>
      <c r="H378" s="2728">
        <v>141.9144</v>
      </c>
      <c r="I378" s="432">
        <v>17</v>
      </c>
      <c r="J378" s="1717" t="s">
        <v>9</v>
      </c>
    </row>
    <row r="379" spans="2:10" ht="15.75" customHeight="1" thickBot="1">
      <c r="B379" s="700"/>
      <c r="C379" s="2356" t="s">
        <v>319</v>
      </c>
      <c r="D379" s="2360">
        <v>40</v>
      </c>
      <c r="E379" s="1429">
        <v>1.8660000000000001</v>
      </c>
      <c r="F379" s="450">
        <v>0.66</v>
      </c>
      <c r="G379" s="450">
        <v>17.373999999999999</v>
      </c>
      <c r="H379" s="1769">
        <v>82.9</v>
      </c>
      <c r="I379" s="432">
        <v>18</v>
      </c>
      <c r="J379" s="683" t="s">
        <v>9</v>
      </c>
    </row>
    <row r="380" spans="2:10" ht="17.25" customHeight="1">
      <c r="B380" s="434" t="s">
        <v>162</v>
      </c>
      <c r="C380" s="596"/>
      <c r="D380" s="814">
        <f>SUM(D371:D379)</f>
        <v>1025</v>
      </c>
      <c r="E380" s="443">
        <f>SUM(E371:E379)</f>
        <v>30.865000000000006</v>
      </c>
      <c r="F380" s="436">
        <f>SUM(F371:F379)</f>
        <v>37.1751</v>
      </c>
      <c r="G380" s="444">
        <f>SUM(G371:G379)</f>
        <v>125.06280000000001</v>
      </c>
      <c r="H380" s="574">
        <f>SUM(H371:H379)</f>
        <v>958.49759999999992</v>
      </c>
      <c r="I380" s="1447"/>
      <c r="J380" s="1448"/>
    </row>
    <row r="381" spans="2:10" ht="15" customHeight="1">
      <c r="B381" s="755"/>
      <c r="C381" s="756" t="s">
        <v>11</v>
      </c>
      <c r="D381" s="1150">
        <f>D779</f>
        <v>0.35</v>
      </c>
      <c r="E381" s="823">
        <f>E779</f>
        <v>31.5</v>
      </c>
      <c r="F381" s="822">
        <f>F779</f>
        <v>32.200000000000003</v>
      </c>
      <c r="G381" s="822">
        <f>G779</f>
        <v>134.05000000000001</v>
      </c>
      <c r="H381" s="1443">
        <f>H779</f>
        <v>952</v>
      </c>
      <c r="I381" s="1672"/>
      <c r="J381" s="668"/>
    </row>
    <row r="382" spans="2:10" ht="12.75" customHeight="1" thickBot="1">
      <c r="B382" s="230"/>
      <c r="C382" s="752" t="s">
        <v>344</v>
      </c>
      <c r="D382" s="1146"/>
      <c r="E382" s="1429">
        <f>(E380*100/E773)-35</f>
        <v>-0.70555555555554861</v>
      </c>
      <c r="F382" s="450">
        <f>(F380*100/F773)-35</f>
        <v>5.4077173913043524</v>
      </c>
      <c r="G382" s="450">
        <f>(G380*100/G773)-35</f>
        <v>-2.3465274151436049</v>
      </c>
      <c r="H382" s="1430">
        <f>(H380*100/H773)-35</f>
        <v>0.23888235294117521</v>
      </c>
      <c r="I382" s="438"/>
      <c r="J382" s="445"/>
    </row>
    <row r="383" spans="2:10" ht="18" customHeight="1">
      <c r="B383" s="425" t="s">
        <v>159</v>
      </c>
      <c r="C383" s="163" t="s">
        <v>200</v>
      </c>
      <c r="D383" s="791"/>
      <c r="E383" s="602"/>
      <c r="F383" s="1753"/>
      <c r="G383" s="1753"/>
      <c r="H383" s="1754"/>
      <c r="I383" s="441"/>
      <c r="J383" s="441"/>
    </row>
    <row r="384" spans="2:10">
      <c r="B384" s="427" t="s">
        <v>160</v>
      </c>
      <c r="C384" s="251" t="s">
        <v>964</v>
      </c>
      <c r="D384" s="354">
        <v>200</v>
      </c>
      <c r="E384" s="2166">
        <v>5.8</v>
      </c>
      <c r="F384" s="1186">
        <v>5</v>
      </c>
      <c r="G384" s="2167">
        <v>8</v>
      </c>
      <c r="H384" s="2461">
        <v>101</v>
      </c>
      <c r="I384" s="432">
        <v>100</v>
      </c>
      <c r="J384" s="683" t="s">
        <v>393</v>
      </c>
    </row>
    <row r="385" spans="2:10" ht="13.5" customHeight="1">
      <c r="B385" s="428" t="s">
        <v>12</v>
      </c>
      <c r="C385" s="251" t="s">
        <v>896</v>
      </c>
      <c r="D385" s="254">
        <v>170</v>
      </c>
      <c r="E385" s="2256">
        <v>4.0960000000000001</v>
      </c>
      <c r="F385" s="2257">
        <v>5.4539999999999997</v>
      </c>
      <c r="G385" s="2257">
        <v>28.495000000000001</v>
      </c>
      <c r="H385" s="2258">
        <v>185.01230000000001</v>
      </c>
      <c r="I385" s="453">
        <v>80</v>
      </c>
      <c r="J385" s="683" t="s">
        <v>523</v>
      </c>
    </row>
    <row r="386" spans="2:10" ht="13.5" customHeight="1" thickBot="1">
      <c r="B386" s="431" t="s">
        <v>167</v>
      </c>
      <c r="C386" s="323" t="s">
        <v>905</v>
      </c>
      <c r="D386" s="2347">
        <v>30</v>
      </c>
      <c r="E386" s="1740">
        <v>0.2</v>
      </c>
      <c r="F386" s="1741">
        <v>0.02</v>
      </c>
      <c r="G386" s="1741">
        <v>4.1550000000000002</v>
      </c>
      <c r="H386" s="2161">
        <v>17.600000000000001</v>
      </c>
      <c r="I386" s="1771">
        <v>80</v>
      </c>
      <c r="J386" s="2475" t="s">
        <v>906</v>
      </c>
    </row>
    <row r="387" spans="2:10" ht="15" customHeight="1">
      <c r="B387" s="766" t="s">
        <v>207</v>
      </c>
      <c r="C387" s="43"/>
      <c r="D387" s="1293">
        <f>SUM(D384:D386)</f>
        <v>400</v>
      </c>
      <c r="E387" s="443">
        <f>SUM(E384:E386)</f>
        <v>10.096</v>
      </c>
      <c r="F387" s="436">
        <f>SUM(F384:F386)</f>
        <v>10.474</v>
      </c>
      <c r="G387" s="444">
        <f>SUM(G384:G386)</f>
        <v>40.650000000000006</v>
      </c>
      <c r="H387" s="574">
        <f>SUM(H384:H386)</f>
        <v>303.6123</v>
      </c>
      <c r="I387" s="1447"/>
      <c r="J387" s="1448"/>
    </row>
    <row r="388" spans="2:10" ht="16.5" customHeight="1">
      <c r="B388" s="755"/>
      <c r="C388" s="756" t="s">
        <v>11</v>
      </c>
      <c r="D388" s="1150">
        <f>D783</f>
        <v>0.1</v>
      </c>
      <c r="E388" s="823">
        <f>E783</f>
        <v>9</v>
      </c>
      <c r="F388" s="822">
        <f>F783</f>
        <v>9.1999999999999993</v>
      </c>
      <c r="G388" s="822">
        <f>G783</f>
        <v>38.299999999999997</v>
      </c>
      <c r="H388" s="1443">
        <f>H783</f>
        <v>272</v>
      </c>
      <c r="I388" s="1672"/>
      <c r="J388" s="668"/>
    </row>
    <row r="389" spans="2:10" ht="15.75" customHeight="1" thickBot="1">
      <c r="B389" s="230"/>
      <c r="C389" s="752" t="s">
        <v>344</v>
      </c>
      <c r="D389" s="1146"/>
      <c r="E389" s="1429">
        <f>(E387*100/E773)-10</f>
        <v>1.2177777777777781</v>
      </c>
      <c r="F389" s="450">
        <f>(F387*100/F773)-10</f>
        <v>1.3847826086956534</v>
      </c>
      <c r="G389" s="450">
        <f>(G387*100/G773)-10</f>
        <v>0.6135770234986957</v>
      </c>
      <c r="H389" s="1430">
        <f>(H387*100/H773)-10</f>
        <v>1.1622169117647054</v>
      </c>
      <c r="I389" s="438"/>
      <c r="J389" s="445"/>
    </row>
    <row r="390" spans="2:10" ht="15.75" thickBot="1"/>
    <row r="391" spans="2:10" ht="16.5" customHeight="1">
      <c r="B391" s="670"/>
      <c r="C391" s="43" t="s">
        <v>239</v>
      </c>
      <c r="D391" s="44"/>
      <c r="E391" s="144">
        <f>E367+E380</f>
        <v>51.330399999999997</v>
      </c>
      <c r="F391" s="235">
        <f>F367+F380</f>
        <v>57.152399999999993</v>
      </c>
      <c r="G391" s="235">
        <f>G367+G380</f>
        <v>220.62640000000002</v>
      </c>
      <c r="H391" s="671">
        <f>H367+H380</f>
        <v>1639.8505</v>
      </c>
    </row>
    <row r="392" spans="2:10" ht="13.5" customHeight="1">
      <c r="B392" s="399"/>
      <c r="C392" s="697" t="s">
        <v>11</v>
      </c>
      <c r="D392" s="1150">
        <f>D787</f>
        <v>0.6</v>
      </c>
      <c r="E392" s="821">
        <f>E787</f>
        <v>54</v>
      </c>
      <c r="F392" s="763">
        <f>F787</f>
        <v>55.2</v>
      </c>
      <c r="G392" s="763">
        <f>G787</f>
        <v>229.8</v>
      </c>
      <c r="H392" s="1296">
        <f>H787</f>
        <v>1632</v>
      </c>
      <c r="I392" s="121"/>
      <c r="J392" s="121"/>
    </row>
    <row r="393" spans="2:10" ht="14.25" customHeight="1" thickBot="1">
      <c r="B393" s="230"/>
      <c r="C393" s="752" t="s">
        <v>344</v>
      </c>
      <c r="D393" s="1146"/>
      <c r="E393" s="1429">
        <f>(E391*100/E773)-60</f>
        <v>-2.9662222222222212</v>
      </c>
      <c r="F393" s="450">
        <f>(F391*100/F773)-60</f>
        <v>2.1221739130434685</v>
      </c>
      <c r="G393" s="450">
        <f>(G391*100/G773)-60</f>
        <v>-2.3951958224542977</v>
      </c>
      <c r="H393" s="1430">
        <f>(H391*100/H773)-60</f>
        <v>0.28862132352940506</v>
      </c>
      <c r="I393" s="577"/>
      <c r="J393" s="31"/>
    </row>
    <row r="394" spans="2:10" ht="14.25" customHeight="1" thickBot="1">
      <c r="I394" s="693"/>
      <c r="J394" s="5"/>
    </row>
    <row r="395" spans="2:10" ht="14.25" customHeight="1">
      <c r="B395" s="670"/>
      <c r="C395" s="43" t="s">
        <v>238</v>
      </c>
      <c r="D395" s="44"/>
      <c r="E395" s="144">
        <f>E380+E387</f>
        <v>40.961000000000006</v>
      </c>
      <c r="F395" s="235">
        <f>F380+F387</f>
        <v>47.649100000000004</v>
      </c>
      <c r="G395" s="235">
        <f>G380+G387</f>
        <v>165.71280000000002</v>
      </c>
      <c r="H395" s="671">
        <f>H380+H387</f>
        <v>1262.1098999999999</v>
      </c>
      <c r="I395" s="5"/>
      <c r="J395" s="5"/>
    </row>
    <row r="396" spans="2:10" ht="12" customHeight="1">
      <c r="B396" s="399"/>
      <c r="C396" s="697" t="s">
        <v>11</v>
      </c>
      <c r="D396" s="1150">
        <f>D791</f>
        <v>0.45</v>
      </c>
      <c r="E396" s="823">
        <f>E791</f>
        <v>40.5</v>
      </c>
      <c r="F396" s="822">
        <f>F791</f>
        <v>41.4</v>
      </c>
      <c r="G396" s="822">
        <f>G791</f>
        <v>172.35</v>
      </c>
      <c r="H396" s="1443">
        <f>H791</f>
        <v>1224</v>
      </c>
    </row>
    <row r="397" spans="2:10" ht="12.75" customHeight="1" thickBot="1">
      <c r="B397" s="230"/>
      <c r="C397" s="752" t="s">
        <v>344</v>
      </c>
      <c r="D397" s="1146"/>
      <c r="E397" s="1429">
        <f>(E395*100/E773)-45</f>
        <v>0.51222222222222769</v>
      </c>
      <c r="F397" s="450">
        <f>(F395*100/F773)-45</f>
        <v>6.7925000000000111</v>
      </c>
      <c r="G397" s="450">
        <f>(G395*100/G773)-45</f>
        <v>-1.7329503916449056</v>
      </c>
      <c r="H397" s="1430">
        <f>(H395*100/H773)-45</f>
        <v>1.4010992647058771</v>
      </c>
      <c r="I397" s="5"/>
      <c r="J397" s="5"/>
    </row>
    <row r="398" spans="2:10" ht="15.75" thickBot="1">
      <c r="I398" s="577"/>
      <c r="J398" s="31"/>
    </row>
    <row r="399" spans="2:10" ht="15.75" thickBot="1">
      <c r="B399" s="670"/>
      <c r="C399" s="43" t="s">
        <v>208</v>
      </c>
      <c r="D399" s="44"/>
      <c r="E399" s="151">
        <f>E367+E380+E387</f>
        <v>61.426400000000001</v>
      </c>
      <c r="F399" s="93">
        <f>F367+F380+F387</f>
        <v>67.62639999999999</v>
      </c>
      <c r="G399" s="93">
        <f>G367+G380+G387</f>
        <v>261.27640000000002</v>
      </c>
      <c r="H399" s="236">
        <f>H367+H380+H387</f>
        <v>1943.4628</v>
      </c>
      <c r="I399" s="5"/>
      <c r="J399" s="5"/>
    </row>
    <row r="400" spans="2:10">
      <c r="B400" s="85"/>
      <c r="C400" s="695" t="s">
        <v>11</v>
      </c>
      <c r="D400" s="1150">
        <f>D795</f>
        <v>0.7</v>
      </c>
      <c r="E400" s="823">
        <f>E795</f>
        <v>63</v>
      </c>
      <c r="F400" s="822">
        <f>F795</f>
        <v>64.400000000000006</v>
      </c>
      <c r="G400" s="822">
        <f>G795</f>
        <v>268.10000000000002</v>
      </c>
      <c r="H400" s="1443">
        <f>H795</f>
        <v>1904</v>
      </c>
      <c r="I400" s="5"/>
      <c r="J400" s="5"/>
    </row>
    <row r="401" spans="1:10" ht="15.75" thickBot="1">
      <c r="B401" s="230"/>
      <c r="C401" s="752" t="s">
        <v>344</v>
      </c>
      <c r="D401" s="1146"/>
      <c r="E401" s="1429">
        <f>(E399*100/E773)-70</f>
        <v>-1.7484444444444449</v>
      </c>
      <c r="F401" s="450">
        <f>(F399*100/F773)-70</f>
        <v>3.5069565217391272</v>
      </c>
      <c r="G401" s="450">
        <f>(G399*100/G773)-70</f>
        <v>-1.7816187989556056</v>
      </c>
      <c r="H401" s="1430">
        <f>(H399*100/H773)-70</f>
        <v>1.450838235294114</v>
      </c>
      <c r="I401" s="577"/>
      <c r="J401" s="5"/>
    </row>
    <row r="402" spans="1:10" ht="12" customHeight="1">
      <c r="B402" s="99"/>
      <c r="I402" s="693"/>
      <c r="J402" s="5"/>
    </row>
    <row r="403" spans="1:10" ht="12" customHeight="1">
      <c r="B403" s="1"/>
      <c r="C403" s="77"/>
      <c r="I403" s="5"/>
      <c r="J403" s="31"/>
    </row>
    <row r="404" spans="1:10" ht="12.75" customHeight="1">
      <c r="B404" s="1"/>
      <c r="C404" s="77"/>
      <c r="J404" s="5"/>
    </row>
    <row r="405" spans="1:10" ht="10.5" customHeight="1">
      <c r="C405" s="1"/>
      <c r="J405" s="5"/>
    </row>
    <row r="406" spans="1:10">
      <c r="B406" s="1"/>
    </row>
    <row r="407" spans="1:10">
      <c r="B407" s="1"/>
    </row>
    <row r="408" spans="1:10">
      <c r="B408" s="1"/>
    </row>
    <row r="409" spans="1:10">
      <c r="B409" s="1"/>
    </row>
    <row r="411" spans="1:10">
      <c r="D411" s="12" t="s">
        <v>175</v>
      </c>
      <c r="H411" s="762"/>
      <c r="I411" s="762"/>
      <c r="J411" s="762"/>
    </row>
    <row r="412" spans="1:10">
      <c r="A412" s="3737" t="s">
        <v>577</v>
      </c>
      <c r="B412" s="3737"/>
      <c r="C412" s="3737"/>
      <c r="D412" s="3737"/>
      <c r="E412" s="3737"/>
      <c r="F412" s="3737"/>
      <c r="G412" s="3737"/>
      <c r="H412" s="3737"/>
      <c r="I412" s="3737"/>
      <c r="J412" s="3737"/>
    </row>
    <row r="413" spans="1:10">
      <c r="C413" s="25" t="s">
        <v>172</v>
      </c>
      <c r="E413"/>
      <c r="F413"/>
      <c r="G413" s="25"/>
      <c r="H413" s="25"/>
      <c r="I413" s="26"/>
      <c r="J413" s="26"/>
    </row>
    <row r="414" spans="1:10" ht="15.75">
      <c r="B414" s="28" t="s">
        <v>541</v>
      </c>
      <c r="C414" s="26"/>
      <c r="D414"/>
      <c r="E414" s="28" t="s">
        <v>0</v>
      </c>
      <c r="F414"/>
      <c r="G414" s="2" t="s">
        <v>941</v>
      </c>
      <c r="H414" s="26"/>
      <c r="I414" s="26"/>
      <c r="J414" s="33"/>
    </row>
    <row r="415" spans="1:10" ht="14.25" customHeight="1" thickBot="1">
      <c r="C415" s="1"/>
      <c r="D415" s="1151" t="s">
        <v>282</v>
      </c>
    </row>
    <row r="416" spans="1:10" ht="12.75" customHeight="1" thickBot="1">
      <c r="B416" s="401" t="s">
        <v>145</v>
      </c>
      <c r="C416" s="89"/>
      <c r="D416" s="402" t="s">
        <v>146</v>
      </c>
      <c r="E416" s="337" t="s">
        <v>147</v>
      </c>
      <c r="F416" s="337"/>
      <c r="G416" s="337"/>
      <c r="H416" s="403" t="s">
        <v>148</v>
      </c>
      <c r="I416" s="404" t="s">
        <v>149</v>
      </c>
      <c r="J416" s="405" t="s">
        <v>150</v>
      </c>
    </row>
    <row r="417" spans="2:10" ht="11.25" customHeight="1">
      <c r="B417" s="406" t="s">
        <v>151</v>
      </c>
      <c r="C417" s="407" t="s">
        <v>152</v>
      </c>
      <c r="D417" s="408" t="s">
        <v>153</v>
      </c>
      <c r="E417" s="409" t="s">
        <v>154</v>
      </c>
      <c r="F417" s="409" t="s">
        <v>55</v>
      </c>
      <c r="G417" s="409" t="s">
        <v>56</v>
      </c>
      <c r="H417" s="410" t="s">
        <v>155</v>
      </c>
      <c r="I417" s="411" t="s">
        <v>156</v>
      </c>
      <c r="J417" s="412" t="s">
        <v>270</v>
      </c>
    </row>
    <row r="418" spans="2:10" ht="15.75" thickBot="1">
      <c r="B418" s="413"/>
      <c r="C418" s="446"/>
      <c r="D418" s="414"/>
      <c r="E418" s="415" t="s">
        <v>6</v>
      </c>
      <c r="F418" s="415" t="s">
        <v>7</v>
      </c>
      <c r="G418" s="415" t="s">
        <v>8</v>
      </c>
      <c r="H418" s="416" t="s">
        <v>157</v>
      </c>
      <c r="I418" s="417" t="s">
        <v>158</v>
      </c>
      <c r="J418" s="418" t="s">
        <v>269</v>
      </c>
    </row>
    <row r="419" spans="2:10">
      <c r="B419" s="89"/>
      <c r="C419" s="164" t="s">
        <v>132</v>
      </c>
      <c r="D419" s="1681"/>
      <c r="E419" s="420"/>
      <c r="F419" s="421"/>
      <c r="G419" s="421"/>
      <c r="H419" s="573"/>
      <c r="I419" s="452"/>
      <c r="J419" s="424"/>
    </row>
    <row r="420" spans="2:10" ht="11.25" customHeight="1">
      <c r="B420" s="425" t="s">
        <v>159</v>
      </c>
      <c r="C420" s="1419" t="s">
        <v>946</v>
      </c>
      <c r="D420" s="1448">
        <v>150</v>
      </c>
      <c r="E420" s="1243">
        <v>13.64</v>
      </c>
      <c r="F420" s="330">
        <v>13.53</v>
      </c>
      <c r="G420" s="1243">
        <v>3.39</v>
      </c>
      <c r="H420" s="724">
        <v>188.44</v>
      </c>
      <c r="I420" s="453">
        <v>48</v>
      </c>
      <c r="J420" s="1669" t="s">
        <v>647</v>
      </c>
    </row>
    <row r="421" spans="2:10">
      <c r="B421" s="86"/>
      <c r="C421" s="369" t="s">
        <v>947</v>
      </c>
      <c r="D421" s="2347">
        <v>70</v>
      </c>
      <c r="E421" s="1740">
        <v>2</v>
      </c>
      <c r="F421" s="1741">
        <v>2.5339999999999998</v>
      </c>
      <c r="G421" s="1740">
        <v>3.5339999999999998</v>
      </c>
      <c r="H421" s="780">
        <v>44.667000000000002</v>
      </c>
      <c r="I421" s="1163">
        <v>48</v>
      </c>
      <c r="J421" s="2475" t="s">
        <v>649</v>
      </c>
    </row>
    <row r="422" spans="2:10">
      <c r="B422" s="427" t="s">
        <v>242</v>
      </c>
      <c r="C422" s="231" t="s">
        <v>201</v>
      </c>
      <c r="D422" s="1448">
        <v>180</v>
      </c>
      <c r="E422" s="1763">
        <v>5.52</v>
      </c>
      <c r="F422" s="1410">
        <v>4.38</v>
      </c>
      <c r="G422" s="1410">
        <v>14.163</v>
      </c>
      <c r="H422" s="780">
        <v>117.786</v>
      </c>
      <c r="I422" s="2634">
        <v>93</v>
      </c>
      <c r="J422" s="2548" t="s">
        <v>356</v>
      </c>
    </row>
    <row r="423" spans="2:10" ht="15.75">
      <c r="B423" s="428" t="s">
        <v>12</v>
      </c>
      <c r="C423" s="231" t="s">
        <v>10</v>
      </c>
      <c r="D423" s="326">
        <v>60</v>
      </c>
      <c r="E423" s="1262">
        <v>1.2036</v>
      </c>
      <c r="F423" s="329">
        <v>0.78</v>
      </c>
      <c r="G423" s="324">
        <v>32.520000000000003</v>
      </c>
      <c r="H423" s="717">
        <v>141.9144</v>
      </c>
      <c r="I423" s="432">
        <v>17</v>
      </c>
      <c r="J423" s="2438" t="s">
        <v>9</v>
      </c>
    </row>
    <row r="424" spans="2:10">
      <c r="B424" s="431" t="s">
        <v>168</v>
      </c>
      <c r="C424" s="231" t="s">
        <v>319</v>
      </c>
      <c r="D424" s="2357">
        <v>40</v>
      </c>
      <c r="E424" s="1242">
        <v>1.8660000000000001</v>
      </c>
      <c r="F424" s="329">
        <v>0.66</v>
      </c>
      <c r="G424" s="329">
        <v>17.373999999999999</v>
      </c>
      <c r="H424" s="717">
        <v>82.9</v>
      </c>
      <c r="I424" s="432">
        <v>18</v>
      </c>
      <c r="J424" s="2438" t="s">
        <v>9</v>
      </c>
    </row>
    <row r="425" spans="2:10" ht="15.75" thickBot="1">
      <c r="B425" s="698"/>
      <c r="C425" s="483" t="s">
        <v>440</v>
      </c>
      <c r="D425" s="1289">
        <v>105</v>
      </c>
      <c r="E425" s="2886">
        <v>0.42</v>
      </c>
      <c r="F425" s="1186">
        <v>0.42</v>
      </c>
      <c r="G425" s="2886">
        <v>10.29</v>
      </c>
      <c r="H425" s="717">
        <v>49.35</v>
      </c>
      <c r="I425" s="473">
        <v>99</v>
      </c>
      <c r="J425" s="1669" t="s">
        <v>934</v>
      </c>
    </row>
    <row r="426" spans="2:10" ht="15.75" customHeight="1">
      <c r="B426" s="434" t="s">
        <v>173</v>
      </c>
      <c r="D426" s="1248">
        <f>SUM(D420:D425)</f>
        <v>605</v>
      </c>
      <c r="E426" s="435">
        <f>SUM(E420:E425)</f>
        <v>24.649600000000003</v>
      </c>
      <c r="F426" s="436">
        <f>SUM(F420:F425)</f>
        <v>22.304000000000002</v>
      </c>
      <c r="G426" s="437">
        <f>SUM(G420:G425)</f>
        <v>81.270999999999987</v>
      </c>
      <c r="H426" s="575">
        <f>SUM(H420:H425)</f>
        <v>625.05740000000003</v>
      </c>
      <c r="I426" s="1447"/>
      <c r="J426" s="1448"/>
    </row>
    <row r="427" spans="2:10">
      <c r="B427" s="755"/>
      <c r="C427" s="756" t="s">
        <v>11</v>
      </c>
      <c r="D427" s="1150">
        <f>D775</f>
        <v>0.25</v>
      </c>
      <c r="E427" s="823">
        <f>E775</f>
        <v>22.5</v>
      </c>
      <c r="F427" s="822">
        <f>F775</f>
        <v>23</v>
      </c>
      <c r="G427" s="822">
        <f>G775</f>
        <v>95.75</v>
      </c>
      <c r="H427" s="1730">
        <f>H775</f>
        <v>680</v>
      </c>
      <c r="I427" s="1672"/>
      <c r="J427" s="668"/>
    </row>
    <row r="428" spans="2:10" ht="15.75" thickBot="1">
      <c r="B428" s="399"/>
      <c r="C428" s="752" t="s">
        <v>344</v>
      </c>
      <c r="D428" s="1146"/>
      <c r="E428" s="1429">
        <f>(E426*100/E773)-25</f>
        <v>2.388444444444449</v>
      </c>
      <c r="F428" s="450">
        <f>(F426*100/F773)-25</f>
        <v>-0.75652173913043441</v>
      </c>
      <c r="G428" s="450">
        <f>(G426*100/G773)-25</f>
        <v>-3.7804177545691928</v>
      </c>
      <c r="H428" s="1732">
        <f>(H426*100/H773)-25</f>
        <v>-2.0199485294117636</v>
      </c>
      <c r="I428" s="438"/>
      <c r="J428" s="445"/>
    </row>
    <row r="429" spans="2:10" ht="12.75" customHeight="1">
      <c r="B429" s="89"/>
      <c r="C429" s="164" t="s">
        <v>110</v>
      </c>
      <c r="D429" s="1288"/>
      <c r="E429" s="5"/>
      <c r="F429" s="439"/>
      <c r="G429" s="439"/>
      <c r="H429" s="439"/>
      <c r="I429" s="441"/>
      <c r="J429" s="441"/>
    </row>
    <row r="430" spans="2:10" ht="12" customHeight="1">
      <c r="B430" s="86"/>
      <c r="C430" s="2550" t="s">
        <v>605</v>
      </c>
      <c r="D430" s="2551">
        <v>100</v>
      </c>
      <c r="E430" s="1178">
        <v>1.583</v>
      </c>
      <c r="F430" s="768">
        <v>4.5060000000000002</v>
      </c>
      <c r="G430" s="768">
        <v>8.8854000000000006</v>
      </c>
      <c r="H430" s="724">
        <v>76.757900000000006</v>
      </c>
      <c r="I430" s="453">
        <v>4</v>
      </c>
      <c r="J430" s="613" t="s">
        <v>357</v>
      </c>
    </row>
    <row r="431" spans="2:10" ht="12" customHeight="1">
      <c r="B431" s="86"/>
      <c r="C431" s="2552" t="s">
        <v>1159</v>
      </c>
      <c r="D431" s="2553"/>
      <c r="E431" s="815"/>
      <c r="F431" s="728"/>
      <c r="G431" s="728"/>
      <c r="H431" s="1136"/>
      <c r="I431" s="454"/>
      <c r="J431" s="454"/>
    </row>
    <row r="432" spans="2:10" ht="17.25" customHeight="1">
      <c r="B432" s="86"/>
      <c r="C432" s="2437" t="s">
        <v>732</v>
      </c>
      <c r="D432" s="2554">
        <v>250</v>
      </c>
      <c r="E432" s="1262">
        <v>3.5575000000000001</v>
      </c>
      <c r="F432" s="329">
        <v>4.5925000000000002</v>
      </c>
      <c r="G432" s="329">
        <v>19.7925</v>
      </c>
      <c r="H432" s="717">
        <v>134.73249999999999</v>
      </c>
      <c r="I432" s="448">
        <v>28</v>
      </c>
      <c r="J432" s="1829" t="s">
        <v>1014</v>
      </c>
    </row>
    <row r="433" spans="2:10" ht="14.25" customHeight="1">
      <c r="B433" s="425" t="s">
        <v>159</v>
      </c>
      <c r="C433" s="2434" t="s">
        <v>595</v>
      </c>
      <c r="D433" s="2450">
        <v>100</v>
      </c>
      <c r="E433" s="2700">
        <v>19.010000000000002</v>
      </c>
      <c r="F433" s="3656">
        <v>13.547700000000001</v>
      </c>
      <c r="G433" s="2701">
        <v>11.204000000000001</v>
      </c>
      <c r="H433" s="3657">
        <v>244.94499999999999</v>
      </c>
      <c r="I433" s="430">
        <v>68</v>
      </c>
      <c r="J433" s="2555" t="s">
        <v>594</v>
      </c>
    </row>
    <row r="434" spans="2:10">
      <c r="B434" s="427" t="s">
        <v>242</v>
      </c>
      <c r="C434" s="2434" t="s">
        <v>596</v>
      </c>
      <c r="D434" s="2495">
        <v>180</v>
      </c>
      <c r="E434" s="2700">
        <v>3.58</v>
      </c>
      <c r="F434" s="2701">
        <v>11.755000000000001</v>
      </c>
      <c r="G434" s="2701">
        <v>34.911000000000001</v>
      </c>
      <c r="H434" s="3657">
        <v>267.49799999999999</v>
      </c>
      <c r="I434" s="430">
        <v>34</v>
      </c>
      <c r="J434" s="2555" t="s">
        <v>597</v>
      </c>
    </row>
    <row r="435" spans="2:10" ht="15.75">
      <c r="B435" s="428" t="s">
        <v>12</v>
      </c>
      <c r="C435" s="2434" t="s">
        <v>244</v>
      </c>
      <c r="D435" s="2450">
        <v>200</v>
      </c>
      <c r="E435" s="1262">
        <v>1</v>
      </c>
      <c r="F435" s="329">
        <v>0</v>
      </c>
      <c r="G435" s="329">
        <v>23.4</v>
      </c>
      <c r="H435" s="717">
        <f>G435*4+F435*9+E435*4</f>
        <v>97.6</v>
      </c>
      <c r="I435" s="448">
        <v>98</v>
      </c>
      <c r="J435" s="1673" t="s">
        <v>362</v>
      </c>
    </row>
    <row r="436" spans="2:10">
      <c r="B436" s="431" t="s">
        <v>168</v>
      </c>
      <c r="C436" s="2500" t="s">
        <v>10</v>
      </c>
      <c r="D436" s="2556">
        <v>60</v>
      </c>
      <c r="E436" s="1262">
        <v>1.2036</v>
      </c>
      <c r="F436" s="329">
        <v>0.78</v>
      </c>
      <c r="G436" s="324">
        <v>32.520000000000003</v>
      </c>
      <c r="H436" s="717">
        <v>141.9144</v>
      </c>
      <c r="I436" s="432">
        <v>17</v>
      </c>
      <c r="J436" s="2438" t="s">
        <v>9</v>
      </c>
    </row>
    <row r="437" spans="2:10" ht="15.75" thickBot="1">
      <c r="B437" s="700"/>
      <c r="C437" s="2434" t="s">
        <v>319</v>
      </c>
      <c r="D437" s="2450">
        <v>50</v>
      </c>
      <c r="E437" s="1242">
        <v>2.3330000000000002</v>
      </c>
      <c r="F437" s="329">
        <v>0.82499999999999996</v>
      </c>
      <c r="G437" s="329">
        <v>21.718</v>
      </c>
      <c r="H437" s="717">
        <v>103.625</v>
      </c>
      <c r="I437" s="432">
        <v>18</v>
      </c>
      <c r="J437" s="2439" t="s">
        <v>9</v>
      </c>
    </row>
    <row r="438" spans="2:10">
      <c r="B438" s="434" t="s">
        <v>162</v>
      </c>
      <c r="C438" s="596"/>
      <c r="D438" s="814">
        <f>SUM(D430:D437)</f>
        <v>940</v>
      </c>
      <c r="E438" s="443">
        <f>SUM(E430:E437)</f>
        <v>32.267099999999999</v>
      </c>
      <c r="F438" s="436">
        <f>SUM(F430:F437)</f>
        <v>36.006200000000007</v>
      </c>
      <c r="G438" s="444">
        <f>SUM(G430:G437)</f>
        <v>152.43090000000001</v>
      </c>
      <c r="H438" s="575">
        <f>SUM(H430:H437)</f>
        <v>1067.0727999999999</v>
      </c>
      <c r="I438" s="1447"/>
      <c r="J438" s="1448"/>
    </row>
    <row r="439" spans="2:10">
      <c r="B439" s="755"/>
      <c r="C439" s="756" t="s">
        <v>11</v>
      </c>
      <c r="D439" s="1150">
        <f>D779</f>
        <v>0.35</v>
      </c>
      <c r="E439" s="823">
        <f>E779</f>
        <v>31.5</v>
      </c>
      <c r="F439" s="822">
        <f>F779</f>
        <v>32.200000000000003</v>
      </c>
      <c r="G439" s="822">
        <f>G779</f>
        <v>134.05000000000001</v>
      </c>
      <c r="H439" s="1730">
        <f>H779</f>
        <v>952</v>
      </c>
      <c r="I439" s="1672"/>
      <c r="J439" s="668"/>
    </row>
    <row r="440" spans="2:10" ht="15.75" thickBot="1">
      <c r="B440" s="399"/>
      <c r="C440" s="752" t="s">
        <v>344</v>
      </c>
      <c r="D440" s="1146"/>
      <c r="E440" s="1429">
        <f>(E438*100/E773)-35</f>
        <v>0.85233333333333405</v>
      </c>
      <c r="F440" s="450">
        <f>(F438*100/F773)-35</f>
        <v>4.1371739130434904</v>
      </c>
      <c r="G440" s="450">
        <f>(G438*100/G773)-35</f>
        <v>4.7991906005221949</v>
      </c>
      <c r="H440" s="1732">
        <f>(H438*100/H773)-35</f>
        <v>4.2306176470588213</v>
      </c>
      <c r="I440" s="438"/>
      <c r="J440" s="445"/>
    </row>
    <row r="441" spans="2:10">
      <c r="B441" s="460" t="s">
        <v>159</v>
      </c>
      <c r="C441" s="701" t="s">
        <v>200</v>
      </c>
      <c r="D441" s="1723"/>
      <c r="E441" s="602"/>
      <c r="F441" s="1753"/>
      <c r="G441" s="1753"/>
      <c r="H441" s="1754"/>
      <c r="I441" s="2134"/>
      <c r="J441" s="2134"/>
    </row>
    <row r="442" spans="2:10">
      <c r="B442" s="427" t="s">
        <v>242</v>
      </c>
      <c r="C442" s="2557" t="s">
        <v>624</v>
      </c>
      <c r="D442" s="2554">
        <v>200</v>
      </c>
      <c r="E442" s="1242">
        <v>0.49380000000000002</v>
      </c>
      <c r="F442" s="329">
        <v>0</v>
      </c>
      <c r="G442" s="329">
        <v>7.6313000000000004</v>
      </c>
      <c r="H442" s="724">
        <v>32.700000000000003</v>
      </c>
      <c r="I442" s="430">
        <v>83</v>
      </c>
      <c r="J442" s="1673" t="s">
        <v>623</v>
      </c>
    </row>
    <row r="443" spans="2:10" ht="15.75">
      <c r="B443" s="428" t="s">
        <v>12</v>
      </c>
      <c r="C443" s="2550" t="s">
        <v>948</v>
      </c>
      <c r="D443" s="2681">
        <v>15</v>
      </c>
      <c r="E443" s="1178">
        <v>3.5001000000000002</v>
      </c>
      <c r="F443" s="768">
        <v>4.4001000000000001</v>
      </c>
      <c r="G443" s="768">
        <v>0</v>
      </c>
      <c r="H443" s="724">
        <v>53.8005</v>
      </c>
      <c r="I443" s="453">
        <v>13</v>
      </c>
      <c r="J443" s="2558" t="s">
        <v>851</v>
      </c>
    </row>
    <row r="444" spans="2:10">
      <c r="B444" s="431" t="s">
        <v>168</v>
      </c>
      <c r="C444" s="2552" t="s">
        <v>949</v>
      </c>
      <c r="D444" s="2559">
        <v>25</v>
      </c>
      <c r="E444" s="1740">
        <v>0.50149999999999995</v>
      </c>
      <c r="F444" s="1741">
        <v>0.32500000000000001</v>
      </c>
      <c r="G444" s="1741">
        <v>13.35</v>
      </c>
      <c r="H444" s="2161">
        <v>59.131</v>
      </c>
      <c r="I444" s="1163">
        <v>13</v>
      </c>
      <c r="J444" s="454"/>
    </row>
    <row r="445" spans="2:10">
      <c r="B445" s="86"/>
      <c r="C445" s="2978" t="s">
        <v>1154</v>
      </c>
      <c r="D445" s="2560">
        <v>15</v>
      </c>
      <c r="E445" s="1242">
        <v>1.2829999999999999</v>
      </c>
      <c r="F445" s="329">
        <v>3.7004999999999999</v>
      </c>
      <c r="G445" s="329">
        <v>10.24</v>
      </c>
      <c r="H445" s="722">
        <v>79.400000000000006</v>
      </c>
      <c r="I445" s="448">
        <v>14</v>
      </c>
      <c r="J445" s="2438" t="s">
        <v>9</v>
      </c>
    </row>
    <row r="446" spans="2:10" ht="15.75" thickBot="1">
      <c r="B446" s="700"/>
      <c r="C446" s="2561" t="s">
        <v>1157</v>
      </c>
      <c r="D446" s="351">
        <v>100</v>
      </c>
      <c r="E446" s="1242">
        <v>1.5</v>
      </c>
      <c r="F446" s="329">
        <v>0.1</v>
      </c>
      <c r="G446" s="329">
        <v>11.8</v>
      </c>
      <c r="H446" s="717">
        <v>54.1</v>
      </c>
      <c r="I446" s="430">
        <v>100</v>
      </c>
      <c r="J446" s="1674" t="s">
        <v>350</v>
      </c>
    </row>
    <row r="447" spans="2:10">
      <c r="B447" s="434" t="s">
        <v>207</v>
      </c>
      <c r="C447" s="43"/>
      <c r="D447" s="159">
        <f>SUM(D442:D446)</f>
        <v>355</v>
      </c>
      <c r="E447" s="443">
        <f>SUM(E442:E446)</f>
        <v>7.2783999999999995</v>
      </c>
      <c r="F447" s="436">
        <f>SUM(F442:F446)</f>
        <v>8.525599999999999</v>
      </c>
      <c r="G447" s="444">
        <f>SUM(G442:G446)</f>
        <v>43.021299999999997</v>
      </c>
      <c r="H447" s="574">
        <f>SUM(H442:H446)</f>
        <v>279.13150000000002</v>
      </c>
      <c r="I447" s="1733"/>
      <c r="J447" s="467"/>
    </row>
    <row r="448" spans="2:10">
      <c r="B448" s="755"/>
      <c r="C448" s="756" t="s">
        <v>11</v>
      </c>
      <c r="D448" s="1150">
        <f>D783</f>
        <v>0.1</v>
      </c>
      <c r="E448" s="823">
        <f>E783</f>
        <v>9</v>
      </c>
      <c r="F448" s="822">
        <f>F783</f>
        <v>9.1999999999999993</v>
      </c>
      <c r="G448" s="822">
        <f>G783</f>
        <v>38.299999999999997</v>
      </c>
      <c r="H448" s="1443">
        <f>H783</f>
        <v>272</v>
      </c>
      <c r="I448" s="1672"/>
      <c r="J448" s="668"/>
    </row>
    <row r="449" spans="2:10" ht="15.75" thickBot="1">
      <c r="B449" s="230"/>
      <c r="C449" s="752" t="s">
        <v>344</v>
      </c>
      <c r="D449" s="1146"/>
      <c r="E449" s="1429">
        <f>(E447*100/E773)-10</f>
        <v>-1.9128888888888902</v>
      </c>
      <c r="F449" s="450">
        <f>(F447*100/F773)-10</f>
        <v>-0.73304347826086946</v>
      </c>
      <c r="G449" s="450">
        <f>(G447*100/G773)-10</f>
        <v>1.2327154046997375</v>
      </c>
      <c r="H449" s="1430">
        <f>(H447*100/H773)-10</f>
        <v>0.26218750000000135</v>
      </c>
      <c r="I449" s="438"/>
      <c r="J449" s="445"/>
    </row>
    <row r="450" spans="2:10" ht="15.75" thickBot="1">
      <c r="E450" s="672"/>
      <c r="F450" s="672"/>
      <c r="G450" s="672"/>
      <c r="H450" s="672"/>
      <c r="I450" s="577"/>
      <c r="J450" s="31"/>
    </row>
    <row r="451" spans="2:10">
      <c r="B451" s="670"/>
      <c r="C451" s="43" t="s">
        <v>239</v>
      </c>
      <c r="D451" s="44"/>
      <c r="E451" s="144">
        <f>E426+E438</f>
        <v>56.916700000000006</v>
      </c>
      <c r="F451" s="235">
        <f>F426+F438</f>
        <v>58.310200000000009</v>
      </c>
      <c r="G451" s="235">
        <f>G426+G438</f>
        <v>233.70189999999999</v>
      </c>
      <c r="H451" s="671">
        <f>H426+H438</f>
        <v>1692.1302000000001</v>
      </c>
      <c r="I451" s="693"/>
      <c r="J451" s="5"/>
    </row>
    <row r="452" spans="2:10">
      <c r="B452" s="399"/>
      <c r="C452" s="697" t="s">
        <v>11</v>
      </c>
      <c r="D452" s="1150">
        <f>D787</f>
        <v>0.6</v>
      </c>
      <c r="E452" s="821">
        <f>E787</f>
        <v>54</v>
      </c>
      <c r="F452" s="763">
        <f>F787</f>
        <v>55.2</v>
      </c>
      <c r="G452" s="763">
        <f>G787</f>
        <v>229.8</v>
      </c>
      <c r="H452" s="1296">
        <f>H787</f>
        <v>1632</v>
      </c>
      <c r="I452" s="5"/>
      <c r="J452" s="5"/>
    </row>
    <row r="453" spans="2:10" ht="15.75" thickBot="1">
      <c r="B453" s="230"/>
      <c r="C453" s="752" t="s">
        <v>344</v>
      </c>
      <c r="D453" s="1146"/>
      <c r="E453" s="1429">
        <f>(E451*100/E773)-60</f>
        <v>3.2407777777777866</v>
      </c>
      <c r="F453" s="450">
        <f>(F451*100/F773)-60</f>
        <v>3.3806521739130488</v>
      </c>
      <c r="G453" s="450">
        <f>(G451*100/G773)-60</f>
        <v>1.0187728459530021</v>
      </c>
      <c r="H453" s="1430">
        <f>(H451*100/H773)-60</f>
        <v>2.2106691176470648</v>
      </c>
      <c r="I453" s="5"/>
      <c r="J453" s="5"/>
    </row>
    <row r="454" spans="2:10" ht="15.75" thickBot="1">
      <c r="I454" s="5"/>
      <c r="J454" s="5"/>
    </row>
    <row r="455" spans="2:10">
      <c r="B455" s="670"/>
      <c r="C455" s="43" t="s">
        <v>238</v>
      </c>
      <c r="D455" s="44"/>
      <c r="E455" s="144">
        <f>E438+E447</f>
        <v>39.545499999999997</v>
      </c>
      <c r="F455" s="235">
        <f>F438+F447</f>
        <v>44.531800000000004</v>
      </c>
      <c r="G455" s="235">
        <f>G438+G447</f>
        <v>195.4522</v>
      </c>
      <c r="H455" s="671">
        <f>H438+H447</f>
        <v>1346.2042999999999</v>
      </c>
      <c r="I455" s="577"/>
      <c r="J455" s="31"/>
    </row>
    <row r="456" spans="2:10">
      <c r="B456" s="399"/>
      <c r="C456" s="697" t="s">
        <v>11</v>
      </c>
      <c r="D456" s="1150">
        <f>D791</f>
        <v>0.45</v>
      </c>
      <c r="E456" s="823">
        <f>E791</f>
        <v>40.5</v>
      </c>
      <c r="F456" s="822">
        <f>F791</f>
        <v>41.4</v>
      </c>
      <c r="G456" s="822">
        <f>G791</f>
        <v>172.35</v>
      </c>
      <c r="H456" s="1443">
        <f>H791</f>
        <v>1224</v>
      </c>
      <c r="I456" s="693"/>
      <c r="J456" s="5"/>
    </row>
    <row r="457" spans="2:10" ht="15.75" thickBot="1">
      <c r="B457" s="230"/>
      <c r="C457" s="752" t="s">
        <v>344</v>
      </c>
      <c r="D457" s="1146"/>
      <c r="E457" s="1429">
        <f>(E455*100/E773)-45</f>
        <v>-1.0605555555555597</v>
      </c>
      <c r="F457" s="450">
        <f>(F455*100/F773)-45</f>
        <v>3.4041304347826085</v>
      </c>
      <c r="G457" s="450">
        <f>(G455*100/G773)-45</f>
        <v>6.0319060052219342</v>
      </c>
      <c r="H457" s="1430">
        <f>(H455*100/H773)-45</f>
        <v>4.4928051470588244</v>
      </c>
      <c r="I457" s="5"/>
      <c r="J457" s="5"/>
    </row>
    <row r="458" spans="2:10" ht="15.75" thickBot="1">
      <c r="B458" s="670"/>
      <c r="C458" s="43" t="s">
        <v>208</v>
      </c>
      <c r="D458" s="44"/>
      <c r="E458" s="151">
        <f>E426+E438+E447</f>
        <v>64.195100000000011</v>
      </c>
      <c r="F458" s="93">
        <f>F426+F438+F447</f>
        <v>66.835800000000006</v>
      </c>
      <c r="G458" s="93">
        <f>G426+G438+G447</f>
        <v>276.72320000000002</v>
      </c>
      <c r="H458" s="236">
        <f>H426+H438+H447</f>
        <v>1971.2617</v>
      </c>
      <c r="I458" s="5"/>
      <c r="J458" s="5"/>
    </row>
    <row r="459" spans="2:10">
      <c r="B459" s="85"/>
      <c r="C459" s="695" t="s">
        <v>11</v>
      </c>
      <c r="D459" s="1150">
        <f>D795</f>
        <v>0.7</v>
      </c>
      <c r="E459" s="823">
        <f>E795</f>
        <v>63</v>
      </c>
      <c r="F459" s="822">
        <f>F795</f>
        <v>64.400000000000006</v>
      </c>
      <c r="G459" s="822">
        <f>G795</f>
        <v>268.10000000000002</v>
      </c>
      <c r="H459" s="1443">
        <f>H795</f>
        <v>1904</v>
      </c>
      <c r="I459" s="5"/>
      <c r="J459" s="5"/>
    </row>
    <row r="460" spans="2:10" ht="15.75" thickBot="1">
      <c r="B460" s="230"/>
      <c r="C460" s="752" t="s">
        <v>344</v>
      </c>
      <c r="D460" s="1146"/>
      <c r="E460" s="1429">
        <f>(E458*100/E773)-70</f>
        <v>1.3278888888889071</v>
      </c>
      <c r="F460" s="450">
        <f>(F458*100/F773)-70</f>
        <v>2.6476086956521812</v>
      </c>
      <c r="G460" s="450">
        <f>(G458*100/G773)-70</f>
        <v>2.2514882506527556</v>
      </c>
      <c r="H460" s="1430">
        <f>(H458*100/H773)-70</f>
        <v>2.4728566176470679</v>
      </c>
      <c r="I460" s="577"/>
      <c r="J460" s="31"/>
    </row>
    <row r="461" spans="2:10">
      <c r="B461" s="99"/>
      <c r="I461" s="693"/>
      <c r="J461" s="5"/>
    </row>
    <row r="462" spans="2:10">
      <c r="B462" s="784"/>
      <c r="C462" s="77"/>
      <c r="I462" s="5"/>
      <c r="J462" s="5"/>
    </row>
    <row r="463" spans="2:10">
      <c r="B463" s="1"/>
      <c r="C463" s="77"/>
      <c r="F463" s="5"/>
      <c r="G463" s="5"/>
      <c r="H463" s="5"/>
    </row>
    <row r="464" spans="2:10" ht="11.25" customHeight="1">
      <c r="B464" s="1"/>
      <c r="C464" s="77"/>
    </row>
    <row r="465" spans="1:10" ht="13.15" customHeight="1"/>
    <row r="466" spans="1:10" ht="13.15" customHeight="1"/>
    <row r="467" spans="1:10" ht="13.15" customHeight="1"/>
    <row r="468" spans="1:10" ht="13.15" customHeight="1"/>
    <row r="470" spans="1:10">
      <c r="D470" s="12" t="s">
        <v>175</v>
      </c>
    </row>
    <row r="471" spans="1:10">
      <c r="A471" s="3737" t="s">
        <v>577</v>
      </c>
      <c r="B471" s="3737"/>
      <c r="C471" s="3737"/>
      <c r="D471" s="3737"/>
      <c r="E471" s="3737"/>
      <c r="F471" s="3737"/>
      <c r="G471" s="3737"/>
      <c r="H471" s="3737"/>
      <c r="I471" s="3737"/>
      <c r="J471" s="3737"/>
    </row>
    <row r="472" spans="1:10">
      <c r="C472" s="25" t="s">
        <v>172</v>
      </c>
      <c r="E472"/>
      <c r="F472"/>
      <c r="G472" s="25"/>
      <c r="H472" s="25"/>
      <c r="I472" s="26"/>
      <c r="J472" s="26"/>
    </row>
    <row r="473" spans="1:10" ht="15.75">
      <c r="B473" s="28" t="s">
        <v>541</v>
      </c>
      <c r="C473" s="26"/>
      <c r="D473"/>
      <c r="E473" s="28" t="s">
        <v>0</v>
      </c>
      <c r="F473"/>
      <c r="G473" s="2" t="s">
        <v>941</v>
      </c>
      <c r="H473" s="26"/>
      <c r="I473" s="26"/>
      <c r="J473" s="33"/>
    </row>
    <row r="474" spans="1:10" ht="19.5" thickBot="1">
      <c r="C474" s="1"/>
      <c r="D474" s="2159" t="s">
        <v>282</v>
      </c>
      <c r="G474" s="15"/>
      <c r="H474" s="51"/>
      <c r="I474" s="51"/>
      <c r="J474" s="222"/>
    </row>
    <row r="475" spans="1:10" ht="11.25" customHeight="1" thickBot="1">
      <c r="B475" s="401" t="s">
        <v>145</v>
      </c>
      <c r="C475" s="1590"/>
      <c r="D475" s="1833" t="s">
        <v>146</v>
      </c>
      <c r="E475" s="1834" t="s">
        <v>147</v>
      </c>
      <c r="F475" s="1834"/>
      <c r="G475" s="1834"/>
      <c r="H475" s="1835" t="s">
        <v>148</v>
      </c>
      <c r="I475" s="1836" t="s">
        <v>149</v>
      </c>
      <c r="J475" s="405" t="s">
        <v>150</v>
      </c>
    </row>
    <row r="476" spans="1:10" ht="12.75" customHeight="1">
      <c r="B476" s="406" t="s">
        <v>151</v>
      </c>
      <c r="C476" s="1837" t="s">
        <v>152</v>
      </c>
      <c r="D476" s="1838" t="s">
        <v>153</v>
      </c>
      <c r="E476" s="1839" t="s">
        <v>154</v>
      </c>
      <c r="F476" s="1839" t="s">
        <v>55</v>
      </c>
      <c r="G476" s="1839" t="s">
        <v>56</v>
      </c>
      <c r="H476" s="1840" t="s">
        <v>155</v>
      </c>
      <c r="I476" s="1841" t="s">
        <v>156</v>
      </c>
      <c r="J476" s="412" t="s">
        <v>270</v>
      </c>
    </row>
    <row r="477" spans="1:10" ht="15.75" thickBot="1">
      <c r="B477" s="413"/>
      <c r="C477" s="1842"/>
      <c r="D477" s="1843"/>
      <c r="E477" s="1844" t="s">
        <v>6</v>
      </c>
      <c r="F477" s="1844" t="s">
        <v>7</v>
      </c>
      <c r="G477" s="1844" t="s">
        <v>8</v>
      </c>
      <c r="H477" s="1845" t="s">
        <v>157</v>
      </c>
      <c r="I477" s="1846" t="s">
        <v>158</v>
      </c>
      <c r="J477" s="418" t="s">
        <v>269</v>
      </c>
    </row>
    <row r="478" spans="1:10">
      <c r="B478" s="89"/>
      <c r="C478" s="164" t="s">
        <v>132</v>
      </c>
      <c r="D478" s="1681"/>
      <c r="E478" s="420"/>
      <c r="F478" s="421"/>
      <c r="G478" s="421"/>
      <c r="H478" s="573"/>
      <c r="I478" s="452"/>
      <c r="J478" s="424"/>
    </row>
    <row r="479" spans="1:10">
      <c r="B479" s="425" t="s">
        <v>159</v>
      </c>
      <c r="C479" s="2732" t="s">
        <v>1058</v>
      </c>
      <c r="D479" s="1448">
        <v>100</v>
      </c>
      <c r="E479" s="1262">
        <v>1.3660000000000001</v>
      </c>
      <c r="F479" s="329">
        <v>2.7</v>
      </c>
      <c r="G479" s="329">
        <v>3.7850000000000001</v>
      </c>
      <c r="H479" s="722">
        <v>45.341000000000001</v>
      </c>
      <c r="I479" s="430">
        <v>3</v>
      </c>
      <c r="J479" s="2446" t="s">
        <v>1120</v>
      </c>
    </row>
    <row r="480" spans="1:10" ht="12.75" customHeight="1">
      <c r="B480" s="427" t="s">
        <v>242</v>
      </c>
      <c r="C480" s="398" t="s">
        <v>532</v>
      </c>
      <c r="D480" s="254">
        <v>120</v>
      </c>
      <c r="E480" s="2700">
        <v>13.74286</v>
      </c>
      <c r="F480" s="2701">
        <v>4.9714999999999998</v>
      </c>
      <c r="G480" s="2701">
        <v>4.1428599999999998</v>
      </c>
      <c r="H480" s="3657">
        <v>116.286</v>
      </c>
      <c r="I480" s="430">
        <v>72</v>
      </c>
      <c r="J480" s="1669" t="s">
        <v>657</v>
      </c>
    </row>
    <row r="481" spans="2:10" ht="12.75" customHeight="1">
      <c r="B481" s="86"/>
      <c r="C481" s="398" t="s">
        <v>650</v>
      </c>
      <c r="D481" s="2470">
        <v>180</v>
      </c>
      <c r="E481" s="1262">
        <v>3.677</v>
      </c>
      <c r="F481" s="329">
        <v>5.7619999999999996</v>
      </c>
      <c r="G481" s="329">
        <v>24.527000000000001</v>
      </c>
      <c r="H481" s="1411">
        <v>164.673</v>
      </c>
      <c r="I481" s="447">
        <v>42</v>
      </c>
      <c r="J481" s="683" t="s">
        <v>658</v>
      </c>
    </row>
    <row r="482" spans="2:10" ht="15" customHeight="1">
      <c r="B482" s="428" t="s">
        <v>12</v>
      </c>
      <c r="C482" s="231" t="s">
        <v>245</v>
      </c>
      <c r="D482" s="2588">
        <v>200</v>
      </c>
      <c r="E482" s="1242">
        <v>1</v>
      </c>
      <c r="F482" s="329">
        <v>0</v>
      </c>
      <c r="G482" s="329">
        <v>25.4</v>
      </c>
      <c r="H482" s="1411">
        <v>105.6</v>
      </c>
      <c r="I482" s="432">
        <v>98</v>
      </c>
      <c r="J482" s="683" t="s">
        <v>362</v>
      </c>
    </row>
    <row r="483" spans="2:10">
      <c r="B483" s="431" t="s">
        <v>169</v>
      </c>
      <c r="C483" s="243" t="s">
        <v>10</v>
      </c>
      <c r="D483" s="252">
        <v>60</v>
      </c>
      <c r="E483" s="1262">
        <v>1.2036</v>
      </c>
      <c r="F483" s="329">
        <v>0.78</v>
      </c>
      <c r="G483" s="324">
        <v>32.520000000000003</v>
      </c>
      <c r="H483" s="717">
        <v>141.9144</v>
      </c>
      <c r="I483" s="432">
        <v>17</v>
      </c>
      <c r="J483" s="2438" t="s">
        <v>9</v>
      </c>
    </row>
    <row r="484" spans="2:10" ht="15.75" thickBot="1">
      <c r="B484" s="700"/>
      <c r="C484" s="243" t="s">
        <v>319</v>
      </c>
      <c r="D484" s="252">
        <v>40</v>
      </c>
      <c r="E484" s="1242">
        <v>1.8660000000000001</v>
      </c>
      <c r="F484" s="329">
        <v>0.66</v>
      </c>
      <c r="G484" s="329">
        <v>17.373999999999999</v>
      </c>
      <c r="H484" s="717">
        <v>82.9</v>
      </c>
      <c r="I484" s="432">
        <v>18</v>
      </c>
      <c r="J484" s="2439" t="s">
        <v>9</v>
      </c>
    </row>
    <row r="485" spans="2:10">
      <c r="B485" s="434" t="s">
        <v>173</v>
      </c>
      <c r="C485" s="71"/>
      <c r="D485" s="814">
        <f>SUM(D479:D484)</f>
        <v>700</v>
      </c>
      <c r="E485" s="435">
        <f>SUM(E479:E484)</f>
        <v>22.855460000000001</v>
      </c>
      <c r="F485" s="436">
        <f>SUM(F479:F484)</f>
        <v>14.873499999999998</v>
      </c>
      <c r="G485" s="437">
        <f>SUM(G479:G484)</f>
        <v>107.74886000000001</v>
      </c>
      <c r="H485" s="574">
        <f>SUM(H479:H484)</f>
        <v>656.71439999999996</v>
      </c>
      <c r="I485" s="1447"/>
      <c r="J485" s="1448"/>
    </row>
    <row r="486" spans="2:10">
      <c r="B486" s="755"/>
      <c r="C486" s="756" t="s">
        <v>11</v>
      </c>
      <c r="D486" s="1150">
        <f>D775</f>
        <v>0.25</v>
      </c>
      <c r="E486" s="823">
        <f>E775</f>
        <v>22.5</v>
      </c>
      <c r="F486" s="822">
        <f>F775</f>
        <v>23</v>
      </c>
      <c r="G486" s="822">
        <f>G775</f>
        <v>95.75</v>
      </c>
      <c r="H486" s="1443">
        <f>H775</f>
        <v>680</v>
      </c>
      <c r="I486" s="1672"/>
      <c r="J486" s="668"/>
    </row>
    <row r="487" spans="2:10" ht="13.5" customHeight="1" thickBot="1">
      <c r="B487" s="399"/>
      <c r="C487" s="752" t="s">
        <v>344</v>
      </c>
      <c r="D487" s="1146"/>
      <c r="E487" s="1429">
        <f>(E485*100/E773)-25</f>
        <v>0.39495555555555839</v>
      </c>
      <c r="F487" s="450">
        <f>(F485*100/F773)-25</f>
        <v>-8.8331521739130459</v>
      </c>
      <c r="G487" s="450">
        <f>(G485*100/G773)-25</f>
        <v>3.1328616187989553</v>
      </c>
      <c r="H487" s="1430">
        <f>(H485*100/H773)-25</f>
        <v>-0.85608823529411637</v>
      </c>
      <c r="I487" s="438"/>
      <c r="J487" s="445"/>
    </row>
    <row r="488" spans="2:10">
      <c r="B488" s="89"/>
      <c r="C488" s="164" t="s">
        <v>110</v>
      </c>
      <c r="D488" s="791"/>
      <c r="E488" s="602"/>
      <c r="F488" s="1753"/>
      <c r="G488" s="1753"/>
      <c r="H488" s="1754"/>
      <c r="I488" s="441"/>
      <c r="J488" s="441"/>
    </row>
    <row r="489" spans="2:10" ht="12.75" customHeight="1">
      <c r="B489" s="425" t="s">
        <v>159</v>
      </c>
      <c r="C489" s="2140" t="s">
        <v>1064</v>
      </c>
      <c r="D489" s="2470">
        <v>100</v>
      </c>
      <c r="E489" s="2164">
        <v>1.1667000000000001</v>
      </c>
      <c r="F489" s="1186">
        <v>0.16667000000000001</v>
      </c>
      <c r="G489" s="1186">
        <v>3.8333400000000002</v>
      </c>
      <c r="H489" s="717">
        <v>21.333400000000001</v>
      </c>
      <c r="I489" s="453">
        <v>2</v>
      </c>
      <c r="J489" s="1829" t="s">
        <v>277</v>
      </c>
    </row>
    <row r="490" spans="2:10">
      <c r="B490" s="427" t="s">
        <v>242</v>
      </c>
      <c r="C490" s="2732" t="s">
        <v>1121</v>
      </c>
      <c r="D490" s="347">
        <v>250</v>
      </c>
      <c r="E490" s="1243">
        <v>1.42</v>
      </c>
      <c r="F490" s="330">
        <v>5.085</v>
      </c>
      <c r="G490" s="1243">
        <v>3.61</v>
      </c>
      <c r="H490" s="724">
        <v>66.08</v>
      </c>
      <c r="I490" s="453">
        <v>21</v>
      </c>
      <c r="J490" s="2438" t="s">
        <v>400</v>
      </c>
    </row>
    <row r="491" spans="2:10" ht="15.75">
      <c r="B491" s="428" t="s">
        <v>12</v>
      </c>
      <c r="C491" s="2732" t="s">
        <v>1059</v>
      </c>
      <c r="D491" s="2391">
        <v>180</v>
      </c>
      <c r="E491" s="1857">
        <v>5.8181000000000003</v>
      </c>
      <c r="F491" s="330">
        <v>5.8948999999999998</v>
      </c>
      <c r="G491" s="1243">
        <v>38.189</v>
      </c>
      <c r="H491" s="1247">
        <v>229.083</v>
      </c>
      <c r="I491" s="2759">
        <v>45</v>
      </c>
      <c r="J491" s="1669" t="s">
        <v>1065</v>
      </c>
    </row>
    <row r="492" spans="2:10">
      <c r="B492" s="431" t="s">
        <v>169</v>
      </c>
      <c r="C492" s="2979" t="s">
        <v>1060</v>
      </c>
      <c r="D492" s="2353">
        <v>120</v>
      </c>
      <c r="E492" s="2255">
        <v>13.0663</v>
      </c>
      <c r="F492" s="1186">
        <v>16.326000000000001</v>
      </c>
      <c r="G492" s="1186">
        <v>19.839200000000002</v>
      </c>
      <c r="H492" s="2461">
        <v>278.55599999999998</v>
      </c>
      <c r="I492" s="2353">
        <v>53</v>
      </c>
      <c r="J492" s="1669" t="s">
        <v>1066</v>
      </c>
    </row>
    <row r="493" spans="2:10" ht="12" customHeight="1">
      <c r="B493" s="86"/>
      <c r="C493" s="2732" t="s">
        <v>201</v>
      </c>
      <c r="D493" s="1448">
        <v>200</v>
      </c>
      <c r="E493" s="1242">
        <v>6.17</v>
      </c>
      <c r="F493" s="329">
        <v>4.8899999999999997</v>
      </c>
      <c r="G493" s="329">
        <v>22.8</v>
      </c>
      <c r="H493" s="722">
        <v>159.53</v>
      </c>
      <c r="I493" s="1153">
        <v>92</v>
      </c>
      <c r="J493" s="1854" t="s">
        <v>375</v>
      </c>
    </row>
    <row r="494" spans="2:10" ht="12.75" customHeight="1">
      <c r="B494" s="86"/>
      <c r="C494" s="2733" t="s">
        <v>10</v>
      </c>
      <c r="D494" s="2357">
        <v>50</v>
      </c>
      <c r="E494" s="1242">
        <v>1.0029999999999999</v>
      </c>
      <c r="F494" s="324">
        <v>0.65</v>
      </c>
      <c r="G494" s="324">
        <v>27.1</v>
      </c>
      <c r="H494" s="717">
        <v>118.262</v>
      </c>
      <c r="I494" s="430">
        <v>17</v>
      </c>
      <c r="J494" s="2438" t="s">
        <v>9</v>
      </c>
    </row>
    <row r="495" spans="2:10" ht="13.5" customHeight="1">
      <c r="B495" s="86"/>
      <c r="C495" s="2733" t="s">
        <v>319</v>
      </c>
      <c r="D495" s="2357">
        <v>40</v>
      </c>
      <c r="E495" s="1242">
        <v>1.8660000000000001</v>
      </c>
      <c r="F495" s="329">
        <v>0.66</v>
      </c>
      <c r="G495" s="329">
        <v>17.373999999999999</v>
      </c>
      <c r="H495" s="717">
        <v>82.9</v>
      </c>
      <c r="I495" s="432">
        <v>18</v>
      </c>
      <c r="J495" s="2439" t="s">
        <v>9</v>
      </c>
    </row>
    <row r="496" spans="2:10" ht="12.75" customHeight="1" thickBot="1">
      <c r="B496" s="86"/>
      <c r="C496" s="2734" t="s">
        <v>440</v>
      </c>
      <c r="D496" s="2904">
        <v>105</v>
      </c>
      <c r="E496" s="449">
        <v>0.42</v>
      </c>
      <c r="F496" s="450">
        <v>0.42</v>
      </c>
      <c r="G496" s="451">
        <v>10.29</v>
      </c>
      <c r="H496" s="1769">
        <v>49.35</v>
      </c>
      <c r="I496" s="2905">
        <v>99</v>
      </c>
      <c r="J496" s="1764" t="s">
        <v>934</v>
      </c>
    </row>
    <row r="497" spans="2:10" ht="12.75" customHeight="1">
      <c r="B497" s="434" t="s">
        <v>162</v>
      </c>
      <c r="C497" s="43"/>
      <c r="D497" s="814">
        <f>SUM(D489:D496)</f>
        <v>1045</v>
      </c>
      <c r="E497" s="443">
        <f>SUM(E489:E496)</f>
        <v>30.930100000000003</v>
      </c>
      <c r="F497" s="436">
        <f>SUM(F489:F496)</f>
        <v>34.092569999999995</v>
      </c>
      <c r="G497" s="444">
        <f>SUM(G489:G496)</f>
        <v>143.03554</v>
      </c>
      <c r="H497" s="574">
        <f>SUM(H489:H496)</f>
        <v>1005.0944</v>
      </c>
      <c r="I497" s="1447"/>
      <c r="J497" s="1448"/>
    </row>
    <row r="498" spans="2:10">
      <c r="B498" s="755"/>
      <c r="C498" s="756" t="s">
        <v>11</v>
      </c>
      <c r="D498" s="1150">
        <f>D779</f>
        <v>0.35</v>
      </c>
      <c r="E498" s="823">
        <f>E779</f>
        <v>31.5</v>
      </c>
      <c r="F498" s="822">
        <f>F779</f>
        <v>32.200000000000003</v>
      </c>
      <c r="G498" s="822">
        <f>G779</f>
        <v>134.05000000000001</v>
      </c>
      <c r="H498" s="1443">
        <f>H779</f>
        <v>952</v>
      </c>
      <c r="I498" s="1672"/>
      <c r="J498" s="668"/>
    </row>
    <row r="499" spans="2:10" ht="15.75" thickBot="1">
      <c r="B499" s="399"/>
      <c r="C499" s="752" t="s">
        <v>344</v>
      </c>
      <c r="D499" s="1146"/>
      <c r="E499" s="1429">
        <f>(E497*100/E773)-35</f>
        <v>-0.6332222222222228</v>
      </c>
      <c r="F499" s="450">
        <f>(F497*100/F773)-35</f>
        <v>2.0571413043478231</v>
      </c>
      <c r="G499" s="450">
        <f>(G497*100/G773)-35</f>
        <v>2.3460939947780659</v>
      </c>
      <c r="H499" s="1430">
        <f>(H497*100/H773)-35</f>
        <v>1.9519999999999982</v>
      </c>
      <c r="I499" s="438"/>
      <c r="J499" s="445"/>
    </row>
    <row r="500" spans="2:10">
      <c r="B500" s="460" t="s">
        <v>159</v>
      </c>
      <c r="C500" s="163" t="s">
        <v>200</v>
      </c>
      <c r="D500" s="1723"/>
      <c r="E500" s="5"/>
      <c r="F500" s="439"/>
      <c r="G500" s="439"/>
      <c r="H500" s="440"/>
      <c r="I500" s="454"/>
      <c r="J500" s="454"/>
    </row>
    <row r="501" spans="2:10">
      <c r="B501" s="427" t="s">
        <v>242</v>
      </c>
      <c r="C501" s="2445" t="s">
        <v>645</v>
      </c>
      <c r="D501" s="2470">
        <v>200</v>
      </c>
      <c r="E501" s="1323">
        <v>1</v>
      </c>
      <c r="F501" s="330">
        <v>0.2</v>
      </c>
      <c r="G501" s="331">
        <v>15.4</v>
      </c>
      <c r="H501" s="1247">
        <v>68.099999999999994</v>
      </c>
      <c r="I501" s="453">
        <v>84</v>
      </c>
      <c r="J501" s="2614" t="s">
        <v>1139</v>
      </c>
    </row>
    <row r="502" spans="2:10" ht="12.75" customHeight="1">
      <c r="B502" s="428" t="s">
        <v>12</v>
      </c>
      <c r="C502" s="2443" t="s">
        <v>875</v>
      </c>
      <c r="D502" s="2554">
        <v>120</v>
      </c>
      <c r="E502" s="1857">
        <v>15.199299999999999</v>
      </c>
      <c r="F502" s="330">
        <v>4.1829999999999998</v>
      </c>
      <c r="G502" s="1243">
        <v>12.214600000000001</v>
      </c>
      <c r="H502" s="1247">
        <v>131.02029999999999</v>
      </c>
      <c r="I502" s="2885">
        <v>69</v>
      </c>
      <c r="J502" s="683" t="s">
        <v>874</v>
      </c>
    </row>
    <row r="503" spans="2:10">
      <c r="B503" s="431" t="s">
        <v>169</v>
      </c>
      <c r="C503" s="2447" t="s">
        <v>877</v>
      </c>
      <c r="D503" s="2906"/>
      <c r="E503" s="737"/>
      <c r="F503" s="731"/>
      <c r="G503" s="2615"/>
      <c r="H503" s="2616"/>
      <c r="I503" s="1163"/>
      <c r="J503" s="2475"/>
    </row>
    <row r="504" spans="2:10" ht="15.75" thickBot="1">
      <c r="B504" s="700"/>
      <c r="C504" s="2452" t="s">
        <v>319</v>
      </c>
      <c r="D504" s="2503">
        <v>30</v>
      </c>
      <c r="E504" s="1242">
        <v>1.4</v>
      </c>
      <c r="F504" s="329">
        <v>0.495</v>
      </c>
      <c r="G504" s="329">
        <v>13.031000000000001</v>
      </c>
      <c r="H504" s="717">
        <v>62.174999999999997</v>
      </c>
      <c r="I504" s="2525">
        <v>18</v>
      </c>
      <c r="J504" s="1717" t="s">
        <v>9</v>
      </c>
    </row>
    <row r="505" spans="2:10">
      <c r="B505" s="434" t="s">
        <v>207</v>
      </c>
      <c r="C505" s="585"/>
      <c r="D505" s="159">
        <f>SUM(D501:D504)</f>
        <v>350</v>
      </c>
      <c r="E505" s="443">
        <f>SUM(E501:E504)</f>
        <v>17.599299999999999</v>
      </c>
      <c r="F505" s="436">
        <f>SUM(F501:F504)</f>
        <v>4.8780000000000001</v>
      </c>
      <c r="G505" s="444">
        <f>SUM(G501:G504)</f>
        <v>40.645600000000002</v>
      </c>
      <c r="H505" s="574">
        <f>SUM(H501:H504)</f>
        <v>261.2953</v>
      </c>
      <c r="I505" s="1447"/>
      <c r="J505" s="1448"/>
    </row>
    <row r="506" spans="2:10">
      <c r="B506" s="755"/>
      <c r="C506" s="756" t="s">
        <v>11</v>
      </c>
      <c r="D506" s="1150">
        <f>D783</f>
        <v>0.1</v>
      </c>
      <c r="E506" s="823">
        <f>E783</f>
        <v>9</v>
      </c>
      <c r="F506" s="822">
        <f>F783</f>
        <v>9.1999999999999993</v>
      </c>
      <c r="G506" s="822">
        <f>G783</f>
        <v>38.299999999999997</v>
      </c>
      <c r="H506" s="1443">
        <f>H783</f>
        <v>272</v>
      </c>
      <c r="I506" s="1672"/>
      <c r="J506" s="668"/>
    </row>
    <row r="507" spans="2:10" ht="15.75" thickBot="1">
      <c r="B507" s="230"/>
      <c r="C507" s="752" t="s">
        <v>344</v>
      </c>
      <c r="D507" s="1146"/>
      <c r="E507" s="1429">
        <f>(E505*100/E773)-10</f>
        <v>9.554777777777776</v>
      </c>
      <c r="F507" s="450">
        <f>(F505*100/F773)-10</f>
        <v>-4.697826086956522</v>
      </c>
      <c r="G507" s="450">
        <f>(G505*100/G773)-10</f>
        <v>0.61242819843342211</v>
      </c>
      <c r="H507" s="1430">
        <f>(H505*100/H773)-10</f>
        <v>-0.39355514705882477</v>
      </c>
      <c r="I507" s="438"/>
      <c r="J507" s="445"/>
    </row>
    <row r="508" spans="2:10" ht="15.75" thickBot="1"/>
    <row r="509" spans="2:10">
      <c r="B509" s="670"/>
      <c r="C509" s="43" t="s">
        <v>239</v>
      </c>
      <c r="D509" s="44"/>
      <c r="E509" s="144">
        <f>E485+E497</f>
        <v>53.785560000000004</v>
      </c>
      <c r="F509" s="235">
        <f>F485+F497</f>
        <v>48.966069999999995</v>
      </c>
      <c r="G509" s="235">
        <f>G485+G497</f>
        <v>250.78440000000001</v>
      </c>
      <c r="H509" s="671">
        <f>H485+H497</f>
        <v>1661.8087999999998</v>
      </c>
    </row>
    <row r="510" spans="2:10">
      <c r="B510" s="399"/>
      <c r="C510" s="697" t="s">
        <v>11</v>
      </c>
      <c r="D510" s="1155">
        <f>D787</f>
        <v>0.6</v>
      </c>
      <c r="E510" s="821">
        <f>E787</f>
        <v>54</v>
      </c>
      <c r="F510" s="763">
        <f>F787</f>
        <v>55.2</v>
      </c>
      <c r="G510" s="763">
        <f>G787</f>
        <v>229.8</v>
      </c>
      <c r="H510" s="1296">
        <f>H787</f>
        <v>1632</v>
      </c>
    </row>
    <row r="511" spans="2:10" ht="15.75" thickBot="1">
      <c r="B511" s="230"/>
      <c r="C511" s="752" t="s">
        <v>344</v>
      </c>
      <c r="D511" s="1146"/>
      <c r="E511" s="1429">
        <f>(E509*100/E773)-60</f>
        <v>-0.23826666666666085</v>
      </c>
      <c r="F511" s="450">
        <f>(F509*100/F773)-60</f>
        <v>-6.7760108695652264</v>
      </c>
      <c r="G511" s="450">
        <f>(G509*100/G773)-60</f>
        <v>5.4789556135770283</v>
      </c>
      <c r="H511" s="1430">
        <f>(H509*100/H773)-60</f>
        <v>1.0959117647058747</v>
      </c>
      <c r="I511" s="121"/>
      <c r="J511" s="121"/>
    </row>
    <row r="512" spans="2:10" ht="15.75" thickBot="1">
      <c r="I512" s="693"/>
      <c r="J512" s="5"/>
    </row>
    <row r="513" spans="1:10">
      <c r="B513" s="670"/>
      <c r="C513" s="43" t="s">
        <v>238</v>
      </c>
      <c r="D513" s="44"/>
      <c r="E513" s="144">
        <f>E497+E505</f>
        <v>48.529400000000003</v>
      </c>
      <c r="F513" s="235">
        <f>F497+F505</f>
        <v>38.970569999999995</v>
      </c>
      <c r="G513" s="235">
        <f>G497+G505</f>
        <v>183.68114</v>
      </c>
      <c r="H513" s="671">
        <f>H497+H505</f>
        <v>1266.3896999999999</v>
      </c>
      <c r="I513" s="5"/>
      <c r="J513" s="5"/>
    </row>
    <row r="514" spans="1:10">
      <c r="B514" s="399"/>
      <c r="C514" s="697" t="s">
        <v>11</v>
      </c>
      <c r="D514" s="1150">
        <f>D791</f>
        <v>0.45</v>
      </c>
      <c r="E514" s="823">
        <f>E791</f>
        <v>40.5</v>
      </c>
      <c r="F514" s="822">
        <f>F791</f>
        <v>41.4</v>
      </c>
      <c r="G514" s="822">
        <f>G791</f>
        <v>172.35</v>
      </c>
      <c r="H514" s="1443">
        <f>H791</f>
        <v>1224</v>
      </c>
      <c r="I514" s="5"/>
      <c r="J514" s="5"/>
    </row>
    <row r="515" spans="1:10" ht="15.75" thickBot="1">
      <c r="B515" s="230"/>
      <c r="C515" s="752" t="s">
        <v>344</v>
      </c>
      <c r="D515" s="1146"/>
      <c r="E515" s="1429">
        <f>(E513*100/E773)-45</f>
        <v>8.9215555555555639</v>
      </c>
      <c r="F515" s="450">
        <f>(F513*100/F773)-45</f>
        <v>-2.6406847826087017</v>
      </c>
      <c r="G515" s="450">
        <f>(G513*100/G773)-45</f>
        <v>2.9585221932114933</v>
      </c>
      <c r="H515" s="1430">
        <f>(H513*100/H773)-45</f>
        <v>1.5584448529411787</v>
      </c>
      <c r="I515" s="5"/>
      <c r="J515" s="5"/>
    </row>
    <row r="516" spans="1:10" ht="15.75" thickBot="1">
      <c r="B516" s="11"/>
      <c r="C516" s="11"/>
      <c r="D516" s="5"/>
      <c r="E516" s="5"/>
      <c r="F516" s="5"/>
      <c r="G516" s="5"/>
      <c r="H516" s="5"/>
      <c r="I516" s="693"/>
      <c r="J516" s="5"/>
    </row>
    <row r="517" spans="1:10">
      <c r="B517" s="670"/>
      <c r="C517" s="43" t="s">
        <v>208</v>
      </c>
      <c r="D517" s="44"/>
      <c r="E517" s="151">
        <f>E485+E497+E505</f>
        <v>71.384860000000003</v>
      </c>
      <c r="F517" s="93">
        <f>F485+F497+F505</f>
        <v>53.844069999999995</v>
      </c>
      <c r="G517" s="93">
        <f>G485+G497+G505</f>
        <v>291.43</v>
      </c>
      <c r="H517" s="236">
        <f>H485+H497+H505</f>
        <v>1923.1040999999998</v>
      </c>
      <c r="I517" s="5"/>
      <c r="J517" s="5"/>
    </row>
    <row r="518" spans="1:10">
      <c r="B518" s="755"/>
      <c r="C518" s="756" t="s">
        <v>11</v>
      </c>
      <c r="D518" s="1150">
        <f>D795</f>
        <v>0.7</v>
      </c>
      <c r="E518" s="823">
        <f>E795</f>
        <v>63</v>
      </c>
      <c r="F518" s="822">
        <f>F795</f>
        <v>64.400000000000006</v>
      </c>
      <c r="G518" s="822">
        <f>G795</f>
        <v>268.10000000000002</v>
      </c>
      <c r="H518" s="1443">
        <f>H795</f>
        <v>1904</v>
      </c>
      <c r="I518" s="5"/>
      <c r="J518" s="5"/>
    </row>
    <row r="519" spans="1:10" ht="15.75" thickBot="1">
      <c r="B519" s="230"/>
      <c r="C519" s="752" t="s">
        <v>344</v>
      </c>
      <c r="D519" s="1146"/>
      <c r="E519" s="1429">
        <f>(E517*100/E773)-70</f>
        <v>9.3165111111111258</v>
      </c>
      <c r="F519" s="450">
        <f>(F517*100/F773)-70</f>
        <v>-11.473836956521744</v>
      </c>
      <c r="G519" s="450">
        <f>(G517*100/G773)-70</f>
        <v>6.0913838120104487</v>
      </c>
      <c r="H519" s="1430">
        <f>(H517*100/H773)-70</f>
        <v>0.70235661764705526</v>
      </c>
      <c r="I519" s="5"/>
      <c r="J519" s="5"/>
    </row>
    <row r="520" spans="1:10">
      <c r="B520" s="99"/>
      <c r="I520" s="51"/>
      <c r="J520" s="51"/>
    </row>
    <row r="521" spans="1:10">
      <c r="B521" s="1"/>
      <c r="E521" s="306"/>
      <c r="F521" s="306"/>
      <c r="G521" s="306"/>
      <c r="H521" s="317"/>
      <c r="I521" s="306"/>
      <c r="J521" s="306"/>
    </row>
    <row r="522" spans="1:10">
      <c r="B522" s="784"/>
    </row>
    <row r="523" spans="1:10">
      <c r="B523" s="1"/>
    </row>
    <row r="526" spans="1:10" ht="14.25" customHeight="1"/>
    <row r="527" spans="1:10" ht="12.75" customHeight="1">
      <c r="D527" s="12" t="s">
        <v>175</v>
      </c>
    </row>
    <row r="528" spans="1:10">
      <c r="A528" s="3737" t="s">
        <v>577</v>
      </c>
      <c r="B528" s="3737"/>
      <c r="C528" s="3737"/>
      <c r="D528" s="3737"/>
      <c r="E528" s="3737"/>
      <c r="F528" s="3737"/>
      <c r="G528" s="3737"/>
      <c r="H528" s="3737"/>
      <c r="I528" s="3737"/>
      <c r="J528" s="3737"/>
    </row>
    <row r="529" spans="2:10">
      <c r="C529" s="25" t="s">
        <v>172</v>
      </c>
      <c r="E529"/>
      <c r="F529"/>
      <c r="G529" s="25"/>
      <c r="H529" s="25"/>
      <c r="I529" s="26"/>
      <c r="J529" s="26"/>
    </row>
    <row r="530" spans="2:10" ht="15.75">
      <c r="B530" s="28" t="s">
        <v>541</v>
      </c>
      <c r="C530" s="26"/>
      <c r="D530"/>
      <c r="E530" s="28" t="s">
        <v>0</v>
      </c>
      <c r="F530"/>
      <c r="G530" s="2" t="s">
        <v>941</v>
      </c>
      <c r="H530" s="26"/>
      <c r="I530" s="26"/>
      <c r="J530" s="33"/>
    </row>
    <row r="531" spans="2:10" ht="19.5" thickBot="1">
      <c r="C531" s="1"/>
      <c r="D531" s="2160" t="s">
        <v>282</v>
      </c>
    </row>
    <row r="532" spans="2:10" ht="15.75" thickBot="1">
      <c r="B532" s="401" t="s">
        <v>145</v>
      </c>
      <c r="C532" s="89"/>
      <c r="D532" s="402" t="s">
        <v>146</v>
      </c>
      <c r="E532" s="337" t="s">
        <v>147</v>
      </c>
      <c r="F532" s="337"/>
      <c r="G532" s="337"/>
      <c r="H532" s="403" t="s">
        <v>148</v>
      </c>
      <c r="I532" s="404" t="s">
        <v>149</v>
      </c>
      <c r="J532" s="405" t="s">
        <v>150</v>
      </c>
    </row>
    <row r="533" spans="2:10">
      <c r="B533" s="406" t="s">
        <v>151</v>
      </c>
      <c r="C533" s="407" t="s">
        <v>152</v>
      </c>
      <c r="D533" s="408" t="s">
        <v>153</v>
      </c>
      <c r="E533" s="409" t="s">
        <v>154</v>
      </c>
      <c r="F533" s="409" t="s">
        <v>55</v>
      </c>
      <c r="G533" s="409" t="s">
        <v>56</v>
      </c>
      <c r="H533" s="410" t="s">
        <v>155</v>
      </c>
      <c r="I533" s="411" t="s">
        <v>156</v>
      </c>
      <c r="J533" s="412" t="s">
        <v>270</v>
      </c>
    </row>
    <row r="534" spans="2:10" ht="15.75" thickBot="1">
      <c r="B534" s="413"/>
      <c r="C534" s="446"/>
      <c r="D534" s="414"/>
      <c r="E534" s="415" t="s">
        <v>6</v>
      </c>
      <c r="F534" s="415" t="s">
        <v>7</v>
      </c>
      <c r="G534" s="415" t="s">
        <v>8</v>
      </c>
      <c r="H534" s="416" t="s">
        <v>157</v>
      </c>
      <c r="I534" s="417" t="s">
        <v>158</v>
      </c>
      <c r="J534" s="418" t="s">
        <v>269</v>
      </c>
    </row>
    <row r="535" spans="2:10">
      <c r="B535" s="89"/>
      <c r="C535" s="701" t="s">
        <v>132</v>
      </c>
      <c r="D535" s="1775"/>
      <c r="E535" s="456"/>
      <c r="F535" s="457"/>
      <c r="G535" s="457"/>
      <c r="H535" s="579"/>
      <c r="I535" s="452"/>
      <c r="J535" s="424"/>
    </row>
    <row r="536" spans="2:10">
      <c r="B536" s="425" t="s">
        <v>159</v>
      </c>
      <c r="C536" s="2980" t="s">
        <v>950</v>
      </c>
      <c r="D536" s="2467">
        <v>200</v>
      </c>
      <c r="E536" s="2745">
        <v>4.8330000000000002</v>
      </c>
      <c r="F536" s="2739">
        <v>9.0090000000000003</v>
      </c>
      <c r="G536" s="2746">
        <v>29.312000000000001</v>
      </c>
      <c r="H536" s="2747">
        <v>217.661</v>
      </c>
      <c r="I536" s="220">
        <v>32</v>
      </c>
      <c r="J536" s="683" t="s">
        <v>659</v>
      </c>
    </row>
    <row r="537" spans="2:10">
      <c r="B537" s="86"/>
      <c r="C537" s="2732" t="s">
        <v>534</v>
      </c>
      <c r="D537" s="1448">
        <v>30</v>
      </c>
      <c r="E537" s="1242">
        <v>7.0010000000000003</v>
      </c>
      <c r="F537" s="329">
        <v>8.8010000000000002</v>
      </c>
      <c r="G537" s="324">
        <v>0</v>
      </c>
      <c r="H537" s="722">
        <v>107.601</v>
      </c>
      <c r="I537" s="473">
        <v>12</v>
      </c>
      <c r="J537" s="683" t="s">
        <v>286</v>
      </c>
    </row>
    <row r="538" spans="2:10">
      <c r="B538" s="427" t="s">
        <v>242</v>
      </c>
      <c r="C538" s="2732" t="s">
        <v>505</v>
      </c>
      <c r="D538" s="1448">
        <v>10</v>
      </c>
      <c r="E538" s="1242">
        <v>0.1</v>
      </c>
      <c r="F538" s="329">
        <v>7.2</v>
      </c>
      <c r="G538" s="329">
        <v>0.1</v>
      </c>
      <c r="H538" s="717">
        <v>66.099999999999994</v>
      </c>
      <c r="I538" s="442">
        <v>11</v>
      </c>
      <c r="J538" s="2548" t="s">
        <v>525</v>
      </c>
    </row>
    <row r="539" spans="2:10" ht="15.75">
      <c r="B539" s="428" t="s">
        <v>12</v>
      </c>
      <c r="C539" s="2712" t="s">
        <v>1070</v>
      </c>
      <c r="D539" s="2358">
        <v>200</v>
      </c>
      <c r="E539" s="1243">
        <v>0.4</v>
      </c>
      <c r="F539" s="330">
        <v>0</v>
      </c>
      <c r="G539" s="1243">
        <v>6.6</v>
      </c>
      <c r="H539" s="2737">
        <v>28.2</v>
      </c>
      <c r="I539" s="453">
        <v>81</v>
      </c>
      <c r="J539" s="1669" t="s">
        <v>1127</v>
      </c>
    </row>
    <row r="540" spans="2:10">
      <c r="B540" s="431" t="s">
        <v>583</v>
      </c>
      <c r="C540" s="2733" t="s">
        <v>450</v>
      </c>
      <c r="D540" s="2357">
        <v>50</v>
      </c>
      <c r="E540" s="1324">
        <v>3.07</v>
      </c>
      <c r="F540" s="330">
        <v>1.7969999999999999</v>
      </c>
      <c r="G540" s="330">
        <v>35.075800000000001</v>
      </c>
      <c r="H540" s="717">
        <v>172.489</v>
      </c>
      <c r="I540" s="432">
        <v>77</v>
      </c>
      <c r="J540" s="1717" t="s">
        <v>511</v>
      </c>
    </row>
    <row r="541" spans="2:10">
      <c r="B541" s="86"/>
      <c r="C541" s="2732" t="s">
        <v>319</v>
      </c>
      <c r="D541" s="1448">
        <v>40</v>
      </c>
      <c r="E541" s="1242">
        <v>1.8660000000000001</v>
      </c>
      <c r="F541" s="329">
        <v>0.66</v>
      </c>
      <c r="G541" s="329">
        <v>17.373999999999999</v>
      </c>
      <c r="H541" s="717">
        <v>82.9</v>
      </c>
      <c r="I541" s="442">
        <v>18</v>
      </c>
      <c r="J541" s="2439" t="s">
        <v>9</v>
      </c>
    </row>
    <row r="542" spans="2:10" ht="15.75" thickBot="1">
      <c r="B542" s="700"/>
      <c r="C542" s="2734" t="s">
        <v>440</v>
      </c>
      <c r="D542" s="1729">
        <v>105</v>
      </c>
      <c r="E542" s="449">
        <v>0.42</v>
      </c>
      <c r="F542" s="450">
        <v>0.42</v>
      </c>
      <c r="G542" s="451">
        <v>10.29</v>
      </c>
      <c r="H542" s="1769">
        <v>49.35</v>
      </c>
      <c r="I542" s="2905">
        <v>99</v>
      </c>
      <c r="J542" s="1764" t="s">
        <v>934</v>
      </c>
    </row>
    <row r="543" spans="2:10">
      <c r="B543" s="434" t="s">
        <v>173</v>
      </c>
      <c r="D543" s="159">
        <f>SUM(D536:D542)</f>
        <v>635</v>
      </c>
      <c r="E543" s="435">
        <f>SUM(E536:E542)</f>
        <v>17.690000000000001</v>
      </c>
      <c r="F543" s="436">
        <f>SUM(F536:F542)</f>
        <v>27.887000000000004</v>
      </c>
      <c r="G543" s="437">
        <f>SUM(G536:G542)</f>
        <v>98.751800000000003</v>
      </c>
      <c r="H543" s="574">
        <f>SUM(H536:H542)</f>
        <v>724.30099999999993</v>
      </c>
      <c r="I543" s="1447"/>
      <c r="J543" s="1448"/>
    </row>
    <row r="544" spans="2:10">
      <c r="B544" s="755"/>
      <c r="C544" s="756" t="s">
        <v>11</v>
      </c>
      <c r="D544" s="1150">
        <f>D775</f>
        <v>0.25</v>
      </c>
      <c r="E544" s="823">
        <f>E775</f>
        <v>22.5</v>
      </c>
      <c r="F544" s="822">
        <f>F775</f>
        <v>23</v>
      </c>
      <c r="G544" s="822">
        <f>G775</f>
        <v>95.75</v>
      </c>
      <c r="H544" s="1443">
        <f>H775</f>
        <v>680</v>
      </c>
      <c r="I544" s="1672"/>
      <c r="J544" s="668"/>
    </row>
    <row r="545" spans="2:10" ht="15.75" thickBot="1">
      <c r="B545" s="230"/>
      <c r="C545" s="752" t="s">
        <v>344</v>
      </c>
      <c r="D545" s="1146"/>
      <c r="E545" s="1429">
        <f>(E543*100/E773)-25</f>
        <v>-5.3444444444444414</v>
      </c>
      <c r="F545" s="450">
        <f>(F543*100/F773)-25</f>
        <v>5.311956521739134</v>
      </c>
      <c r="G545" s="450">
        <f>(G543*100/G773)-25</f>
        <v>0.78375979112271565</v>
      </c>
      <c r="H545" s="1430">
        <f>(H543*100/H773)-25</f>
        <v>1.6287132352941143</v>
      </c>
      <c r="I545" s="438"/>
      <c r="J545" s="445"/>
    </row>
    <row r="546" spans="2:10">
      <c r="B546" s="89"/>
      <c r="C546" s="419" t="s">
        <v>110</v>
      </c>
      <c r="D546" s="1288"/>
      <c r="E546" s="40"/>
      <c r="F546" s="1753"/>
      <c r="G546" s="1753"/>
      <c r="H546" s="1753"/>
      <c r="I546" s="441"/>
      <c r="J546" s="441"/>
    </row>
    <row r="547" spans="2:10">
      <c r="B547" s="427" t="s">
        <v>242</v>
      </c>
      <c r="C547" s="338" t="s">
        <v>1151</v>
      </c>
      <c r="D547" s="347">
        <v>100</v>
      </c>
      <c r="E547" s="1242">
        <v>0.8</v>
      </c>
      <c r="F547" s="329">
        <v>0.2</v>
      </c>
      <c r="G547" s="329">
        <v>2.5</v>
      </c>
      <c r="H547" s="722">
        <v>14.2</v>
      </c>
      <c r="I547" s="430">
        <v>1</v>
      </c>
      <c r="J547" s="1829" t="s">
        <v>276</v>
      </c>
    </row>
    <row r="548" spans="2:10">
      <c r="B548" s="86"/>
      <c r="C548" s="2733" t="s">
        <v>535</v>
      </c>
      <c r="D548" s="1448">
        <v>250</v>
      </c>
      <c r="E548" s="1242">
        <v>6.3</v>
      </c>
      <c r="F548" s="329">
        <v>3.5750000000000002</v>
      </c>
      <c r="G548" s="329">
        <v>14.6</v>
      </c>
      <c r="H548" s="722">
        <v>115.75</v>
      </c>
      <c r="I548" s="448">
        <v>26</v>
      </c>
      <c r="J548" s="683" t="s">
        <v>364</v>
      </c>
    </row>
    <row r="549" spans="2:10">
      <c r="B549" s="86"/>
      <c r="C549" s="2733" t="s">
        <v>231</v>
      </c>
      <c r="D549" s="2357">
        <v>100</v>
      </c>
      <c r="E549" s="1243">
        <v>11</v>
      </c>
      <c r="F549" s="330">
        <v>12</v>
      </c>
      <c r="G549" s="1243">
        <v>4</v>
      </c>
      <c r="H549" s="724">
        <v>173</v>
      </c>
      <c r="I549" s="447">
        <v>60</v>
      </c>
      <c r="J549" s="683" t="s">
        <v>753</v>
      </c>
    </row>
    <row r="550" spans="2:10" ht="15.75">
      <c r="B550" s="428" t="s">
        <v>12</v>
      </c>
      <c r="C550" s="2361" t="s">
        <v>951</v>
      </c>
      <c r="D550" s="1448">
        <v>180</v>
      </c>
      <c r="E550" s="2166">
        <v>5.9878</v>
      </c>
      <c r="F550" s="1186">
        <v>11.9756</v>
      </c>
      <c r="G550" s="2167">
        <v>26.4132</v>
      </c>
      <c r="H550" s="2164">
        <v>238.54640000000001</v>
      </c>
      <c r="I550" s="2601">
        <v>44</v>
      </c>
      <c r="J550" s="1829" t="s">
        <v>755</v>
      </c>
    </row>
    <row r="551" spans="2:10">
      <c r="B551" s="86"/>
      <c r="C551" s="231" t="s">
        <v>245</v>
      </c>
      <c r="D551" s="2357">
        <v>200</v>
      </c>
      <c r="E551" s="1242">
        <v>1</v>
      </c>
      <c r="F551" s="329">
        <v>0</v>
      </c>
      <c r="G551" s="329">
        <v>25.4</v>
      </c>
      <c r="H551" s="1411">
        <v>105.6</v>
      </c>
      <c r="I551" s="473">
        <v>98</v>
      </c>
      <c r="J551" s="1673" t="s">
        <v>362</v>
      </c>
    </row>
    <row r="552" spans="2:10">
      <c r="B552" s="431" t="s">
        <v>583</v>
      </c>
      <c r="C552" s="1417" t="s">
        <v>10</v>
      </c>
      <c r="D552" s="2357">
        <v>60</v>
      </c>
      <c r="E552" s="1262">
        <v>1.2036</v>
      </c>
      <c r="F552" s="329">
        <v>0.78</v>
      </c>
      <c r="G552" s="324">
        <v>32.520000000000003</v>
      </c>
      <c r="H552" s="717">
        <v>141.9144</v>
      </c>
      <c r="I552" s="430">
        <v>17</v>
      </c>
      <c r="J552" s="2438" t="s">
        <v>9</v>
      </c>
    </row>
    <row r="553" spans="2:10" ht="15.75" thickBot="1">
      <c r="B553" s="700"/>
      <c r="C553" s="231" t="s">
        <v>319</v>
      </c>
      <c r="D553" s="2357">
        <v>40</v>
      </c>
      <c r="E553" s="1242">
        <v>1.8660000000000001</v>
      </c>
      <c r="F553" s="329">
        <v>0.66</v>
      </c>
      <c r="G553" s="329">
        <v>17.373999999999999</v>
      </c>
      <c r="H553" s="717">
        <v>82.9</v>
      </c>
      <c r="I553" s="442">
        <v>18</v>
      </c>
      <c r="J553" s="2439" t="s">
        <v>9</v>
      </c>
    </row>
    <row r="554" spans="2:10">
      <c r="B554" s="434" t="s">
        <v>162</v>
      </c>
      <c r="C554" s="43"/>
      <c r="D554" s="1431">
        <f>SUM(D547:D553)</f>
        <v>930</v>
      </c>
      <c r="E554" s="443">
        <f>SUM(E547:E553)</f>
        <v>28.157400000000003</v>
      </c>
      <c r="F554" s="718">
        <f>SUM(F547:F553)</f>
        <v>29.1906</v>
      </c>
      <c r="G554" s="444">
        <f>SUM(G547:G553)</f>
        <v>122.80719999999999</v>
      </c>
      <c r="H554" s="1396">
        <f>SUM(H547:H553)</f>
        <v>871.91079999999999</v>
      </c>
      <c r="I554" s="1447"/>
      <c r="J554" s="1448"/>
    </row>
    <row r="555" spans="2:10">
      <c r="B555" s="755"/>
      <c r="C555" s="756" t="s">
        <v>11</v>
      </c>
      <c r="D555" s="1150">
        <f>D779</f>
        <v>0.35</v>
      </c>
      <c r="E555" s="823">
        <f>E779</f>
        <v>31.5</v>
      </c>
      <c r="F555" s="822">
        <f>F779</f>
        <v>32.200000000000003</v>
      </c>
      <c r="G555" s="822">
        <f>G779</f>
        <v>134.05000000000001</v>
      </c>
      <c r="H555" s="1443">
        <f>H779</f>
        <v>952</v>
      </c>
      <c r="I555" s="1672"/>
      <c r="J555" s="668"/>
    </row>
    <row r="556" spans="2:10" ht="15.75" thickBot="1">
      <c r="B556" s="399"/>
      <c r="C556" s="752" t="s">
        <v>344</v>
      </c>
      <c r="D556" s="1146"/>
      <c r="E556" s="1429">
        <f>(E554*100/E773)-35</f>
        <v>-3.7139999999999986</v>
      </c>
      <c r="F556" s="450">
        <f>(F554*100/F773)-35</f>
        <v>-3.2710869565217386</v>
      </c>
      <c r="G556" s="450">
        <f>(G554*100/G773)-35</f>
        <v>-2.9354569190600515</v>
      </c>
      <c r="H556" s="1430">
        <f>(H554*100/H773)-35</f>
        <v>-2.9444558823529405</v>
      </c>
      <c r="I556" s="438"/>
      <c r="J556" s="445"/>
    </row>
    <row r="557" spans="2:10">
      <c r="B557" s="460" t="s">
        <v>159</v>
      </c>
      <c r="C557" s="163" t="s">
        <v>200</v>
      </c>
      <c r="D557" s="1288"/>
      <c r="E557" s="61"/>
      <c r="F557" s="439"/>
      <c r="G557" s="439"/>
      <c r="H557" s="440"/>
      <c r="I557" s="454"/>
      <c r="J557" s="441"/>
    </row>
    <row r="558" spans="2:10" ht="13.5" customHeight="1">
      <c r="B558" s="427" t="s">
        <v>242</v>
      </c>
      <c r="C558" s="1111" t="s">
        <v>428</v>
      </c>
      <c r="D558" s="354"/>
      <c r="E558" s="1243"/>
      <c r="F558" s="330"/>
      <c r="G558" s="1243"/>
      <c r="H558" s="724"/>
      <c r="I558" s="453"/>
      <c r="J558" s="683"/>
    </row>
    <row r="559" spans="2:10" ht="12.75" customHeight="1">
      <c r="B559" s="428" t="s">
        <v>12</v>
      </c>
      <c r="C559" s="744" t="s">
        <v>823</v>
      </c>
      <c r="D559" s="1808">
        <v>200</v>
      </c>
      <c r="E559" s="1740">
        <v>5.8</v>
      </c>
      <c r="F559" s="1741">
        <v>5</v>
      </c>
      <c r="G559" s="1740">
        <v>8</v>
      </c>
      <c r="H559" s="2161">
        <v>101</v>
      </c>
      <c r="I559" s="2604">
        <v>97</v>
      </c>
      <c r="J559" s="1771" t="s">
        <v>1123</v>
      </c>
    </row>
    <row r="560" spans="2:10" ht="12.75" customHeight="1">
      <c r="B560" s="431" t="s">
        <v>583</v>
      </c>
      <c r="C560" s="2510" t="s">
        <v>952</v>
      </c>
      <c r="D560" s="354">
        <v>120</v>
      </c>
      <c r="E560" s="2605">
        <v>5.1210000000000004</v>
      </c>
      <c r="F560" s="1739">
        <v>4.32</v>
      </c>
      <c r="G560" s="1410">
        <v>10.805</v>
      </c>
      <c r="H560" s="2606">
        <v>103.4</v>
      </c>
      <c r="I560" s="2604">
        <v>39</v>
      </c>
      <c r="J560" s="683" t="s">
        <v>869</v>
      </c>
    </row>
    <row r="561" spans="2:10" ht="15.75" thickBot="1">
      <c r="B561" s="700"/>
      <c r="C561" s="249" t="s">
        <v>1160</v>
      </c>
      <c r="D561" s="351">
        <v>30</v>
      </c>
      <c r="E561" s="1262">
        <v>1.155</v>
      </c>
      <c r="F561" s="324">
        <v>0.56999999999999995</v>
      </c>
      <c r="G561" s="329">
        <v>10.952</v>
      </c>
      <c r="H561" s="717">
        <v>54.895000000000003</v>
      </c>
      <c r="I561" s="432">
        <v>16</v>
      </c>
      <c r="J561" s="2439" t="s">
        <v>9</v>
      </c>
    </row>
    <row r="562" spans="2:10">
      <c r="B562" s="434" t="s">
        <v>207</v>
      </c>
      <c r="C562" s="585"/>
      <c r="D562" s="159">
        <f>SUM(D559:D561)</f>
        <v>350</v>
      </c>
      <c r="E562" s="443">
        <f>SUM(E559:E561)</f>
        <v>12.075999999999999</v>
      </c>
      <c r="F562" s="436">
        <f>SUM(F559:F561)</f>
        <v>9.89</v>
      </c>
      <c r="G562" s="444">
        <f>SUM(G559:G561)</f>
        <v>29.756999999999998</v>
      </c>
      <c r="H562" s="574">
        <f>SUM(H559:H561)</f>
        <v>259.29500000000002</v>
      </c>
      <c r="I562" s="1447"/>
      <c r="J562" s="1448"/>
    </row>
    <row r="563" spans="2:10">
      <c r="B563" s="755"/>
      <c r="C563" s="756" t="s">
        <v>11</v>
      </c>
      <c r="D563" s="1150">
        <f>D783</f>
        <v>0.1</v>
      </c>
      <c r="E563" s="823">
        <f>E783</f>
        <v>9</v>
      </c>
      <c r="F563" s="822">
        <f>F783</f>
        <v>9.1999999999999993</v>
      </c>
      <c r="G563" s="822">
        <f>G783</f>
        <v>38.299999999999997</v>
      </c>
      <c r="H563" s="1443">
        <f>H783</f>
        <v>272</v>
      </c>
      <c r="I563" s="1672"/>
      <c r="J563" s="668"/>
    </row>
    <row r="564" spans="2:10" ht="15.75" thickBot="1">
      <c r="B564" s="230"/>
      <c r="C564" s="752" t="s">
        <v>344</v>
      </c>
      <c r="D564" s="1146"/>
      <c r="E564" s="1429">
        <f>(E562*100/E773)-10</f>
        <v>3.4177777777777774</v>
      </c>
      <c r="F564" s="450">
        <f>(F562*100/F773)-10</f>
        <v>0.75</v>
      </c>
      <c r="G564" s="450">
        <f>(G562*100/G773)-10</f>
        <v>-2.2305483028720632</v>
      </c>
      <c r="H564" s="1430">
        <f>(H562*100/H773)-10</f>
        <v>-0.46709558823529385</v>
      </c>
      <c r="I564" s="438"/>
      <c r="J564" s="445"/>
    </row>
    <row r="565" spans="2:10" ht="16.5" thickBot="1">
      <c r="B565" s="106"/>
      <c r="C565" s="489"/>
      <c r="D565" s="121"/>
      <c r="E565" s="591"/>
      <c r="F565" s="591"/>
      <c r="G565" s="591"/>
      <c r="H565" s="527"/>
      <c r="I565" s="121"/>
      <c r="J565" s="121"/>
    </row>
    <row r="566" spans="2:10" ht="12.75" customHeight="1">
      <c r="B566" s="670"/>
      <c r="C566" s="43" t="s">
        <v>239</v>
      </c>
      <c r="D566" s="44"/>
      <c r="E566" s="144">
        <f>E543+E554</f>
        <v>45.847400000000007</v>
      </c>
      <c r="F566" s="235">
        <f>F543+F554</f>
        <v>57.077600000000004</v>
      </c>
      <c r="G566" s="235">
        <f>G543+G554</f>
        <v>221.559</v>
      </c>
      <c r="H566" s="671">
        <f>H543+H554</f>
        <v>1596.2118</v>
      </c>
      <c r="I566" s="577"/>
      <c r="J566" s="31"/>
    </row>
    <row r="567" spans="2:10" ht="12.75" customHeight="1">
      <c r="B567" s="399"/>
      <c r="C567" s="697" t="s">
        <v>11</v>
      </c>
      <c r="D567" s="1150">
        <f>D787</f>
        <v>0.6</v>
      </c>
      <c r="E567" s="821">
        <f>E787</f>
        <v>54</v>
      </c>
      <c r="F567" s="763">
        <f>F787</f>
        <v>55.2</v>
      </c>
      <c r="G567" s="763">
        <f>G787</f>
        <v>229.8</v>
      </c>
      <c r="H567" s="1296">
        <f>H787</f>
        <v>1632</v>
      </c>
      <c r="I567" s="693"/>
      <c r="J567" s="5"/>
    </row>
    <row r="568" spans="2:10" ht="13.5" customHeight="1" thickBot="1">
      <c r="B568" s="230"/>
      <c r="C568" s="752" t="s">
        <v>344</v>
      </c>
      <c r="D568" s="1146"/>
      <c r="E568" s="1429">
        <f>(E566*100/E773)-60</f>
        <v>-9.0584444444444401</v>
      </c>
      <c r="F568" s="450">
        <f>(F566*100/F773)-60</f>
        <v>2.0408695652173918</v>
      </c>
      <c r="G568" s="450">
        <f>(G566*100/G773)-60</f>
        <v>-2.1516971279373323</v>
      </c>
      <c r="H568" s="1430">
        <f>(H566*100/H773)-60</f>
        <v>-1.3157426470588263</v>
      </c>
      <c r="I568" s="5"/>
      <c r="J568" s="5"/>
    </row>
    <row r="569" spans="2:10" ht="15.75" thickBot="1">
      <c r="I569" s="5"/>
      <c r="J569" s="5"/>
    </row>
    <row r="570" spans="2:10">
      <c r="B570" s="670"/>
      <c r="C570" s="43" t="s">
        <v>238</v>
      </c>
      <c r="D570" s="44"/>
      <c r="E570" s="144">
        <f>E554+E562</f>
        <v>40.233400000000003</v>
      </c>
      <c r="F570" s="235">
        <f>F554+F562</f>
        <v>39.080600000000004</v>
      </c>
      <c r="G570" s="235">
        <f>G554+G562</f>
        <v>152.5642</v>
      </c>
      <c r="H570" s="671">
        <f>H554+H562</f>
        <v>1131.2058</v>
      </c>
      <c r="I570" s="577"/>
      <c r="J570" s="31"/>
    </row>
    <row r="571" spans="2:10">
      <c r="B571" s="399"/>
      <c r="C571" s="697" t="s">
        <v>11</v>
      </c>
      <c r="D571" s="1150">
        <v>0.45</v>
      </c>
      <c r="E571" s="823">
        <f>E791</f>
        <v>40.5</v>
      </c>
      <c r="F571" s="822">
        <f>F791</f>
        <v>41.4</v>
      </c>
      <c r="G571" s="822">
        <f>G791</f>
        <v>172.35</v>
      </c>
      <c r="H571" s="1443">
        <f>H791</f>
        <v>1224</v>
      </c>
      <c r="I571" s="693"/>
      <c r="J571" s="5"/>
    </row>
    <row r="572" spans="2:10" ht="14.25" customHeight="1" thickBot="1">
      <c r="B572" s="230"/>
      <c r="C572" s="752" t="s">
        <v>344</v>
      </c>
      <c r="D572" s="1146"/>
      <c r="E572" s="1429">
        <f>(E570*100/E773)-45</f>
        <v>-0.2962222222222195</v>
      </c>
      <c r="F572" s="450">
        <f>(F570*100/F773)-45</f>
        <v>-2.5210869565217351</v>
      </c>
      <c r="G572" s="450">
        <f>(G570*100/G773)-45</f>
        <v>-5.1660052219321173</v>
      </c>
      <c r="H572" s="1430">
        <f>(H570*100/H773)-45</f>
        <v>-3.4115514705882362</v>
      </c>
      <c r="I572" s="5"/>
      <c r="J572" s="5"/>
    </row>
    <row r="573" spans="2:10" ht="15.75" thickBot="1">
      <c r="I573" s="5"/>
      <c r="J573" s="5"/>
    </row>
    <row r="574" spans="2:10">
      <c r="B574" s="670"/>
      <c r="C574" s="43" t="s">
        <v>208</v>
      </c>
      <c r="D574" s="44"/>
      <c r="E574" s="151">
        <f>E543+E554+E562</f>
        <v>57.923400000000008</v>
      </c>
      <c r="F574" s="93">
        <f>F543+F554+F562</f>
        <v>66.967600000000004</v>
      </c>
      <c r="G574" s="93">
        <f>G543+G554+G562</f>
        <v>251.316</v>
      </c>
      <c r="H574" s="236">
        <f>H543+H554+H562</f>
        <v>1855.5068000000001</v>
      </c>
      <c r="I574" s="5"/>
      <c r="J574" s="5"/>
    </row>
    <row r="575" spans="2:10" ht="18.75" customHeight="1">
      <c r="B575" s="755"/>
      <c r="C575" s="756" t="s">
        <v>11</v>
      </c>
      <c r="D575" s="1150">
        <f>D795</f>
        <v>0.7</v>
      </c>
      <c r="E575" s="823">
        <f>E795</f>
        <v>63</v>
      </c>
      <c r="F575" s="822">
        <f>F795</f>
        <v>64.400000000000006</v>
      </c>
      <c r="G575" s="822">
        <f>G795</f>
        <v>268.10000000000002</v>
      </c>
      <c r="H575" s="1443">
        <f>H795</f>
        <v>1904</v>
      </c>
      <c r="I575" s="577"/>
      <c r="J575" s="31"/>
    </row>
    <row r="576" spans="2:10" ht="15.75" thickBot="1">
      <c r="B576" s="230"/>
      <c r="C576" s="752" t="s">
        <v>344</v>
      </c>
      <c r="D576" s="1146"/>
      <c r="E576" s="1429">
        <f>(E574*100/E773)-70</f>
        <v>-5.6406666666666609</v>
      </c>
      <c r="F576" s="450">
        <f>(F574*100/F773)-70</f>
        <v>2.7908695652173918</v>
      </c>
      <c r="G576" s="450">
        <f>(G574*100/G773)-70</f>
        <v>-4.3822454308094052</v>
      </c>
      <c r="H576" s="1430">
        <f>(H574*100/H773)-70</f>
        <v>-1.7828382352941077</v>
      </c>
      <c r="I576" s="693"/>
      <c r="J576" s="5"/>
    </row>
    <row r="577" spans="1:10" ht="12.75" customHeight="1">
      <c r="B577" s="99"/>
      <c r="I577" s="5"/>
      <c r="J577" s="5"/>
    </row>
    <row r="578" spans="1:10" ht="13.5" customHeight="1">
      <c r="B578" s="784"/>
    </row>
    <row r="579" spans="1:10">
      <c r="B579" s="1"/>
      <c r="E579" s="306"/>
      <c r="F579" s="306"/>
      <c r="G579" s="306"/>
      <c r="H579" s="317"/>
      <c r="I579" s="306"/>
      <c r="J579" s="306"/>
    </row>
    <row r="580" spans="1:10">
      <c r="B580" s="1"/>
    </row>
    <row r="581" spans="1:10">
      <c r="B581" s="784"/>
    </row>
    <row r="582" spans="1:10">
      <c r="B582" s="784"/>
    </row>
    <row r="583" spans="1:10">
      <c r="B583" s="784"/>
    </row>
    <row r="584" spans="1:10">
      <c r="B584" s="784"/>
    </row>
    <row r="585" spans="1:10">
      <c r="B585" s="784"/>
    </row>
    <row r="587" spans="1:10">
      <c r="D587" s="12" t="s">
        <v>175</v>
      </c>
    </row>
    <row r="588" spans="1:10">
      <c r="A588" s="3737" t="s">
        <v>577</v>
      </c>
      <c r="B588" s="3737"/>
      <c r="C588" s="3737"/>
      <c r="D588" s="3737"/>
      <c r="E588" s="3737"/>
      <c r="F588" s="3737"/>
      <c r="G588" s="3737"/>
      <c r="H588" s="3737"/>
      <c r="I588" s="3737"/>
      <c r="J588" s="3737"/>
    </row>
    <row r="589" spans="1:10" ht="15.75" customHeight="1">
      <c r="C589" s="25" t="s">
        <v>172</v>
      </c>
      <c r="E589"/>
      <c r="F589"/>
      <c r="G589" s="25"/>
      <c r="H589" s="25"/>
      <c r="I589" s="26"/>
      <c r="J589" s="26"/>
    </row>
    <row r="590" spans="1:10" ht="16.5" customHeight="1">
      <c r="B590" s="28" t="s">
        <v>541</v>
      </c>
      <c r="C590" s="26"/>
      <c r="D590"/>
      <c r="E590" s="28" t="s">
        <v>0</v>
      </c>
      <c r="F590"/>
      <c r="G590" s="2" t="s">
        <v>941</v>
      </c>
      <c r="H590" s="26"/>
      <c r="I590" s="26"/>
      <c r="J590" s="33"/>
    </row>
    <row r="591" spans="1:10" ht="18" customHeight="1" thickBot="1">
      <c r="C591" s="1"/>
      <c r="D591" s="2159" t="s">
        <v>282</v>
      </c>
    </row>
    <row r="592" spans="1:10" ht="15.75" customHeight="1" thickBot="1">
      <c r="B592" s="1172" t="s">
        <v>145</v>
      </c>
      <c r="C592" s="89"/>
      <c r="D592" s="402" t="s">
        <v>146</v>
      </c>
      <c r="E592" s="337" t="s">
        <v>147</v>
      </c>
      <c r="F592" s="337"/>
      <c r="G592" s="337"/>
      <c r="H592" s="403" t="s">
        <v>148</v>
      </c>
      <c r="I592" s="404" t="s">
        <v>149</v>
      </c>
      <c r="J592" s="405" t="s">
        <v>150</v>
      </c>
    </row>
    <row r="593" spans="2:10">
      <c r="B593" s="410" t="s">
        <v>151</v>
      </c>
      <c r="C593" s="407" t="s">
        <v>152</v>
      </c>
      <c r="D593" s="408" t="s">
        <v>153</v>
      </c>
      <c r="E593" s="409" t="s">
        <v>154</v>
      </c>
      <c r="F593" s="409" t="s">
        <v>55</v>
      </c>
      <c r="G593" s="409" t="s">
        <v>56</v>
      </c>
      <c r="H593" s="410" t="s">
        <v>155</v>
      </c>
      <c r="I593" s="411" t="s">
        <v>156</v>
      </c>
      <c r="J593" s="412" t="s">
        <v>270</v>
      </c>
    </row>
    <row r="594" spans="2:10" ht="15.75" thickBot="1">
      <c r="B594" s="1251"/>
      <c r="C594" s="446"/>
      <c r="D594" s="414"/>
      <c r="E594" s="415" t="s">
        <v>6</v>
      </c>
      <c r="F594" s="415" t="s">
        <v>7</v>
      </c>
      <c r="G594" s="415" t="s">
        <v>8</v>
      </c>
      <c r="H594" s="416" t="s">
        <v>157</v>
      </c>
      <c r="I594" s="417" t="s">
        <v>158</v>
      </c>
      <c r="J594" s="418" t="s">
        <v>269</v>
      </c>
    </row>
    <row r="595" spans="2:10">
      <c r="B595" s="460" t="s">
        <v>159</v>
      </c>
      <c r="C595" s="419" t="s">
        <v>132</v>
      </c>
      <c r="D595" s="1681"/>
      <c r="E595" s="420"/>
      <c r="F595" s="421"/>
      <c r="G595" s="421"/>
      <c r="H595" s="573"/>
      <c r="I595" s="452"/>
      <c r="J595" s="424"/>
    </row>
    <row r="596" spans="2:10">
      <c r="B596" s="427" t="s">
        <v>242</v>
      </c>
      <c r="C596" s="251" t="s">
        <v>1156</v>
      </c>
      <c r="D596" s="354">
        <v>100</v>
      </c>
      <c r="E596" s="2537">
        <v>1.5</v>
      </c>
      <c r="F596" s="1789">
        <v>3.6</v>
      </c>
      <c r="G596" s="1787">
        <v>8.5</v>
      </c>
      <c r="H596" s="722">
        <v>72</v>
      </c>
      <c r="I596" s="459">
        <v>9</v>
      </c>
      <c r="J596" s="426" t="s">
        <v>378</v>
      </c>
    </row>
    <row r="597" spans="2:10" ht="15.75">
      <c r="B597" s="428" t="s">
        <v>12</v>
      </c>
      <c r="C597" s="2557" t="s">
        <v>515</v>
      </c>
      <c r="D597" s="2554">
        <v>200</v>
      </c>
      <c r="E597" s="2166">
        <v>15.05833</v>
      </c>
      <c r="F597" s="1186">
        <v>17.395299999999999</v>
      </c>
      <c r="G597" s="1186">
        <v>27.001000000000001</v>
      </c>
      <c r="H597" s="1411">
        <v>324.79500000000002</v>
      </c>
      <c r="I597" s="2259">
        <v>57</v>
      </c>
      <c r="J597" s="1829" t="s">
        <v>514</v>
      </c>
    </row>
    <row r="598" spans="2:10" ht="15.75">
      <c r="B598" s="428"/>
      <c r="C598" s="2557" t="s">
        <v>133</v>
      </c>
      <c r="D598" s="2470">
        <v>200</v>
      </c>
      <c r="E598" s="1242">
        <v>0.5</v>
      </c>
      <c r="F598" s="329">
        <v>0</v>
      </c>
      <c r="G598" s="329">
        <v>19.8</v>
      </c>
      <c r="H598" s="717">
        <v>81</v>
      </c>
      <c r="I598" s="432">
        <v>86</v>
      </c>
      <c r="J598" s="2438" t="s">
        <v>663</v>
      </c>
    </row>
    <row r="599" spans="2:10">
      <c r="B599" s="431" t="s">
        <v>35</v>
      </c>
      <c r="C599" s="2622" t="s">
        <v>10</v>
      </c>
      <c r="D599" s="2450">
        <v>60</v>
      </c>
      <c r="E599" s="1262">
        <v>1.2036</v>
      </c>
      <c r="F599" s="329">
        <v>0.78</v>
      </c>
      <c r="G599" s="324">
        <v>32.520000000000003</v>
      </c>
      <c r="H599" s="1411">
        <v>141.9144</v>
      </c>
      <c r="I599" s="2680">
        <v>17</v>
      </c>
      <c r="J599" s="2438" t="s">
        <v>9</v>
      </c>
    </row>
    <row r="600" spans="2:10" ht="15.75" thickBot="1">
      <c r="B600" s="700"/>
      <c r="C600" s="2561" t="s">
        <v>319</v>
      </c>
      <c r="D600" s="2748">
        <v>30</v>
      </c>
      <c r="E600" s="1262">
        <v>1.4</v>
      </c>
      <c r="F600" s="329">
        <v>0.495</v>
      </c>
      <c r="G600" s="329">
        <v>13.031000000000001</v>
      </c>
      <c r="H600" s="1411">
        <v>62.174999999999997</v>
      </c>
      <c r="I600" s="2542">
        <v>18</v>
      </c>
      <c r="J600" s="2439" t="s">
        <v>9</v>
      </c>
    </row>
    <row r="601" spans="2:10">
      <c r="B601" s="434" t="s">
        <v>173</v>
      </c>
      <c r="D601" s="1248">
        <f>SUM(D596:D600)</f>
        <v>590</v>
      </c>
      <c r="E601" s="435">
        <f>SUM(E596:E600)</f>
        <v>19.661929999999998</v>
      </c>
      <c r="F601" s="436">
        <f>SUM(F596:F600)</f>
        <v>22.270300000000002</v>
      </c>
      <c r="G601" s="437">
        <f>SUM(G596:G600)</f>
        <v>100.852</v>
      </c>
      <c r="H601" s="574">
        <f>SUM(H596:H600)</f>
        <v>681.88439999999991</v>
      </c>
      <c r="I601" s="1447"/>
      <c r="J601" s="1448"/>
    </row>
    <row r="602" spans="2:10" ht="13.5" customHeight="1">
      <c r="B602" s="755"/>
      <c r="C602" s="756" t="s">
        <v>11</v>
      </c>
      <c r="D602" s="1150">
        <f>D775</f>
        <v>0.25</v>
      </c>
      <c r="E602" s="823">
        <f>E775</f>
        <v>22.5</v>
      </c>
      <c r="F602" s="822">
        <f>F775</f>
        <v>23</v>
      </c>
      <c r="G602" s="822">
        <f>G775</f>
        <v>95.75</v>
      </c>
      <c r="H602" s="1443">
        <f>H775</f>
        <v>680</v>
      </c>
      <c r="I602" s="1672"/>
      <c r="J602" s="668"/>
    </row>
    <row r="603" spans="2:10" ht="15.75" thickBot="1">
      <c r="B603" s="230"/>
      <c r="C603" s="752" t="s">
        <v>344</v>
      </c>
      <c r="D603" s="1146"/>
      <c r="E603" s="1429">
        <f>(E601*100/E773)-25</f>
        <v>-3.1534111111111152</v>
      </c>
      <c r="F603" s="450">
        <f>(F601*100/F773)-25</f>
        <v>-0.7931521739130396</v>
      </c>
      <c r="G603" s="450">
        <f>(G601*100/G773)-25</f>
        <v>1.3321148825065308</v>
      </c>
      <c r="H603" s="1430">
        <f>(H601*100/H773)-25</f>
        <v>6.9279411764700427E-2</v>
      </c>
      <c r="I603" s="438"/>
      <c r="J603" s="445"/>
    </row>
    <row r="604" spans="2:10" ht="12" customHeight="1">
      <c r="B604" s="89"/>
      <c r="C604" s="419" t="s">
        <v>110</v>
      </c>
      <c r="D604" s="1723"/>
      <c r="E604" s="602"/>
      <c r="F604" s="1753"/>
      <c r="G604" s="1753"/>
      <c r="H604" s="1754"/>
      <c r="I604" s="2543"/>
      <c r="J604" s="441"/>
    </row>
    <row r="605" spans="2:10">
      <c r="B605" s="86"/>
      <c r="C605" s="2914" t="s">
        <v>1064</v>
      </c>
      <c r="D605" s="2470">
        <v>100</v>
      </c>
      <c r="E605" s="2164">
        <v>1.1667000000000001</v>
      </c>
      <c r="F605" s="1186">
        <v>0.16667000000000001</v>
      </c>
      <c r="G605" s="1186">
        <v>3.8333400000000002</v>
      </c>
      <c r="H605" s="717">
        <v>21.333400000000001</v>
      </c>
      <c r="I605" s="453">
        <v>2</v>
      </c>
      <c r="J605" s="1829" t="s">
        <v>277</v>
      </c>
    </row>
    <row r="606" spans="2:10">
      <c r="B606" s="86"/>
      <c r="C606" s="2621" t="s">
        <v>1122</v>
      </c>
      <c r="D606" s="254">
        <v>250</v>
      </c>
      <c r="E606" s="1401">
        <v>3.0503999999999998</v>
      </c>
      <c r="F606" s="768">
        <v>4.4889999999999999</v>
      </c>
      <c r="G606" s="768">
        <v>14.978300000000001</v>
      </c>
      <c r="H606" s="724">
        <v>117.2052</v>
      </c>
      <c r="I606" s="1153">
        <v>30</v>
      </c>
      <c r="J606" s="1829" t="s">
        <v>782</v>
      </c>
    </row>
    <row r="607" spans="2:10">
      <c r="B607" s="425" t="s">
        <v>159</v>
      </c>
      <c r="C607" s="2981" t="s">
        <v>1076</v>
      </c>
      <c r="D607" s="1855">
        <v>200</v>
      </c>
      <c r="E607" s="1401">
        <v>8.26</v>
      </c>
      <c r="F607" s="1178">
        <v>9.82</v>
      </c>
      <c r="G607" s="768">
        <v>39.427999999999997</v>
      </c>
      <c r="H607" s="1184">
        <v>279.13200000000001</v>
      </c>
      <c r="I607" s="1153">
        <v>67</v>
      </c>
      <c r="J607" s="1829" t="s">
        <v>1075</v>
      </c>
    </row>
    <row r="608" spans="2:10" ht="13.5" customHeight="1">
      <c r="B608" s="427" t="s">
        <v>242</v>
      </c>
      <c r="C608" s="2622" t="s">
        <v>620</v>
      </c>
      <c r="D608" s="1448">
        <v>200</v>
      </c>
      <c r="E608" s="1242">
        <v>5.8</v>
      </c>
      <c r="F608" s="329">
        <v>5.3</v>
      </c>
      <c r="G608" s="329">
        <v>9.1</v>
      </c>
      <c r="H608" s="717">
        <v>107</v>
      </c>
      <c r="I608" s="432">
        <v>96</v>
      </c>
      <c r="J608" s="1669" t="s">
        <v>622</v>
      </c>
    </row>
    <row r="609" spans="2:10" ht="15.75">
      <c r="B609" s="428"/>
      <c r="C609" s="2621" t="s">
        <v>1161</v>
      </c>
      <c r="D609" s="2915">
        <v>30</v>
      </c>
      <c r="E609" s="1262">
        <v>2.5659999999999998</v>
      </c>
      <c r="F609" s="329">
        <v>7.4009999999999998</v>
      </c>
      <c r="G609" s="329">
        <v>20.48</v>
      </c>
      <c r="H609" s="1411">
        <v>158.79</v>
      </c>
      <c r="I609" s="2542">
        <v>14</v>
      </c>
      <c r="J609" s="2881" t="s">
        <v>9</v>
      </c>
    </row>
    <row r="610" spans="2:10" ht="15.75">
      <c r="B610" s="428" t="s">
        <v>12</v>
      </c>
      <c r="C610" s="2622" t="s">
        <v>10</v>
      </c>
      <c r="D610" s="2450">
        <v>60</v>
      </c>
      <c r="E610" s="1262">
        <v>1.2036</v>
      </c>
      <c r="F610" s="329">
        <v>0.78</v>
      </c>
      <c r="G610" s="324">
        <v>32.520000000000003</v>
      </c>
      <c r="H610" s="1411">
        <v>141.9144</v>
      </c>
      <c r="I610" s="2680">
        <v>17</v>
      </c>
      <c r="J610" s="2916" t="s">
        <v>9</v>
      </c>
    </row>
    <row r="611" spans="2:10" ht="15.75">
      <c r="B611" s="428"/>
      <c r="C611" s="2557" t="s">
        <v>319</v>
      </c>
      <c r="D611" s="2554">
        <v>40</v>
      </c>
      <c r="E611" s="1323">
        <v>1.8660000000000001</v>
      </c>
      <c r="F611" s="330">
        <v>0.66</v>
      </c>
      <c r="G611" s="330">
        <v>17.373999999999999</v>
      </c>
      <c r="H611" s="1247">
        <v>82.9</v>
      </c>
      <c r="I611" s="2541">
        <v>18</v>
      </c>
      <c r="J611" s="2880" t="s">
        <v>9</v>
      </c>
    </row>
    <row r="612" spans="2:10" ht="15.75" thickBot="1">
      <c r="B612" s="698" t="s">
        <v>35</v>
      </c>
      <c r="C612" s="2734" t="s">
        <v>440</v>
      </c>
      <c r="D612" s="1729">
        <v>105</v>
      </c>
      <c r="E612" s="449">
        <v>0.42</v>
      </c>
      <c r="F612" s="450">
        <v>0.42</v>
      </c>
      <c r="G612" s="451">
        <v>10.29</v>
      </c>
      <c r="H612" s="1769">
        <v>49.35</v>
      </c>
      <c r="I612" s="2905">
        <v>99</v>
      </c>
      <c r="J612" s="1764" t="s">
        <v>934</v>
      </c>
    </row>
    <row r="613" spans="2:10">
      <c r="B613" s="434" t="s">
        <v>162</v>
      </c>
      <c r="C613" s="585"/>
      <c r="D613" s="1252">
        <f>SUM(D605:D612)</f>
        <v>985</v>
      </c>
      <c r="E613" s="443">
        <f>SUM(E605:E612)</f>
        <v>24.332700000000003</v>
      </c>
      <c r="F613" s="436">
        <f>SUM(F605:F612)</f>
        <v>29.036670000000004</v>
      </c>
      <c r="G613" s="444">
        <f>SUM(G605:G612)</f>
        <v>148.00363999999999</v>
      </c>
      <c r="H613" s="574">
        <f>SUM(H605:H612)</f>
        <v>957.625</v>
      </c>
      <c r="I613" s="1447"/>
      <c r="J613" s="467"/>
    </row>
    <row r="614" spans="2:10">
      <c r="B614" s="755"/>
      <c r="C614" s="756" t="s">
        <v>11</v>
      </c>
      <c r="D614" s="1150">
        <f>D779</f>
        <v>0.35</v>
      </c>
      <c r="E614" s="823">
        <f>E779</f>
        <v>31.5</v>
      </c>
      <c r="F614" s="822">
        <f>F779</f>
        <v>32.200000000000003</v>
      </c>
      <c r="G614" s="822">
        <f>G779</f>
        <v>134.05000000000001</v>
      </c>
      <c r="H614" s="1443">
        <f>H779</f>
        <v>952</v>
      </c>
      <c r="I614" s="1672"/>
      <c r="J614" s="668"/>
    </row>
    <row r="615" spans="2:10" ht="15.75" thickBot="1">
      <c r="B615" s="399"/>
      <c r="C615" s="752" t="s">
        <v>344</v>
      </c>
      <c r="D615" s="1146"/>
      <c r="E615" s="1429">
        <f>(E613*100/E773)-35</f>
        <v>-7.9636666666666613</v>
      </c>
      <c r="F615" s="450">
        <f>(F613*100/F773)-35</f>
        <v>-3.4384021739130404</v>
      </c>
      <c r="G615" s="450">
        <f>(G613*100/G773)-35</f>
        <v>3.6432480417754576</v>
      </c>
      <c r="H615" s="1430">
        <f>(H613*100/H773)-35</f>
        <v>0.20680147058823195</v>
      </c>
      <c r="I615" s="438"/>
      <c r="J615" s="445"/>
    </row>
    <row r="616" spans="2:10">
      <c r="B616" s="460" t="s">
        <v>159</v>
      </c>
      <c r="C616" s="2613" t="s">
        <v>200</v>
      </c>
      <c r="D616" s="2684"/>
      <c r="E616" s="602"/>
      <c r="F616" s="1753"/>
      <c r="G616" s="1753"/>
      <c r="H616" s="1754"/>
      <c r="I616" s="2134"/>
      <c r="J616" s="441"/>
    </row>
    <row r="617" spans="2:10">
      <c r="B617" s="427" t="s">
        <v>242</v>
      </c>
      <c r="C617" s="1111" t="s">
        <v>428</v>
      </c>
      <c r="D617" s="354"/>
      <c r="E617" s="1243"/>
      <c r="F617" s="330"/>
      <c r="G617" s="1243"/>
      <c r="H617" s="724"/>
      <c r="I617" s="453"/>
      <c r="J617" s="683"/>
    </row>
    <row r="618" spans="2:10" ht="15.75">
      <c r="B618" s="428" t="s">
        <v>12</v>
      </c>
      <c r="C618" s="1606" t="s">
        <v>823</v>
      </c>
      <c r="D618" s="2264">
        <v>200</v>
      </c>
      <c r="E618" s="1740">
        <v>5.8</v>
      </c>
      <c r="F618" s="1741">
        <v>5</v>
      </c>
      <c r="G618" s="1740">
        <v>8</v>
      </c>
      <c r="H618" s="2161">
        <v>101</v>
      </c>
      <c r="I618" s="2492">
        <v>97</v>
      </c>
      <c r="J618" s="843" t="s">
        <v>1123</v>
      </c>
    </row>
    <row r="619" spans="2:10">
      <c r="B619" s="431"/>
      <c r="C619" s="2589" t="s">
        <v>859</v>
      </c>
      <c r="D619" s="354">
        <v>120</v>
      </c>
      <c r="E619" s="2166">
        <v>1.7343999999999999</v>
      </c>
      <c r="F619" s="1186">
        <v>3.9817999999999998</v>
      </c>
      <c r="G619" s="2167">
        <v>13.9674</v>
      </c>
      <c r="H619" s="2164">
        <v>98.64</v>
      </c>
      <c r="I619" s="2590">
        <v>41</v>
      </c>
      <c r="J619" s="683" t="s">
        <v>858</v>
      </c>
    </row>
    <row r="620" spans="2:10" ht="15.75" thickBot="1">
      <c r="B620" s="698" t="s">
        <v>35</v>
      </c>
      <c r="C620" s="249" t="s">
        <v>10</v>
      </c>
      <c r="D620" s="351">
        <v>30</v>
      </c>
      <c r="E620" s="1262">
        <v>0.6018</v>
      </c>
      <c r="F620" s="329">
        <v>0.39</v>
      </c>
      <c r="G620" s="324">
        <v>16.260000000000002</v>
      </c>
      <c r="H620" s="717">
        <v>70.9572</v>
      </c>
      <c r="I620" s="430">
        <v>17</v>
      </c>
      <c r="J620" s="1673" t="s">
        <v>9</v>
      </c>
    </row>
    <row r="621" spans="2:10">
      <c r="B621" s="434" t="s">
        <v>207</v>
      </c>
      <c r="C621" s="43"/>
      <c r="D621" s="1293">
        <f>SUM(D617:D620)</f>
        <v>350</v>
      </c>
      <c r="E621" s="443">
        <f>SUM(E617:E620)</f>
        <v>8.1362000000000005</v>
      </c>
      <c r="F621" s="436">
        <f>SUM(F617:F620)</f>
        <v>9.3718000000000004</v>
      </c>
      <c r="G621" s="444">
        <f>SUM(G617:G620)</f>
        <v>38.227400000000003</v>
      </c>
      <c r="H621" s="574">
        <f>SUM(H617:H620)</f>
        <v>270.59719999999999</v>
      </c>
      <c r="I621" s="1447"/>
      <c r="J621" s="1448"/>
    </row>
    <row r="622" spans="2:10">
      <c r="B622" s="755"/>
      <c r="C622" s="756" t="s">
        <v>11</v>
      </c>
      <c r="D622" s="1150">
        <f>D783</f>
        <v>0.1</v>
      </c>
      <c r="E622" s="823">
        <f>E783</f>
        <v>9</v>
      </c>
      <c r="F622" s="822">
        <f>F783</f>
        <v>9.1999999999999993</v>
      </c>
      <c r="G622" s="822">
        <f>G783</f>
        <v>38.299999999999997</v>
      </c>
      <c r="H622" s="1443">
        <f>H783</f>
        <v>272</v>
      </c>
      <c r="I622" s="1672"/>
      <c r="J622" s="668"/>
    </row>
    <row r="623" spans="2:10" ht="15.75" thickBot="1">
      <c r="B623" s="230"/>
      <c r="C623" s="752" t="s">
        <v>344</v>
      </c>
      <c r="D623" s="1146"/>
      <c r="E623" s="1429">
        <f>(E621*100/E773)-10</f>
        <v>-0.95977777777777717</v>
      </c>
      <c r="F623" s="450">
        <f>(F621*100/F773)-10</f>
        <v>0.18673913043478407</v>
      </c>
      <c r="G623" s="450">
        <f>(G621*100/G773)-10</f>
        <v>-1.8955613577022135E-2</v>
      </c>
      <c r="H623" s="1430">
        <f>(H621*100/H773)-10</f>
        <v>-5.1573529411765406E-2</v>
      </c>
      <c r="I623" s="438"/>
      <c r="J623" s="445"/>
    </row>
    <row r="624" spans="2:10" ht="15.75" thickBot="1"/>
    <row r="625" spans="2:10">
      <c r="B625" s="670"/>
      <c r="C625" s="43" t="s">
        <v>239</v>
      </c>
      <c r="D625" s="44"/>
      <c r="E625" s="144">
        <f>E601+E613</f>
        <v>43.994630000000001</v>
      </c>
      <c r="F625" s="235">
        <f>F601+F613</f>
        <v>51.306970000000007</v>
      </c>
      <c r="G625" s="235">
        <f>G601+G613</f>
        <v>248.85563999999999</v>
      </c>
      <c r="H625" s="671">
        <f>H601+H613</f>
        <v>1639.5093999999999</v>
      </c>
      <c r="I625" s="121"/>
      <c r="J625" s="121"/>
    </row>
    <row r="626" spans="2:10">
      <c r="B626" s="399"/>
      <c r="C626" s="697" t="s">
        <v>11</v>
      </c>
      <c r="D626" s="1150">
        <f>D787</f>
        <v>0.6</v>
      </c>
      <c r="E626" s="821">
        <f>E787</f>
        <v>54</v>
      </c>
      <c r="F626" s="763">
        <f>F787</f>
        <v>55.2</v>
      </c>
      <c r="G626" s="763">
        <f>G787</f>
        <v>229.8</v>
      </c>
      <c r="H626" s="1296">
        <f>H787</f>
        <v>1632</v>
      </c>
      <c r="I626" s="577"/>
      <c r="J626" s="31"/>
    </row>
    <row r="627" spans="2:10" ht="15.75" thickBot="1">
      <c r="B627" s="230"/>
      <c r="C627" s="752" t="s">
        <v>344</v>
      </c>
      <c r="D627" s="1146"/>
      <c r="E627" s="1429">
        <f>(E625*100/E773)-60</f>
        <v>-11.11707777777778</v>
      </c>
      <c r="F627" s="450">
        <f>(F625*100/F773)-60</f>
        <v>-4.2315543478260764</v>
      </c>
      <c r="G627" s="450">
        <f>(G625*100/G773)-60</f>
        <v>4.9753629242819812</v>
      </c>
      <c r="H627" s="1430">
        <f>(H625*100/H773)-60</f>
        <v>0.27608088235294304</v>
      </c>
      <c r="I627" s="693"/>
      <c r="J627" s="5"/>
    </row>
    <row r="628" spans="2:10" ht="15.75" thickBot="1">
      <c r="I628" s="5"/>
      <c r="J628" s="5"/>
    </row>
    <row r="629" spans="2:10">
      <c r="B629" s="670"/>
      <c r="C629" s="43" t="s">
        <v>238</v>
      </c>
      <c r="D629" s="44"/>
      <c r="E629" s="144">
        <f>E613+E621</f>
        <v>32.468900000000005</v>
      </c>
      <c r="F629" s="235">
        <f>F613+F621</f>
        <v>38.408470000000008</v>
      </c>
      <c r="G629" s="235">
        <f>G613+G621</f>
        <v>186.23104000000001</v>
      </c>
      <c r="H629" s="671">
        <f>H613+H621</f>
        <v>1228.2221999999999</v>
      </c>
      <c r="I629" s="5"/>
      <c r="J629" s="5"/>
    </row>
    <row r="630" spans="2:10">
      <c r="B630" s="399"/>
      <c r="C630" s="697" t="s">
        <v>11</v>
      </c>
      <c r="D630" s="1150">
        <f>D791</f>
        <v>0.45</v>
      </c>
      <c r="E630" s="823">
        <f>E791</f>
        <v>40.5</v>
      </c>
      <c r="F630" s="822">
        <f>F791</f>
        <v>41.4</v>
      </c>
      <c r="G630" s="822">
        <f>G791</f>
        <v>172.35</v>
      </c>
      <c r="H630" s="1443">
        <f>H791</f>
        <v>1224</v>
      </c>
      <c r="I630" s="5"/>
      <c r="J630" s="5"/>
    </row>
    <row r="631" spans="2:10" ht="15.75" thickBot="1">
      <c r="B631" s="230"/>
      <c r="C631" s="752" t="s">
        <v>344</v>
      </c>
      <c r="D631" s="1146"/>
      <c r="E631" s="1429">
        <f>(E629*100/E773)-45</f>
        <v>-8.9234444444444421</v>
      </c>
      <c r="F631" s="450">
        <f>(F629*100/F773)-45</f>
        <v>-3.2516630434782527</v>
      </c>
      <c r="G631" s="450">
        <f>(G629*100/G773)-45</f>
        <v>3.6242924281984301</v>
      </c>
      <c r="H631" s="1430">
        <f>(H629*100/H773)-45</f>
        <v>0.15522794117646299</v>
      </c>
      <c r="I631" s="577"/>
      <c r="J631" s="31"/>
    </row>
    <row r="632" spans="2:10" ht="15.75" thickBot="1">
      <c r="I632" s="693"/>
      <c r="J632" s="5"/>
    </row>
    <row r="633" spans="2:10">
      <c r="B633" s="670"/>
      <c r="C633" s="43" t="s">
        <v>208</v>
      </c>
      <c r="D633" s="44"/>
      <c r="E633" s="151">
        <f>E601+E613+E621</f>
        <v>52.130830000000003</v>
      </c>
      <c r="F633" s="93">
        <f>F601+F613+F621</f>
        <v>60.678770000000007</v>
      </c>
      <c r="G633" s="93">
        <f>G601+G613+G621</f>
        <v>287.08303999999998</v>
      </c>
      <c r="H633" s="236">
        <f>H601+H613+H621</f>
        <v>1910.1065999999998</v>
      </c>
      <c r="I633" s="5"/>
      <c r="J633" s="5"/>
    </row>
    <row r="634" spans="2:10">
      <c r="B634" s="755"/>
      <c r="C634" s="756" t="s">
        <v>11</v>
      </c>
      <c r="D634" s="1150">
        <f>D795</f>
        <v>0.7</v>
      </c>
      <c r="E634" s="823">
        <f>E795</f>
        <v>63</v>
      </c>
      <c r="F634" s="822">
        <f>F795</f>
        <v>64.400000000000006</v>
      </c>
      <c r="G634" s="822">
        <f>G795</f>
        <v>268.10000000000002</v>
      </c>
      <c r="H634" s="1443">
        <f>H795</f>
        <v>1904</v>
      </c>
      <c r="I634" s="5"/>
      <c r="J634" s="5"/>
    </row>
    <row r="635" spans="2:10" ht="15.75" thickBot="1">
      <c r="B635" s="230"/>
      <c r="C635" s="752" t="s">
        <v>344</v>
      </c>
      <c r="D635" s="1146"/>
      <c r="E635" s="1429">
        <f>(E633*100/E773)-70</f>
        <v>-12.076855555555547</v>
      </c>
      <c r="F635" s="450">
        <f>(F633*100/F773)-70</f>
        <v>-4.044815217391303</v>
      </c>
      <c r="G635" s="450">
        <f>(G633*100/G773)-70</f>
        <v>4.9564073107049467</v>
      </c>
      <c r="H635" s="1430">
        <f>(H633*100/H773)-70</f>
        <v>0.22450735294117408</v>
      </c>
      <c r="I635" s="5"/>
      <c r="J635" s="5"/>
    </row>
    <row r="636" spans="2:10">
      <c r="B636" s="99"/>
    </row>
    <row r="637" spans="2:10">
      <c r="B637" s="784"/>
      <c r="C637" s="77"/>
      <c r="I637" s="693"/>
      <c r="J637" s="5"/>
    </row>
    <row r="638" spans="2:10">
      <c r="B638" s="1"/>
      <c r="C638" s="77"/>
      <c r="I638" s="5"/>
      <c r="J638" s="5"/>
    </row>
    <row r="639" spans="2:10" ht="15.75" customHeight="1">
      <c r="B639" s="1"/>
      <c r="C639" s="77"/>
      <c r="H639" s="51"/>
      <c r="I639" s="51"/>
      <c r="J639" s="51"/>
    </row>
    <row r="640" spans="2:10">
      <c r="B640" s="2135"/>
      <c r="C640" s="77"/>
    </row>
    <row r="642" spans="1:10">
      <c r="D642" s="12" t="s">
        <v>175</v>
      </c>
    </row>
    <row r="643" spans="1:10" ht="15" customHeight="1">
      <c r="A643" s="3737" t="s">
        <v>577</v>
      </c>
      <c r="B643" s="3737"/>
      <c r="C643" s="3737"/>
      <c r="D643" s="3737"/>
      <c r="E643" s="3737"/>
      <c r="F643" s="3737"/>
      <c r="G643" s="3737"/>
      <c r="H643" s="3737"/>
      <c r="I643" s="3737"/>
      <c r="J643" s="3737"/>
    </row>
    <row r="644" spans="1:10">
      <c r="C644" s="25" t="s">
        <v>172</v>
      </c>
      <c r="E644"/>
      <c r="F644"/>
      <c r="G644" s="25"/>
      <c r="H644" s="25"/>
      <c r="I644" s="26"/>
      <c r="J644" s="26"/>
    </row>
    <row r="645" spans="1:10" ht="12" customHeight="1" thickBot="1">
      <c r="B645" s="676" t="s">
        <v>963</v>
      </c>
      <c r="C645" s="26"/>
      <c r="D645" s="2159" t="s">
        <v>962</v>
      </c>
      <c r="F645"/>
      <c r="G645" s="28" t="s">
        <v>0</v>
      </c>
      <c r="H645" s="2" t="s">
        <v>941</v>
      </c>
      <c r="I645" s="26"/>
      <c r="J645" s="26"/>
    </row>
    <row r="646" spans="1:10" ht="13.5" customHeight="1" thickBot="1">
      <c r="B646" s="401" t="s">
        <v>145</v>
      </c>
      <c r="C646" s="89"/>
      <c r="D646" s="402" t="s">
        <v>146</v>
      </c>
      <c r="E646" s="337" t="s">
        <v>147</v>
      </c>
      <c r="F646" s="337"/>
      <c r="G646" s="337"/>
      <c r="H646" s="403" t="s">
        <v>148</v>
      </c>
      <c r="I646" s="404" t="s">
        <v>149</v>
      </c>
      <c r="J646" s="405" t="s">
        <v>150</v>
      </c>
    </row>
    <row r="647" spans="1:10" ht="10.5" customHeight="1">
      <c r="B647" s="406" t="s">
        <v>151</v>
      </c>
      <c r="C647" s="407" t="s">
        <v>152</v>
      </c>
      <c r="D647" s="408" t="s">
        <v>153</v>
      </c>
      <c r="E647" s="409" t="s">
        <v>154</v>
      </c>
      <c r="F647" s="409" t="s">
        <v>55</v>
      </c>
      <c r="G647" s="409" t="s">
        <v>56</v>
      </c>
      <c r="H647" s="410" t="s">
        <v>155</v>
      </c>
      <c r="I647" s="411" t="s">
        <v>156</v>
      </c>
      <c r="J647" s="412" t="s">
        <v>270</v>
      </c>
    </row>
    <row r="648" spans="1:10" ht="12" customHeight="1" thickBot="1">
      <c r="B648" s="413"/>
      <c r="C648" s="446"/>
      <c r="D648" s="414"/>
      <c r="E648" s="415" t="s">
        <v>6</v>
      </c>
      <c r="F648" s="415" t="s">
        <v>7</v>
      </c>
      <c r="G648" s="415" t="s">
        <v>8</v>
      </c>
      <c r="H648" s="416" t="s">
        <v>157</v>
      </c>
      <c r="I648" s="417" t="s">
        <v>158</v>
      </c>
      <c r="J648" s="418" t="s">
        <v>269</v>
      </c>
    </row>
    <row r="649" spans="1:10">
      <c r="B649" s="89"/>
      <c r="C649" s="164" t="s">
        <v>132</v>
      </c>
      <c r="D649" s="1681"/>
      <c r="E649" s="420"/>
      <c r="F649" s="421"/>
      <c r="G649" s="421"/>
      <c r="H649" s="573"/>
      <c r="I649" s="452"/>
      <c r="J649" s="424"/>
    </row>
    <row r="650" spans="1:10">
      <c r="B650" s="425" t="s">
        <v>159</v>
      </c>
      <c r="C650" s="2443" t="s">
        <v>471</v>
      </c>
      <c r="D650" s="2554">
        <v>100</v>
      </c>
      <c r="E650" s="2698">
        <v>15.72</v>
      </c>
      <c r="F650" s="2257">
        <v>18.399999999999999</v>
      </c>
      <c r="G650" s="2256">
        <v>11.916</v>
      </c>
      <c r="H650" s="2258">
        <v>276.14400000000001</v>
      </c>
      <c r="I650" s="453">
        <v>63</v>
      </c>
      <c r="J650" s="455" t="s">
        <v>464</v>
      </c>
    </row>
    <row r="651" spans="1:10">
      <c r="B651" s="427" t="s">
        <v>242</v>
      </c>
      <c r="C651" s="2889" t="s">
        <v>1012</v>
      </c>
      <c r="D651" s="1448">
        <v>180</v>
      </c>
      <c r="E651" s="1262">
        <v>0.69599999999999995</v>
      </c>
      <c r="F651" s="329">
        <v>6.008</v>
      </c>
      <c r="G651" s="329">
        <v>22.63</v>
      </c>
      <c r="H651" s="722">
        <v>147.376</v>
      </c>
      <c r="I651" s="220">
        <v>33</v>
      </c>
      <c r="J651" s="1829" t="s">
        <v>379</v>
      </c>
    </row>
    <row r="652" spans="1:10" ht="15.75">
      <c r="B652" s="428" t="s">
        <v>12</v>
      </c>
      <c r="C652" s="2622" t="s">
        <v>620</v>
      </c>
      <c r="D652" s="1448">
        <v>200</v>
      </c>
      <c r="E652" s="1242">
        <v>5.8</v>
      </c>
      <c r="F652" s="329">
        <v>5.3</v>
      </c>
      <c r="G652" s="329">
        <v>9.1</v>
      </c>
      <c r="H652" s="722">
        <v>107</v>
      </c>
      <c r="I652" s="432">
        <v>96</v>
      </c>
      <c r="J652" s="1669" t="s">
        <v>622</v>
      </c>
    </row>
    <row r="653" spans="1:10" ht="14.25" customHeight="1">
      <c r="B653" s="431" t="s">
        <v>584</v>
      </c>
      <c r="C653" s="2449" t="s">
        <v>10</v>
      </c>
      <c r="D653" s="2367">
        <v>60</v>
      </c>
      <c r="E653" s="1323">
        <v>1.2036</v>
      </c>
      <c r="F653" s="330">
        <v>0.78</v>
      </c>
      <c r="G653" s="331">
        <v>32.520000000000003</v>
      </c>
      <c r="H653" s="724">
        <v>141.9144</v>
      </c>
      <c r="I653" s="448">
        <v>17</v>
      </c>
      <c r="J653" s="2438" t="s">
        <v>9</v>
      </c>
    </row>
    <row r="654" spans="1:10" ht="12.75" customHeight="1" thickBot="1">
      <c r="B654" s="698"/>
      <c r="C654" s="2452" t="s">
        <v>319</v>
      </c>
      <c r="D654" s="2748">
        <v>30</v>
      </c>
      <c r="E654" s="2246">
        <v>1.4</v>
      </c>
      <c r="F654" s="450">
        <v>0.495</v>
      </c>
      <c r="G654" s="450">
        <v>13.031000000000001</v>
      </c>
      <c r="H654" s="1204">
        <v>62.174999999999997</v>
      </c>
      <c r="I654" s="432">
        <v>18</v>
      </c>
      <c r="J654" s="2439" t="s">
        <v>9</v>
      </c>
    </row>
    <row r="655" spans="1:10" ht="13.5" customHeight="1">
      <c r="B655" s="434" t="s">
        <v>173</v>
      </c>
      <c r="D655" s="400">
        <f>SUM(D650:D654)</f>
        <v>570</v>
      </c>
      <c r="E655" s="435">
        <f>SUM(E650:E654)</f>
        <v>24.819600000000001</v>
      </c>
      <c r="F655" s="436">
        <f>SUM(F650:F654)</f>
        <v>30.983000000000001</v>
      </c>
      <c r="G655" s="437">
        <f>SUM(G650:G654)</f>
        <v>89.197000000000003</v>
      </c>
      <c r="H655" s="575">
        <f>SUM(H650:H654)</f>
        <v>734.60939999999994</v>
      </c>
      <c r="I655" s="1447"/>
      <c r="J655" s="1448"/>
    </row>
    <row r="656" spans="1:10" ht="12.75" customHeight="1">
      <c r="B656" s="1188"/>
      <c r="C656" s="756" t="s">
        <v>11</v>
      </c>
      <c r="D656" s="1150">
        <f>D775</f>
        <v>0.25</v>
      </c>
      <c r="E656" s="823">
        <f>E775</f>
        <v>22.5</v>
      </c>
      <c r="F656" s="822">
        <f>F775</f>
        <v>23</v>
      </c>
      <c r="G656" s="822">
        <f>G775</f>
        <v>95.75</v>
      </c>
      <c r="H656" s="1730">
        <f>H775</f>
        <v>680</v>
      </c>
      <c r="I656" s="1672"/>
      <c r="J656" s="668"/>
    </row>
    <row r="657" spans="2:10" ht="15.75" thickBot="1">
      <c r="B657" s="1187"/>
      <c r="C657" s="752" t="s">
        <v>344</v>
      </c>
      <c r="D657" s="1146"/>
      <c r="E657" s="1429">
        <f>(E655*100/E773)-25</f>
        <v>2.5773333333333355</v>
      </c>
      <c r="F657" s="450">
        <f>(F655*100/F773)-25</f>
        <v>8.6771739130434824</v>
      </c>
      <c r="G657" s="450">
        <f>(G655*100/G773)-25</f>
        <v>-1.7109660574412509</v>
      </c>
      <c r="H657" s="1732">
        <f>(H655*100/H773)-25</f>
        <v>2.007698529411762</v>
      </c>
      <c r="I657" s="438"/>
      <c r="J657" s="445"/>
    </row>
    <row r="658" spans="2:10">
      <c r="B658" s="89"/>
      <c r="C658" s="701" t="s">
        <v>110</v>
      </c>
      <c r="D658" s="1288"/>
      <c r="E658" s="602"/>
      <c r="F658" s="1753"/>
      <c r="G658" s="1753"/>
      <c r="H658" s="1753"/>
      <c r="I658" s="441"/>
      <c r="J658" s="684"/>
    </row>
    <row r="659" spans="2:10">
      <c r="B659" s="86"/>
      <c r="C659" s="2914" t="s">
        <v>1124</v>
      </c>
      <c r="D659" s="347">
        <v>100</v>
      </c>
      <c r="E659" s="2164">
        <v>1.877</v>
      </c>
      <c r="F659" s="1186">
        <v>1.79</v>
      </c>
      <c r="G659" s="1186">
        <v>7.0640000000000001</v>
      </c>
      <c r="H659" s="722">
        <v>51.991</v>
      </c>
      <c r="I659" s="453">
        <v>7</v>
      </c>
      <c r="J659" s="2923" t="s">
        <v>1125</v>
      </c>
    </row>
    <row r="660" spans="2:10" ht="17.25" customHeight="1">
      <c r="B660" s="86"/>
      <c r="C660" s="2924" t="s">
        <v>452</v>
      </c>
      <c r="D660" s="2551">
        <v>250</v>
      </c>
      <c r="E660" s="723">
        <v>2.4449999999999998</v>
      </c>
      <c r="F660" s="768">
        <v>5.3849999999999998</v>
      </c>
      <c r="G660" s="1178">
        <v>12.484999999999999</v>
      </c>
      <c r="H660" s="724">
        <v>100.33</v>
      </c>
      <c r="I660" s="453">
        <v>23</v>
      </c>
      <c r="J660" s="1854" t="s">
        <v>768</v>
      </c>
    </row>
    <row r="661" spans="2:10" ht="13.5" customHeight="1">
      <c r="B661" s="425" t="s">
        <v>159</v>
      </c>
      <c r="C661" s="2557" t="s">
        <v>432</v>
      </c>
      <c r="D661" s="254">
        <v>180</v>
      </c>
      <c r="E661" s="1262">
        <v>3.1238999999999999</v>
      </c>
      <c r="F661" s="329">
        <v>14.19</v>
      </c>
      <c r="G661" s="329">
        <v>16.7</v>
      </c>
      <c r="H661" s="2509">
        <v>176.7022</v>
      </c>
      <c r="I661" s="432">
        <v>36</v>
      </c>
      <c r="J661" s="683" t="s">
        <v>490</v>
      </c>
    </row>
    <row r="662" spans="2:10" ht="14.25" customHeight="1">
      <c r="B662" s="427" t="s">
        <v>242</v>
      </c>
      <c r="C662" s="2557" t="s">
        <v>513</v>
      </c>
      <c r="D662" s="2470">
        <v>120</v>
      </c>
      <c r="E662" s="329">
        <v>15.087300000000001</v>
      </c>
      <c r="F662" s="329">
        <v>2.9094000000000002</v>
      </c>
      <c r="G662" s="329">
        <v>5.0826000000000002</v>
      </c>
      <c r="H662" s="722">
        <v>128.2457</v>
      </c>
      <c r="I662" s="453">
        <v>76</v>
      </c>
      <c r="J662" s="683" t="s">
        <v>512</v>
      </c>
    </row>
    <row r="663" spans="2:10" ht="18.75" customHeight="1">
      <c r="B663" s="428" t="s">
        <v>12</v>
      </c>
      <c r="C663" s="231" t="s">
        <v>1087</v>
      </c>
      <c r="D663" s="2450">
        <v>200</v>
      </c>
      <c r="E663" s="1262">
        <v>1.25</v>
      </c>
      <c r="F663" s="329">
        <v>0.25</v>
      </c>
      <c r="G663" s="329">
        <v>46.56</v>
      </c>
      <c r="H663" s="722">
        <v>193.35</v>
      </c>
      <c r="I663" s="432">
        <v>89</v>
      </c>
      <c r="J663" s="1673" t="s">
        <v>1086</v>
      </c>
    </row>
    <row r="664" spans="2:10">
      <c r="B664" s="431" t="s">
        <v>584</v>
      </c>
      <c r="C664" s="2622" t="s">
        <v>10</v>
      </c>
      <c r="D664" s="2367">
        <v>60</v>
      </c>
      <c r="E664" s="1323">
        <v>1.2036</v>
      </c>
      <c r="F664" s="330">
        <v>0.78</v>
      </c>
      <c r="G664" s="331">
        <v>32.520000000000003</v>
      </c>
      <c r="H664" s="724">
        <v>141.9144</v>
      </c>
      <c r="I664" s="448">
        <v>17</v>
      </c>
      <c r="J664" s="2438" t="s">
        <v>9</v>
      </c>
    </row>
    <row r="665" spans="2:10">
      <c r="B665" s="86"/>
      <c r="C665" s="2622" t="s">
        <v>319</v>
      </c>
      <c r="D665" s="2450">
        <v>50</v>
      </c>
      <c r="E665" s="1242">
        <v>2.3330000000000002</v>
      </c>
      <c r="F665" s="329">
        <v>0.82499999999999996</v>
      </c>
      <c r="G665" s="329">
        <v>21.718</v>
      </c>
      <c r="H665" s="722">
        <v>103.625</v>
      </c>
      <c r="I665" s="432">
        <v>18</v>
      </c>
      <c r="J665" s="2439" t="s">
        <v>9</v>
      </c>
    </row>
    <row r="666" spans="2:10" ht="15.75" thickBot="1">
      <c r="B666" s="700"/>
      <c r="C666" s="2561" t="s">
        <v>453</v>
      </c>
      <c r="D666" s="1729">
        <v>100</v>
      </c>
      <c r="E666" s="449">
        <v>0.4</v>
      </c>
      <c r="F666" s="450">
        <v>0.4</v>
      </c>
      <c r="G666" s="451">
        <v>9.8000000000000007</v>
      </c>
      <c r="H666" s="1204">
        <v>47</v>
      </c>
      <c r="I666" s="3603">
        <v>99</v>
      </c>
      <c r="J666" s="3604" t="s">
        <v>934</v>
      </c>
    </row>
    <row r="667" spans="2:10" ht="12" customHeight="1">
      <c r="B667" s="434" t="s">
        <v>162</v>
      </c>
      <c r="C667" s="596"/>
      <c r="D667" s="1442">
        <f>SUM(D659:D666)</f>
        <v>1060</v>
      </c>
      <c r="E667" s="443">
        <f>SUM(E659:E666)</f>
        <v>27.719799999999999</v>
      </c>
      <c r="F667" s="436">
        <f>SUM(F659:F666)</f>
        <v>26.529399999999999</v>
      </c>
      <c r="G667" s="444">
        <f>SUM(G659:G666)</f>
        <v>151.92959999999999</v>
      </c>
      <c r="H667" s="575">
        <f>SUM(H659:H666)</f>
        <v>943.15829999999994</v>
      </c>
      <c r="I667" s="1733"/>
      <c r="J667" s="467"/>
    </row>
    <row r="668" spans="2:10">
      <c r="B668" s="755"/>
      <c r="C668" s="756" t="s">
        <v>11</v>
      </c>
      <c r="D668" s="1150">
        <f>D779</f>
        <v>0.35</v>
      </c>
      <c r="E668" s="2668">
        <f>E779</f>
        <v>31.5</v>
      </c>
      <c r="F668" s="2669">
        <f>F779</f>
        <v>32.200000000000003</v>
      </c>
      <c r="G668" s="2669">
        <f>G779</f>
        <v>134.05000000000001</v>
      </c>
      <c r="H668" s="2670">
        <f>H779</f>
        <v>952</v>
      </c>
      <c r="I668" s="1672"/>
      <c r="J668" s="668"/>
    </row>
    <row r="669" spans="2:10" ht="15.75" thickBot="1">
      <c r="B669" s="399"/>
      <c r="C669" s="752" t="s">
        <v>344</v>
      </c>
      <c r="D669" s="1146"/>
      <c r="E669" s="1429">
        <f>(E667*100/E773)-35</f>
        <v>-4.200222222222223</v>
      </c>
      <c r="F669" s="450">
        <f>(F667*100/F773)-35</f>
        <v>-6.1636956521739137</v>
      </c>
      <c r="G669" s="450">
        <f>(G667*100/G773)-35</f>
        <v>4.6683028720626609</v>
      </c>
      <c r="H669" s="1732">
        <f>(H667*100/H773)-35</f>
        <v>-0.32506250000000136</v>
      </c>
      <c r="I669" s="438"/>
      <c r="J669" s="445"/>
    </row>
    <row r="670" spans="2:10">
      <c r="B670" s="460" t="s">
        <v>159</v>
      </c>
      <c r="C670" s="163" t="s">
        <v>200</v>
      </c>
      <c r="D670" s="1723"/>
      <c r="E670" s="5"/>
      <c r="F670" s="439"/>
      <c r="G670" s="439"/>
      <c r="H670" s="439"/>
      <c r="I670" s="441"/>
      <c r="J670" s="441"/>
    </row>
    <row r="671" spans="2:10" ht="10.5" customHeight="1">
      <c r="B671" s="427" t="s">
        <v>242</v>
      </c>
      <c r="C671" s="251" t="s">
        <v>201</v>
      </c>
      <c r="D671" s="254">
        <v>190</v>
      </c>
      <c r="E671" s="1177">
        <v>5.57</v>
      </c>
      <c r="F671" s="2631">
        <v>4.46</v>
      </c>
      <c r="G671" s="1789">
        <v>12.217000000000001</v>
      </c>
      <c r="H671" s="724">
        <v>111.054</v>
      </c>
      <c r="I671" s="453">
        <v>94</v>
      </c>
      <c r="J671" s="1854" t="s">
        <v>375</v>
      </c>
    </row>
    <row r="672" spans="2:10" ht="15.75">
      <c r="B672" s="428" t="s">
        <v>12</v>
      </c>
      <c r="C672" s="251" t="s">
        <v>886</v>
      </c>
      <c r="D672" s="254">
        <v>110</v>
      </c>
      <c r="E672" s="1324">
        <v>1.7809900000000001</v>
      </c>
      <c r="F672" s="330">
        <v>5.7110200000000004</v>
      </c>
      <c r="G672" s="1325">
        <v>6.97</v>
      </c>
      <c r="H672" s="724">
        <v>86.8185</v>
      </c>
      <c r="I672" s="453">
        <v>58</v>
      </c>
      <c r="J672" s="683" t="s">
        <v>885</v>
      </c>
    </row>
    <row r="673" spans="2:10">
      <c r="B673" s="431" t="s">
        <v>584</v>
      </c>
      <c r="C673" s="2925" t="s">
        <v>888</v>
      </c>
      <c r="D673" s="2264">
        <v>20</v>
      </c>
      <c r="E673" s="1162">
        <v>0.35239999999999999</v>
      </c>
      <c r="F673" s="1741">
        <v>0.99919999999999998</v>
      </c>
      <c r="G673" s="2161">
        <v>1.4048</v>
      </c>
      <c r="H673" s="2161">
        <v>16.02</v>
      </c>
      <c r="I673" s="1771">
        <v>58</v>
      </c>
      <c r="J673" s="1813" t="s">
        <v>678</v>
      </c>
    </row>
    <row r="674" spans="2:10" ht="15.75" thickBot="1">
      <c r="B674" s="700"/>
      <c r="C674" s="233" t="s">
        <v>319</v>
      </c>
      <c r="D674" s="252">
        <v>30</v>
      </c>
      <c r="E674" s="1242">
        <v>1.4</v>
      </c>
      <c r="F674" s="329">
        <v>0.495</v>
      </c>
      <c r="G674" s="329">
        <v>13.031000000000001</v>
      </c>
      <c r="H674" s="717">
        <v>62.174999999999997</v>
      </c>
      <c r="I674" s="432">
        <v>18</v>
      </c>
      <c r="J674" s="1673" t="s">
        <v>9</v>
      </c>
    </row>
    <row r="675" spans="2:10" ht="17.25" customHeight="1">
      <c r="B675" s="434" t="s">
        <v>207</v>
      </c>
      <c r="C675" s="43"/>
      <c r="D675" s="1431">
        <f>SUM(D671:D674)</f>
        <v>350</v>
      </c>
      <c r="E675" s="443">
        <f>SUM(E671:E674)</f>
        <v>9.103390000000001</v>
      </c>
      <c r="F675" s="436">
        <f>SUM(F671:F674)</f>
        <v>11.66522</v>
      </c>
      <c r="G675" s="444">
        <f>SUM(G671:G674)</f>
        <v>33.622800000000005</v>
      </c>
      <c r="H675" s="575">
        <f>SUM(H671:H674)</f>
        <v>276.0675</v>
      </c>
      <c r="I675" s="1447"/>
      <c r="J675" s="1448"/>
    </row>
    <row r="676" spans="2:10">
      <c r="B676" s="755"/>
      <c r="C676" s="756" t="s">
        <v>11</v>
      </c>
      <c r="D676" s="1150">
        <f>D783</f>
        <v>0.1</v>
      </c>
      <c r="E676" s="823">
        <f>E783</f>
        <v>9</v>
      </c>
      <c r="F676" s="822">
        <f>F783</f>
        <v>9.1999999999999993</v>
      </c>
      <c r="G676" s="822">
        <f>G783</f>
        <v>38.299999999999997</v>
      </c>
      <c r="H676" s="1730">
        <f>H783</f>
        <v>272</v>
      </c>
      <c r="I676" s="1672"/>
      <c r="J676" s="668"/>
    </row>
    <row r="677" spans="2:10" ht="15.75" thickBot="1">
      <c r="B677" s="230"/>
      <c r="C677" s="752" t="s">
        <v>344</v>
      </c>
      <c r="D677" s="1146"/>
      <c r="E677" s="1429">
        <f>(E675*100/E773)-10</f>
        <v>0.11487777777777808</v>
      </c>
      <c r="F677" s="450">
        <f>(F675*100/F773)-10</f>
        <v>2.6795869565217387</v>
      </c>
      <c r="G677" s="450">
        <f>(G675*100/G773)-10</f>
        <v>-1.2212010443864205</v>
      </c>
      <c r="H677" s="1732">
        <f>(H675*100/H773)-10</f>
        <v>0.14954044117647136</v>
      </c>
      <c r="I677" s="438"/>
      <c r="J677" s="445"/>
    </row>
    <row r="678" spans="2:10" ht="15.75" thickBot="1"/>
    <row r="679" spans="2:10" ht="18" customHeight="1">
      <c r="B679" s="670"/>
      <c r="C679" s="43" t="s">
        <v>239</v>
      </c>
      <c r="D679" s="44"/>
      <c r="E679" s="144">
        <f>E655+E667</f>
        <v>52.539400000000001</v>
      </c>
      <c r="F679" s="235">
        <f>F655+F667</f>
        <v>57.5124</v>
      </c>
      <c r="G679" s="235">
        <f>G655+G667</f>
        <v>241.1266</v>
      </c>
      <c r="H679" s="671">
        <f>H655+H667</f>
        <v>1677.7676999999999</v>
      </c>
      <c r="I679" s="121"/>
      <c r="J679" s="121"/>
    </row>
    <row r="680" spans="2:10" ht="15" customHeight="1">
      <c r="B680" s="399"/>
      <c r="C680" s="697" t="s">
        <v>11</v>
      </c>
      <c r="D680" s="1155">
        <f>D787</f>
        <v>0.6</v>
      </c>
      <c r="E680" s="821">
        <f>E787</f>
        <v>54</v>
      </c>
      <c r="F680" s="763">
        <f>F787</f>
        <v>55.2</v>
      </c>
      <c r="G680" s="763">
        <f>G787</f>
        <v>229.8</v>
      </c>
      <c r="H680" s="1296">
        <f>H787</f>
        <v>1632</v>
      </c>
      <c r="I680" s="577"/>
      <c r="J680" s="31"/>
    </row>
    <row r="681" spans="2:10" ht="12.75" customHeight="1" thickBot="1">
      <c r="B681" s="230"/>
      <c r="C681" s="752" t="s">
        <v>344</v>
      </c>
      <c r="D681" s="1146"/>
      <c r="E681" s="1429">
        <f>(E679*100/E773)-60</f>
        <v>-1.6228888888888804</v>
      </c>
      <c r="F681" s="450">
        <f>(F679*100/F773)-60</f>
        <v>2.5134782608695616</v>
      </c>
      <c r="G681" s="450">
        <f>(G679*100/G773)-60</f>
        <v>2.9573368146214065</v>
      </c>
      <c r="H681" s="1430">
        <f>(H679*100/H773)-60</f>
        <v>1.6826360294117606</v>
      </c>
      <c r="I681" s="693"/>
      <c r="J681" s="5"/>
    </row>
    <row r="682" spans="2:10" ht="13.5" customHeight="1" thickBot="1">
      <c r="I682" s="5"/>
      <c r="J682" s="5"/>
    </row>
    <row r="683" spans="2:10" ht="13.5" customHeight="1">
      <c r="B683" s="670"/>
      <c r="C683" s="43" t="s">
        <v>238</v>
      </c>
      <c r="D683" s="44"/>
      <c r="E683" s="144">
        <f>E667+E675</f>
        <v>36.823189999999997</v>
      </c>
      <c r="F683" s="235">
        <f>F667+F675</f>
        <v>38.19462</v>
      </c>
      <c r="G683" s="235">
        <f>G667+G675</f>
        <v>185.55240000000001</v>
      </c>
      <c r="H683" s="671">
        <f>H667+H675</f>
        <v>1219.2257999999999</v>
      </c>
      <c r="I683" s="5"/>
      <c r="J683" s="5"/>
    </row>
    <row r="684" spans="2:10" ht="13.5" customHeight="1">
      <c r="B684" s="399"/>
      <c r="C684" s="697" t="s">
        <v>11</v>
      </c>
      <c r="D684" s="1155">
        <f>D791</f>
        <v>0.45</v>
      </c>
      <c r="E684" s="823">
        <f>E791</f>
        <v>40.5</v>
      </c>
      <c r="F684" s="822">
        <f>F791</f>
        <v>41.4</v>
      </c>
      <c r="G684" s="822">
        <f>G791</f>
        <v>172.35</v>
      </c>
      <c r="H684" s="1443">
        <f>H791</f>
        <v>1224</v>
      </c>
      <c r="I684" s="5"/>
      <c r="J684" s="5"/>
    </row>
    <row r="685" spans="2:10" ht="11.25" customHeight="1" thickBot="1">
      <c r="B685" s="230"/>
      <c r="C685" s="752" t="s">
        <v>344</v>
      </c>
      <c r="D685" s="1146"/>
      <c r="E685" s="1429">
        <f>(E683*100/E773)-45</f>
        <v>-4.085344444444452</v>
      </c>
      <c r="F685" s="450">
        <f>(F683*100/F773)-45</f>
        <v>-3.484108695652175</v>
      </c>
      <c r="G685" s="450">
        <f>(G683*100/G773)-45</f>
        <v>3.4471018276762422</v>
      </c>
      <c r="H685" s="1430">
        <f>(H683*100/H773)-45</f>
        <v>-0.17552205882353178</v>
      </c>
      <c r="I685" s="577"/>
      <c r="J685" s="31"/>
    </row>
    <row r="686" spans="2:10" ht="13.5" customHeight="1" thickBot="1">
      <c r="I686" s="693"/>
      <c r="J686" s="5"/>
    </row>
    <row r="687" spans="2:10" ht="15" customHeight="1">
      <c r="B687" s="670"/>
      <c r="C687" s="43" t="s">
        <v>208</v>
      </c>
      <c r="D687" s="44"/>
      <c r="E687" s="151">
        <f>E655+E667+E675</f>
        <v>61.642790000000005</v>
      </c>
      <c r="F687" s="93">
        <f>F655+F667+F675</f>
        <v>69.177620000000005</v>
      </c>
      <c r="G687" s="93">
        <f>G655+G667+G675</f>
        <v>274.74939999999998</v>
      </c>
      <c r="H687" s="236">
        <f>H655+H667+H675</f>
        <v>1953.8352</v>
      </c>
      <c r="I687" s="5"/>
      <c r="J687" s="5"/>
    </row>
    <row r="688" spans="2:10">
      <c r="B688" s="755"/>
      <c r="C688" s="756" t="s">
        <v>11</v>
      </c>
      <c r="D688" s="1150">
        <f>D795</f>
        <v>0.7</v>
      </c>
      <c r="E688" s="823">
        <f>E795</f>
        <v>63</v>
      </c>
      <c r="F688" s="822">
        <f>F795</f>
        <v>64.400000000000006</v>
      </c>
      <c r="G688" s="822">
        <f>G795</f>
        <v>268.10000000000002</v>
      </c>
      <c r="H688" s="1443">
        <f>H795</f>
        <v>1904</v>
      </c>
      <c r="I688" s="5"/>
      <c r="J688" s="5"/>
    </row>
    <row r="689" spans="1:10" ht="12" customHeight="1" thickBot="1">
      <c r="B689" s="230"/>
      <c r="C689" s="752" t="s">
        <v>344</v>
      </c>
      <c r="D689" s="1146"/>
      <c r="E689" s="1429">
        <f>(E687*100/E773)-70</f>
        <v>-1.5080111111111023</v>
      </c>
      <c r="F689" s="450">
        <f>(F687*100/F773)-70</f>
        <v>5.1930652173913074</v>
      </c>
      <c r="G689" s="450">
        <f>(G687*100/G773)-70</f>
        <v>1.7361357702349807</v>
      </c>
      <c r="H689" s="1430">
        <f>(H687*100/H773)-70</f>
        <v>1.8321764705882373</v>
      </c>
      <c r="I689" s="5"/>
      <c r="J689" s="5"/>
    </row>
    <row r="690" spans="1:10">
      <c r="B690" s="99"/>
      <c r="I690" s="5"/>
      <c r="J690" s="5"/>
    </row>
    <row r="691" spans="1:10" ht="12" customHeight="1">
      <c r="B691" s="784"/>
    </row>
    <row r="692" spans="1:10" ht="15.75" customHeight="1">
      <c r="B692" s="1"/>
    </row>
    <row r="693" spans="1:10" ht="14.25" customHeight="1">
      <c r="B693" s="1"/>
    </row>
    <row r="695" spans="1:10" ht="16.5" customHeight="1"/>
    <row r="696" spans="1:10" ht="13.5" customHeight="1"/>
    <row r="698" spans="1:10" ht="14.25" customHeight="1">
      <c r="B698" s="2135"/>
    </row>
    <row r="699" spans="1:10" ht="14.25" customHeight="1">
      <c r="B699" s="2135"/>
    </row>
    <row r="700" spans="1:10" ht="14.25" customHeight="1">
      <c r="B700" s="2135"/>
    </row>
    <row r="701" spans="1:10" ht="14.25" customHeight="1">
      <c r="B701" s="2135"/>
    </row>
    <row r="703" spans="1:10" ht="15" customHeight="1">
      <c r="D703" s="12" t="s">
        <v>175</v>
      </c>
      <c r="H703" s="762"/>
      <c r="I703" s="762"/>
      <c r="J703" s="762"/>
    </row>
    <row r="704" spans="1:10" ht="16.5" customHeight="1">
      <c r="A704" s="3737" t="s">
        <v>577</v>
      </c>
      <c r="B704" s="3737"/>
      <c r="C704" s="3737"/>
      <c r="D704" s="3737"/>
      <c r="E704" s="3737"/>
      <c r="F704" s="3737"/>
      <c r="G704" s="3737"/>
      <c r="H704" s="3737"/>
      <c r="I704" s="3737"/>
      <c r="J704" s="3737"/>
    </row>
    <row r="705" spans="2:10">
      <c r="C705" s="25" t="s">
        <v>172</v>
      </c>
      <c r="E705"/>
      <c r="F705"/>
      <c r="G705" s="25"/>
      <c r="H705" s="25"/>
      <c r="I705" s="26"/>
      <c r="J705" s="26"/>
    </row>
    <row r="706" spans="2:10" ht="15.75">
      <c r="B706" s="28" t="s">
        <v>541</v>
      </c>
      <c r="C706" s="26"/>
      <c r="D706"/>
      <c r="E706" s="28" t="s">
        <v>0</v>
      </c>
      <c r="F706"/>
      <c r="G706" s="2" t="s">
        <v>941</v>
      </c>
      <c r="H706" s="26"/>
      <c r="I706" s="26"/>
      <c r="J706" s="33"/>
    </row>
    <row r="707" spans="2:10" ht="12.75" customHeight="1" thickBot="1">
      <c r="C707" s="1"/>
      <c r="D707" s="1151" t="s">
        <v>582</v>
      </c>
      <c r="G707" s="672"/>
    </row>
    <row r="708" spans="2:10" ht="14.25" customHeight="1" thickBot="1">
      <c r="B708" s="401" t="s">
        <v>145</v>
      </c>
      <c r="C708" s="89"/>
      <c r="D708" s="402" t="s">
        <v>146</v>
      </c>
      <c r="E708" s="337" t="s">
        <v>147</v>
      </c>
      <c r="F708" s="337"/>
      <c r="G708" s="337"/>
      <c r="H708" s="403" t="s">
        <v>148</v>
      </c>
      <c r="I708" s="404" t="s">
        <v>149</v>
      </c>
      <c r="J708" s="405" t="s">
        <v>150</v>
      </c>
    </row>
    <row r="709" spans="2:10">
      <c r="B709" s="406" t="s">
        <v>151</v>
      </c>
      <c r="C709" s="407" t="s">
        <v>152</v>
      </c>
      <c r="D709" s="408" t="s">
        <v>153</v>
      </c>
      <c r="E709" s="409" t="s">
        <v>154</v>
      </c>
      <c r="F709" s="409" t="s">
        <v>55</v>
      </c>
      <c r="G709" s="409" t="s">
        <v>56</v>
      </c>
      <c r="H709" s="410" t="s">
        <v>155</v>
      </c>
      <c r="I709" s="411" t="s">
        <v>156</v>
      </c>
      <c r="J709" s="412" t="s">
        <v>270</v>
      </c>
    </row>
    <row r="710" spans="2:10" ht="15.75" thickBot="1">
      <c r="B710" s="413"/>
      <c r="C710" s="446"/>
      <c r="D710" s="414"/>
      <c r="E710" s="415" t="s">
        <v>6</v>
      </c>
      <c r="F710" s="415" t="s">
        <v>7</v>
      </c>
      <c r="G710" s="415" t="s">
        <v>8</v>
      </c>
      <c r="H710" s="416" t="s">
        <v>157</v>
      </c>
      <c r="I710" s="417" t="s">
        <v>158</v>
      </c>
      <c r="J710" s="418" t="s">
        <v>269</v>
      </c>
    </row>
    <row r="711" spans="2:10">
      <c r="B711" s="89"/>
      <c r="C711" s="419" t="s">
        <v>132</v>
      </c>
      <c r="D711" s="1681"/>
      <c r="E711" s="420"/>
      <c r="F711" s="421"/>
      <c r="G711" s="421"/>
      <c r="H711" s="573"/>
      <c r="I711" s="1716"/>
      <c r="J711" s="424"/>
    </row>
    <row r="712" spans="2:10">
      <c r="B712" s="425" t="s">
        <v>159</v>
      </c>
      <c r="C712" s="2636" t="s">
        <v>672</v>
      </c>
      <c r="D712" s="1609">
        <v>200</v>
      </c>
      <c r="E712" s="1324">
        <v>11.2113</v>
      </c>
      <c r="F712" s="2675">
        <v>11.96157</v>
      </c>
      <c r="G712" s="330">
        <v>10.539</v>
      </c>
      <c r="H712" s="2258">
        <v>181.256</v>
      </c>
      <c r="I712" s="1715">
        <v>55</v>
      </c>
      <c r="J712" s="1747" t="s">
        <v>673</v>
      </c>
    </row>
    <row r="713" spans="2:10" ht="12" customHeight="1">
      <c r="B713" s="86"/>
      <c r="C713" s="625" t="s">
        <v>977</v>
      </c>
      <c r="D713" s="165">
        <v>60</v>
      </c>
      <c r="E713" s="2256">
        <v>2.2305999999999999</v>
      </c>
      <c r="F713" s="2257">
        <v>7.2256</v>
      </c>
      <c r="G713" s="2256">
        <v>4.72</v>
      </c>
      <c r="H713" s="2258">
        <v>116.7859</v>
      </c>
      <c r="I713" s="1715">
        <v>78</v>
      </c>
      <c r="J713" s="1669" t="s">
        <v>1134</v>
      </c>
    </row>
    <row r="714" spans="2:10">
      <c r="B714" s="427" t="s">
        <v>242</v>
      </c>
      <c r="C714" s="2637" t="s">
        <v>1108</v>
      </c>
      <c r="D714" s="2264">
        <v>20</v>
      </c>
      <c r="E714" s="1739">
        <v>0.51349999999999996</v>
      </c>
      <c r="F714" s="1410">
        <v>0.40250000000000002</v>
      </c>
      <c r="G714" s="1739">
        <v>6.3765000000000001</v>
      </c>
      <c r="H714" s="780">
        <v>30.856400000000001</v>
      </c>
      <c r="I714" s="2685">
        <v>78</v>
      </c>
      <c r="J714" s="1813" t="s">
        <v>690</v>
      </c>
    </row>
    <row r="715" spans="2:10" ht="15.75">
      <c r="B715" s="428" t="s">
        <v>12</v>
      </c>
      <c r="C715" s="1111" t="s">
        <v>201</v>
      </c>
      <c r="D715" s="254">
        <v>180</v>
      </c>
      <c r="E715" s="1763">
        <v>5.52</v>
      </c>
      <c r="F715" s="1410">
        <v>4.38</v>
      </c>
      <c r="G715" s="1410">
        <v>14.163</v>
      </c>
      <c r="H715" s="780">
        <v>117.786</v>
      </c>
      <c r="I715" s="2634">
        <v>93</v>
      </c>
      <c r="J715" s="2548" t="s">
        <v>356</v>
      </c>
    </row>
    <row r="716" spans="2:10" ht="12.75" customHeight="1">
      <c r="B716" s="431" t="s">
        <v>585</v>
      </c>
      <c r="C716" s="2139" t="s">
        <v>10</v>
      </c>
      <c r="D716" s="2367">
        <v>60</v>
      </c>
      <c r="E716" s="1323">
        <v>1.2036</v>
      </c>
      <c r="F716" s="330">
        <v>0.78</v>
      </c>
      <c r="G716" s="331">
        <v>32.520000000000003</v>
      </c>
      <c r="H716" s="724">
        <v>141.9144</v>
      </c>
      <c r="I716" s="432">
        <v>17</v>
      </c>
      <c r="J716" s="1780" t="s">
        <v>9</v>
      </c>
    </row>
    <row r="717" spans="2:10" ht="12.75" customHeight="1" thickBot="1">
      <c r="B717" s="700"/>
      <c r="C717" s="2930" t="s">
        <v>319</v>
      </c>
      <c r="D717" s="2750">
        <v>40</v>
      </c>
      <c r="E717" s="2749">
        <v>1.8660000000000001</v>
      </c>
      <c r="F717" s="2675">
        <v>0.66</v>
      </c>
      <c r="G717" s="2675">
        <v>17.373999999999999</v>
      </c>
      <c r="H717" s="2699">
        <v>82.9</v>
      </c>
      <c r="I717" s="432">
        <v>18</v>
      </c>
      <c r="J717" s="1671" t="s">
        <v>9</v>
      </c>
    </row>
    <row r="718" spans="2:10">
      <c r="B718" s="434" t="s">
        <v>173</v>
      </c>
      <c r="D718" s="1677">
        <f>SUM(D712:D717)</f>
        <v>560</v>
      </c>
      <c r="E718" s="726">
        <f>SUM(E712:E717)</f>
        <v>22.545000000000002</v>
      </c>
      <c r="F718" s="730">
        <f>SUM(F712:F717)</f>
        <v>25.409670000000002</v>
      </c>
      <c r="G718" s="2156">
        <f>SUM(G712:G717)</f>
        <v>85.692499999999995</v>
      </c>
      <c r="H718" s="2157">
        <f>SUM(H712:H717)</f>
        <v>671.49869999999999</v>
      </c>
      <c r="I718" s="1447"/>
      <c r="J718" s="1448"/>
    </row>
    <row r="719" spans="2:10" ht="14.25" customHeight="1">
      <c r="B719" s="755"/>
      <c r="C719" s="756" t="s">
        <v>11</v>
      </c>
      <c r="D719" s="1150">
        <f>D775</f>
        <v>0.25</v>
      </c>
      <c r="E719" s="823">
        <f>E775</f>
        <v>22.5</v>
      </c>
      <c r="F719" s="822">
        <f>F775</f>
        <v>23</v>
      </c>
      <c r="G719" s="822">
        <f>G775</f>
        <v>95.75</v>
      </c>
      <c r="H719" s="1730">
        <f>H775</f>
        <v>680</v>
      </c>
      <c r="I719" s="1672"/>
      <c r="J719" s="668"/>
    </row>
    <row r="720" spans="2:10" ht="15.75" thickBot="1">
      <c r="B720" s="399"/>
      <c r="C720" s="752" t="s">
        <v>344</v>
      </c>
      <c r="D720" s="1146"/>
      <c r="E720" s="1429">
        <f>(E718*100/E773)-25</f>
        <v>5.0000000000000711E-2</v>
      </c>
      <c r="F720" s="450">
        <f>(F718*100/F773)-25</f>
        <v>2.6192065217391303</v>
      </c>
      <c r="G720" s="450">
        <f>(G718*100/G773)-25</f>
        <v>-2.6259791122715406</v>
      </c>
      <c r="H720" s="1732">
        <f>(H718*100/H773)-25</f>
        <v>-0.31254779411764844</v>
      </c>
      <c r="I720" s="438"/>
      <c r="J720" s="445"/>
    </row>
    <row r="721" spans="2:10" ht="13.5" customHeight="1">
      <c r="B721" s="89"/>
      <c r="C721" s="164" t="s">
        <v>110</v>
      </c>
      <c r="D721" s="1320"/>
      <c r="E721" s="602"/>
      <c r="F721" s="1753"/>
      <c r="G721" s="1753"/>
      <c r="H721" s="1753"/>
      <c r="I721" s="441"/>
      <c r="J721" s="441"/>
    </row>
    <row r="722" spans="2:10">
      <c r="B722" s="86"/>
      <c r="C722" s="1419" t="s">
        <v>808</v>
      </c>
      <c r="D722" s="2352">
        <v>100</v>
      </c>
      <c r="E722" s="723">
        <v>1.0901000000000001</v>
      </c>
      <c r="F722" s="768">
        <v>1.0648</v>
      </c>
      <c r="G722" s="768">
        <v>12.696300000000001</v>
      </c>
      <c r="H722" s="724">
        <v>64.0364</v>
      </c>
      <c r="I722" s="453">
        <v>10</v>
      </c>
      <c r="J722" s="1829" t="s">
        <v>807</v>
      </c>
    </row>
    <row r="723" spans="2:10">
      <c r="B723" s="86"/>
      <c r="C723" s="231" t="s">
        <v>1020</v>
      </c>
      <c r="D723" s="2362">
        <v>250</v>
      </c>
      <c r="E723" s="723">
        <v>1.8963000000000001</v>
      </c>
      <c r="F723" s="768">
        <v>3.0577000000000001</v>
      </c>
      <c r="G723" s="768">
        <v>8.9368999999999996</v>
      </c>
      <c r="H723" s="724">
        <v>70.852099999999993</v>
      </c>
      <c r="I723" s="453">
        <v>22</v>
      </c>
      <c r="J723" s="683" t="s">
        <v>799</v>
      </c>
    </row>
    <row r="724" spans="2:10" ht="14.25" customHeight="1">
      <c r="B724" s="86"/>
      <c r="C724" s="2366" t="s">
        <v>796</v>
      </c>
      <c r="D724" s="2362">
        <v>100</v>
      </c>
      <c r="E724" s="1323">
        <v>18.736000000000001</v>
      </c>
      <c r="F724" s="330">
        <v>11.9627</v>
      </c>
      <c r="G724" s="330">
        <v>6.8330000000000002</v>
      </c>
      <c r="H724" s="724">
        <v>209.94030000000001</v>
      </c>
      <c r="I724" s="432">
        <v>71</v>
      </c>
      <c r="J724" s="683" t="s">
        <v>367</v>
      </c>
    </row>
    <row r="725" spans="2:10" ht="12" customHeight="1">
      <c r="B725" s="425" t="s">
        <v>159</v>
      </c>
      <c r="C725" s="1597" t="s">
        <v>793</v>
      </c>
      <c r="D725" s="2362">
        <v>135</v>
      </c>
      <c r="E725" s="2698">
        <v>3.3889999999999998</v>
      </c>
      <c r="F725" s="2257">
        <v>9.18</v>
      </c>
      <c r="G725" s="2256">
        <v>22.7057</v>
      </c>
      <c r="H725" s="2258">
        <v>180.59</v>
      </c>
      <c r="I725" s="453">
        <v>47</v>
      </c>
      <c r="J725" s="683" t="s">
        <v>967</v>
      </c>
    </row>
    <row r="726" spans="2:10" ht="13.5" customHeight="1">
      <c r="B726" s="427" t="s">
        <v>242</v>
      </c>
      <c r="C726" s="2494" t="s">
        <v>794</v>
      </c>
      <c r="D726" s="2408">
        <v>45</v>
      </c>
      <c r="E726" s="737">
        <v>0.9</v>
      </c>
      <c r="F726" s="731">
        <v>0.15</v>
      </c>
      <c r="G726" s="2615">
        <v>4.5750000000000002</v>
      </c>
      <c r="H726" s="792">
        <v>23.475000000000001</v>
      </c>
      <c r="I726" s="1771">
        <v>47</v>
      </c>
      <c r="J726" s="2475" t="s">
        <v>676</v>
      </c>
    </row>
    <row r="727" spans="2:10" ht="15.75">
      <c r="B727" s="428" t="s">
        <v>12</v>
      </c>
      <c r="C727" s="1417" t="s">
        <v>109</v>
      </c>
      <c r="D727" s="2359">
        <v>180</v>
      </c>
      <c r="E727" s="2605">
        <v>0.9</v>
      </c>
      <c r="F727" s="1410">
        <v>0.18</v>
      </c>
      <c r="G727" s="1410">
        <v>18.18</v>
      </c>
      <c r="H727" s="780">
        <v>77.400000000000006</v>
      </c>
      <c r="I727" s="448">
        <v>98</v>
      </c>
      <c r="J727" s="1717" t="s">
        <v>362</v>
      </c>
    </row>
    <row r="728" spans="2:10" ht="13.5" customHeight="1">
      <c r="B728" s="431" t="s">
        <v>585</v>
      </c>
      <c r="C728" s="2366" t="s">
        <v>960</v>
      </c>
      <c r="D728" s="2362">
        <v>13.5</v>
      </c>
      <c r="E728" s="2255">
        <v>0.65400000000000003</v>
      </c>
      <c r="F728" s="2497">
        <v>0.09</v>
      </c>
      <c r="G728" s="2497">
        <v>7.4160000000000004</v>
      </c>
      <c r="H728" s="722">
        <v>40.293999999999997</v>
      </c>
      <c r="I728" s="432">
        <v>15</v>
      </c>
      <c r="J728" s="2438" t="s">
        <v>9</v>
      </c>
    </row>
    <row r="729" spans="2:10">
      <c r="B729" s="86"/>
      <c r="C729" s="231" t="s">
        <v>10</v>
      </c>
      <c r="D729" s="2367">
        <v>60</v>
      </c>
      <c r="E729" s="1323">
        <v>1.2036</v>
      </c>
      <c r="F729" s="330">
        <v>0.78</v>
      </c>
      <c r="G729" s="331">
        <v>32.520000000000003</v>
      </c>
      <c r="H729" s="724">
        <v>141.9144</v>
      </c>
      <c r="I729" s="432">
        <v>17</v>
      </c>
      <c r="J729" s="1673" t="s">
        <v>9</v>
      </c>
    </row>
    <row r="730" spans="2:10" ht="12" customHeight="1">
      <c r="B730" s="86"/>
      <c r="C730" s="231" t="s">
        <v>319</v>
      </c>
      <c r="D730" s="3662">
        <v>40</v>
      </c>
      <c r="E730" s="2749">
        <v>1.8660000000000001</v>
      </c>
      <c r="F730" s="2675">
        <v>0.66</v>
      </c>
      <c r="G730" s="2675">
        <v>17.373999999999999</v>
      </c>
      <c r="H730" s="2699">
        <v>82.9</v>
      </c>
      <c r="I730" s="432">
        <v>18</v>
      </c>
      <c r="J730" s="1673" t="s">
        <v>9</v>
      </c>
    </row>
    <row r="731" spans="2:10" ht="15.75" thickBot="1">
      <c r="B731" s="700"/>
      <c r="C731" s="231" t="s">
        <v>986</v>
      </c>
      <c r="D731" s="2549">
        <v>100</v>
      </c>
      <c r="E731" s="1429">
        <v>1.5</v>
      </c>
      <c r="F731" s="450">
        <v>0.1</v>
      </c>
      <c r="G731" s="450">
        <v>11.8</v>
      </c>
      <c r="H731" s="1204">
        <v>54.1</v>
      </c>
      <c r="I731" s="2950">
        <v>100</v>
      </c>
      <c r="J731" s="1674" t="s">
        <v>350</v>
      </c>
    </row>
    <row r="732" spans="2:10">
      <c r="B732" s="434" t="s">
        <v>162</v>
      </c>
      <c r="C732" s="596"/>
      <c r="D732" s="814">
        <f>SUM(D722:D731)</f>
        <v>1023.5</v>
      </c>
      <c r="E732" s="443">
        <f>SUM(E722:E731)</f>
        <v>32.134999999999998</v>
      </c>
      <c r="F732" s="436">
        <f>SUM(F722:F731)</f>
        <v>27.225200000000001</v>
      </c>
      <c r="G732" s="444">
        <f>SUM(G722:G731)</f>
        <v>143.0369</v>
      </c>
      <c r="H732" s="575">
        <f>SUM(H722:H731)</f>
        <v>945.50220000000002</v>
      </c>
      <c r="I732" s="1447"/>
      <c r="J732" s="1448"/>
    </row>
    <row r="733" spans="2:10">
      <c r="B733" s="755"/>
      <c r="C733" s="756" t="s">
        <v>11</v>
      </c>
      <c r="D733" s="1150">
        <f>D779</f>
        <v>0.35</v>
      </c>
      <c r="E733" s="823">
        <f>E779</f>
        <v>31.5</v>
      </c>
      <c r="F733" s="822">
        <f>F779</f>
        <v>32.200000000000003</v>
      </c>
      <c r="G733" s="822">
        <f>G779</f>
        <v>134.05000000000001</v>
      </c>
      <c r="H733" s="1730">
        <f>H779</f>
        <v>952</v>
      </c>
      <c r="I733" s="1672"/>
      <c r="J733" s="668"/>
    </row>
    <row r="734" spans="2:10" ht="15.75" customHeight="1" thickBot="1">
      <c r="B734" s="399"/>
      <c r="C734" s="752" t="s">
        <v>344</v>
      </c>
      <c r="D734" s="1146"/>
      <c r="E734" s="1429">
        <f>(E732*100/E773)-35</f>
        <v>0.70555555555555571</v>
      </c>
      <c r="F734" s="450">
        <f>(F732*100/F773)-35</f>
        <v>-5.4073913043478257</v>
      </c>
      <c r="G734" s="450">
        <f>(G732*100/G773)-35</f>
        <v>2.3464490861618827</v>
      </c>
      <c r="H734" s="1732">
        <f>(H732*100/H773)-35</f>
        <v>-0.23888970588235026</v>
      </c>
      <c r="I734" s="438"/>
      <c r="J734" s="445"/>
    </row>
    <row r="735" spans="2:10" ht="12.75" customHeight="1">
      <c r="B735" s="460" t="s">
        <v>159</v>
      </c>
      <c r="C735" s="163" t="s">
        <v>200</v>
      </c>
      <c r="D735" s="1723"/>
      <c r="E735" s="5"/>
      <c r="F735" s="603"/>
      <c r="G735" s="603"/>
      <c r="H735" s="439"/>
      <c r="I735" s="441"/>
      <c r="J735" s="441"/>
    </row>
    <row r="736" spans="2:10">
      <c r="B736" s="427" t="s">
        <v>242</v>
      </c>
      <c r="C736" s="2712" t="s">
        <v>923</v>
      </c>
      <c r="D736" s="687">
        <v>200</v>
      </c>
      <c r="E736" s="2255">
        <v>1.8</v>
      </c>
      <c r="F736" s="1186">
        <v>1.1000000000000001</v>
      </c>
      <c r="G736" s="1186">
        <v>6.9710000000000001</v>
      </c>
      <c r="H736" s="1247">
        <v>45.15</v>
      </c>
      <c r="I736" s="453">
        <v>85</v>
      </c>
      <c r="J736" s="1670" t="s">
        <v>1128</v>
      </c>
    </row>
    <row r="737" spans="2:10" ht="15.75">
      <c r="B737" s="428" t="s">
        <v>12</v>
      </c>
      <c r="C737" s="2712" t="s">
        <v>970</v>
      </c>
      <c r="D737" s="165">
        <v>90</v>
      </c>
      <c r="E737" s="2698">
        <v>3.2549999999999999</v>
      </c>
      <c r="F737" s="2257">
        <v>3.847</v>
      </c>
      <c r="G737" s="2679">
        <v>10.87</v>
      </c>
      <c r="H737" s="2699">
        <v>100.42400000000001</v>
      </c>
      <c r="I737" s="453">
        <v>59</v>
      </c>
      <c r="J737" s="1670" t="s">
        <v>971</v>
      </c>
    </row>
    <row r="738" spans="2:10">
      <c r="B738" s="431" t="s">
        <v>585</v>
      </c>
      <c r="C738" s="2339" t="s">
        <v>916</v>
      </c>
      <c r="D738" s="2347">
        <v>30</v>
      </c>
      <c r="E738" s="1141">
        <v>0.74350000000000005</v>
      </c>
      <c r="F738" s="1142">
        <v>0.66180000000000005</v>
      </c>
      <c r="G738" s="2168">
        <v>2.2395999999999998</v>
      </c>
      <c r="H738" s="2623">
        <v>17.948499999999999</v>
      </c>
      <c r="I738" s="1771">
        <v>59</v>
      </c>
      <c r="J738" s="2475" t="s">
        <v>917</v>
      </c>
    </row>
    <row r="739" spans="2:10" ht="13.5" customHeight="1" thickBot="1">
      <c r="B739" s="700"/>
      <c r="C739" s="2713" t="s">
        <v>319</v>
      </c>
      <c r="D739" s="1593">
        <v>30</v>
      </c>
      <c r="E739" s="1242">
        <v>1.4</v>
      </c>
      <c r="F739" s="329">
        <v>0.495</v>
      </c>
      <c r="G739" s="329">
        <v>13.031000000000001</v>
      </c>
      <c r="H739" s="717">
        <v>62.174999999999997</v>
      </c>
      <c r="I739" s="1163">
        <v>18</v>
      </c>
      <c r="J739" s="2650" t="s">
        <v>9</v>
      </c>
    </row>
    <row r="740" spans="2:10" ht="12.75" customHeight="1">
      <c r="B740" s="434" t="s">
        <v>207</v>
      </c>
      <c r="C740" s="43"/>
      <c r="D740" s="1293">
        <f>SUM(D736:D739)</f>
        <v>350</v>
      </c>
      <c r="E740" s="443">
        <f>SUM(E736:E739)</f>
        <v>7.1984999999999992</v>
      </c>
      <c r="F740" s="436">
        <f>SUM(F736:F739)</f>
        <v>6.1038000000000006</v>
      </c>
      <c r="G740" s="444">
        <f>SUM(G736:G739)</f>
        <v>33.111600000000003</v>
      </c>
      <c r="H740" s="575">
        <f>SUM(H736:H739)</f>
        <v>225.69749999999999</v>
      </c>
      <c r="I740" s="1447"/>
      <c r="J740" s="1448"/>
    </row>
    <row r="741" spans="2:10">
      <c r="B741" s="755"/>
      <c r="C741" s="756" t="s">
        <v>11</v>
      </c>
      <c r="D741" s="1150">
        <f>D783</f>
        <v>0.1</v>
      </c>
      <c r="E741" s="823">
        <f>E783</f>
        <v>9</v>
      </c>
      <c r="F741" s="822">
        <f>F783</f>
        <v>9.1999999999999993</v>
      </c>
      <c r="G741" s="822">
        <f>G783</f>
        <v>38.299999999999997</v>
      </c>
      <c r="H741" s="1730">
        <f>H783</f>
        <v>272</v>
      </c>
      <c r="I741" s="1672"/>
      <c r="J741" s="668"/>
    </row>
    <row r="742" spans="2:10" ht="14.25" customHeight="1" thickBot="1">
      <c r="B742" s="230"/>
      <c r="C742" s="752" t="s">
        <v>344</v>
      </c>
      <c r="D742" s="1146"/>
      <c r="E742" s="1429">
        <f>(E740*100/E773)-10</f>
        <v>-2.0016666666666678</v>
      </c>
      <c r="F742" s="450">
        <f>(F740*100/F773)-10</f>
        <v>-3.3654347826086948</v>
      </c>
      <c r="G742" s="450">
        <f>(G740*100/G773)-10</f>
        <v>-1.3546736292428196</v>
      </c>
      <c r="H742" s="1732">
        <f>(H740*100/H773)-10</f>
        <v>-1.7022977941176478</v>
      </c>
      <c r="I742" s="438"/>
      <c r="J742" s="445"/>
    </row>
    <row r="744" spans="2:10" ht="12" customHeight="1" thickBot="1">
      <c r="B744" s="106"/>
      <c r="C744" s="489"/>
      <c r="D744" s="121"/>
      <c r="E744" s="591"/>
      <c r="F744" s="591"/>
      <c r="G744" s="591"/>
      <c r="H744" s="527"/>
      <c r="I744" s="121"/>
      <c r="J744" s="121"/>
    </row>
    <row r="745" spans="2:10">
      <c r="B745" s="670"/>
      <c r="C745" s="43" t="s">
        <v>239</v>
      </c>
      <c r="D745" s="44"/>
      <c r="E745" s="144">
        <f>E718+E732</f>
        <v>54.68</v>
      </c>
      <c r="F745" s="235">
        <f>F718+F732</f>
        <v>52.634870000000006</v>
      </c>
      <c r="G745" s="235">
        <f>G718+G732</f>
        <v>228.7294</v>
      </c>
      <c r="H745" s="671">
        <f>H718+H732</f>
        <v>1617.0009</v>
      </c>
      <c r="I745" s="577"/>
      <c r="J745" s="31"/>
    </row>
    <row r="746" spans="2:10" ht="12" customHeight="1">
      <c r="B746" s="399"/>
      <c r="C746" s="697" t="s">
        <v>11</v>
      </c>
      <c r="D746" s="1150">
        <f>D787</f>
        <v>0.6</v>
      </c>
      <c r="E746" s="821">
        <f>E787</f>
        <v>54</v>
      </c>
      <c r="F746" s="763">
        <f>F787</f>
        <v>55.2</v>
      </c>
      <c r="G746" s="763">
        <f>G787</f>
        <v>229.8</v>
      </c>
      <c r="H746" s="1296">
        <f>H787</f>
        <v>1632</v>
      </c>
      <c r="I746" s="693"/>
      <c r="J746" s="5"/>
    </row>
    <row r="747" spans="2:10" ht="14.25" customHeight="1" thickBot="1">
      <c r="B747" s="230"/>
      <c r="C747" s="752" t="s">
        <v>344</v>
      </c>
      <c r="D747" s="1146"/>
      <c r="E747" s="1429">
        <f>(E745*100/E773)-60</f>
        <v>0.75555555555555287</v>
      </c>
      <c r="F747" s="450">
        <f>(F745*100/F773)-60</f>
        <v>-2.7881847826086883</v>
      </c>
      <c r="G747" s="450">
        <f>(G745*100/G773)-60</f>
        <v>-0.27953002610966138</v>
      </c>
      <c r="H747" s="1430">
        <f>(H745*100/H773)-60</f>
        <v>-0.55143749999999869</v>
      </c>
      <c r="I747" s="5"/>
      <c r="J747" s="5"/>
    </row>
    <row r="748" spans="2:10" ht="13.5" customHeight="1" thickBot="1">
      <c r="I748" s="5"/>
      <c r="J748" s="5"/>
    </row>
    <row r="749" spans="2:10" ht="12.75" customHeight="1">
      <c r="B749" s="670"/>
      <c r="C749" s="43" t="s">
        <v>238</v>
      </c>
      <c r="D749" s="44"/>
      <c r="E749" s="144">
        <f>E732+E740</f>
        <v>39.333500000000001</v>
      </c>
      <c r="F749" s="235">
        <f>F732+F740</f>
        <v>33.329000000000001</v>
      </c>
      <c r="G749" s="235">
        <f>G732+G740</f>
        <v>176.14850000000001</v>
      </c>
      <c r="H749" s="671">
        <f>H732+H740</f>
        <v>1171.1997000000001</v>
      </c>
      <c r="I749" s="5"/>
      <c r="J749" s="5"/>
    </row>
    <row r="750" spans="2:10" ht="11.25" customHeight="1">
      <c r="B750" s="399"/>
      <c r="C750" s="697" t="s">
        <v>11</v>
      </c>
      <c r="D750" s="1150">
        <f>D791</f>
        <v>0.45</v>
      </c>
      <c r="E750" s="823">
        <f>E791</f>
        <v>40.5</v>
      </c>
      <c r="F750" s="822">
        <f>F791</f>
        <v>41.4</v>
      </c>
      <c r="G750" s="822">
        <f>G791</f>
        <v>172.35</v>
      </c>
      <c r="H750" s="1443">
        <f>H791</f>
        <v>1224</v>
      </c>
      <c r="I750" s="577"/>
      <c r="J750" s="31"/>
    </row>
    <row r="751" spans="2:10" ht="15.75" customHeight="1" thickBot="1">
      <c r="B751" s="230"/>
      <c r="C751" s="752" t="s">
        <v>344</v>
      </c>
      <c r="D751" s="1146"/>
      <c r="E751" s="1429">
        <f>(E749*100/E773)-45</f>
        <v>-1.2961111111111094</v>
      </c>
      <c r="F751" s="450">
        <f>(F749*100/F773)-45</f>
        <v>-8.7728260869565204</v>
      </c>
      <c r="G751" s="450">
        <f>(G749*100/G773)-45</f>
        <v>0.99177545691906488</v>
      </c>
      <c r="H751" s="1430">
        <f>(H749*100/H773)-45</f>
        <v>-1.941187499999991</v>
      </c>
      <c r="I751" s="693"/>
      <c r="J751" s="5"/>
    </row>
    <row r="752" spans="2:10" ht="15" customHeight="1" thickBot="1">
      <c r="I752" s="5"/>
      <c r="J752" s="5"/>
    </row>
    <row r="753" spans="1:10" ht="13.5" customHeight="1" thickBot="1">
      <c r="B753" s="670"/>
      <c r="C753" s="43" t="s">
        <v>208</v>
      </c>
      <c r="D753" s="44"/>
      <c r="E753" s="151">
        <f>E718+E732+E740</f>
        <v>61.878500000000003</v>
      </c>
      <c r="F753" s="93">
        <f>F718+F732+F740</f>
        <v>58.738670000000006</v>
      </c>
      <c r="G753" s="93">
        <f>G718+G732+G740</f>
        <v>261.84100000000001</v>
      </c>
      <c r="H753" s="236">
        <f>H718+H732+H740</f>
        <v>1842.6984</v>
      </c>
      <c r="I753" s="5"/>
      <c r="J753" s="5"/>
    </row>
    <row r="754" spans="1:10">
      <c r="B754" s="85"/>
      <c r="C754" s="695" t="s">
        <v>11</v>
      </c>
      <c r="D754" s="1150">
        <f>D795</f>
        <v>0.7</v>
      </c>
      <c r="E754" s="823">
        <f>E795</f>
        <v>63</v>
      </c>
      <c r="F754" s="822">
        <f>F795</f>
        <v>64.400000000000006</v>
      </c>
      <c r="G754" s="822">
        <f>G795</f>
        <v>268.10000000000002</v>
      </c>
      <c r="H754" s="1443">
        <f>H795</f>
        <v>1904</v>
      </c>
      <c r="I754" s="5"/>
      <c r="J754" s="5"/>
    </row>
    <row r="755" spans="1:10" ht="15.75" customHeight="1" thickBot="1">
      <c r="B755" s="230"/>
      <c r="C755" s="752" t="s">
        <v>344</v>
      </c>
      <c r="D755" s="1146"/>
      <c r="E755" s="1429">
        <f>(E753*100/E773)-70</f>
        <v>-1.2461111111111052</v>
      </c>
      <c r="F755" s="450">
        <f>(F753*100/F773)-70</f>
        <v>-6.1536195652173902</v>
      </c>
      <c r="G755" s="450">
        <f>(G753*100/G773)-70</f>
        <v>-1.6342036553524792</v>
      </c>
      <c r="H755" s="1430">
        <f>(H753*100/H773)-70</f>
        <v>-2.2537352941176465</v>
      </c>
      <c r="I755" s="577"/>
      <c r="J755" s="31"/>
    </row>
    <row r="756" spans="1:10" ht="12.75" customHeight="1">
      <c r="B756" s="99"/>
      <c r="C756" s="77"/>
      <c r="I756" s="693"/>
      <c r="J756" s="5"/>
    </row>
    <row r="757" spans="1:10" ht="13.5" customHeight="1">
      <c r="B757" s="1"/>
      <c r="C757" s="77"/>
      <c r="I757" s="5"/>
      <c r="J757" s="5"/>
    </row>
    <row r="758" spans="1:10" ht="14.25" customHeight="1">
      <c r="B758" s="1"/>
      <c r="C758" s="77"/>
      <c r="H758" s="51"/>
      <c r="I758" s="51"/>
      <c r="J758" s="51"/>
    </row>
    <row r="759" spans="1:10" ht="12" customHeight="1">
      <c r="C759" s="1"/>
    </row>
    <row r="760" spans="1:10" ht="13.5" customHeight="1">
      <c r="B760" s="2135"/>
    </row>
    <row r="761" spans="1:10" ht="13.5" customHeight="1">
      <c r="B761" s="2135"/>
    </row>
    <row r="762" spans="1:10" ht="13.5" customHeight="1">
      <c r="B762" s="2135"/>
    </row>
    <row r="763" spans="1:10" ht="13.5" customHeight="1">
      <c r="B763" s="2135"/>
    </row>
    <row r="765" spans="1:10" ht="12.75" customHeight="1">
      <c r="D765" s="12" t="s">
        <v>175</v>
      </c>
    </row>
    <row r="766" spans="1:10">
      <c r="A766" s="3737" t="s">
        <v>577</v>
      </c>
      <c r="B766" s="3737"/>
      <c r="C766" s="3737"/>
      <c r="D766" s="3737"/>
      <c r="E766" s="3737"/>
      <c r="F766" s="3737"/>
      <c r="G766" s="3737"/>
      <c r="H766" s="3737"/>
      <c r="I766" s="3737"/>
      <c r="J766" s="3737"/>
    </row>
    <row r="767" spans="1:10" ht="11.25" customHeight="1">
      <c r="C767" s="25" t="s">
        <v>172</v>
      </c>
      <c r="E767"/>
      <c r="F767"/>
      <c r="G767" s="25"/>
      <c r="H767" s="25"/>
      <c r="I767" s="26"/>
    </row>
    <row r="768" spans="1:10" ht="15.75">
      <c r="B768" s="28" t="s">
        <v>541</v>
      </c>
      <c r="C768" s="26"/>
      <c r="D768"/>
      <c r="E768" s="28" t="s">
        <v>0</v>
      </c>
      <c r="F768"/>
      <c r="G768" s="2" t="s">
        <v>941</v>
      </c>
      <c r="H768" s="26"/>
      <c r="I768" s="26"/>
    </row>
    <row r="769" spans="2:10" ht="12.75" customHeight="1" thickBot="1">
      <c r="D769" s="1151" t="s">
        <v>1</v>
      </c>
    </row>
    <row r="770" spans="2:10" ht="15" customHeight="1" thickBot="1">
      <c r="B770" s="461" t="s">
        <v>542</v>
      </c>
      <c r="C770" s="63"/>
      <c r="D770" s="462"/>
      <c r="E770" s="1116" t="s">
        <v>147</v>
      </c>
      <c r="F770" s="337"/>
      <c r="G770" s="337"/>
      <c r="H770" s="403" t="s">
        <v>148</v>
      </c>
      <c r="I770" s="20"/>
    </row>
    <row r="771" spans="2:10" ht="12.75" customHeight="1">
      <c r="B771" s="64"/>
      <c r="C771" s="565" t="s">
        <v>579</v>
      </c>
      <c r="D771" s="464"/>
      <c r="E771" s="409" t="s">
        <v>154</v>
      </c>
      <c r="F771" s="409" t="s">
        <v>55</v>
      </c>
      <c r="G771" s="409" t="s">
        <v>56</v>
      </c>
      <c r="H771" s="410" t="s">
        <v>155</v>
      </c>
      <c r="I771" s="31"/>
    </row>
    <row r="772" spans="2:10" ht="16.5" thickBot="1">
      <c r="B772" s="62"/>
      <c r="C772" s="601" t="s">
        <v>197</v>
      </c>
      <c r="D772" s="445"/>
      <c r="E772" s="674" t="s">
        <v>6</v>
      </c>
      <c r="F772" s="674" t="s">
        <v>7</v>
      </c>
      <c r="G772" s="674" t="s">
        <v>8</v>
      </c>
      <c r="H772" s="407" t="s">
        <v>157</v>
      </c>
      <c r="I772" s="5"/>
    </row>
    <row r="773" spans="2:10">
      <c r="B773" s="64"/>
      <c r="C773" s="1152" t="s">
        <v>343</v>
      </c>
      <c r="D773" s="563">
        <v>1</v>
      </c>
      <c r="E773" s="1470">
        <v>90</v>
      </c>
      <c r="F773" s="1327">
        <v>92</v>
      </c>
      <c r="G773" s="1821">
        <v>383</v>
      </c>
      <c r="H773" s="1822">
        <v>2720</v>
      </c>
      <c r="I773" s="580"/>
    </row>
    <row r="774" spans="2:10" ht="12" customHeight="1" thickBot="1">
      <c r="B774" s="64"/>
      <c r="C774" s="152" t="s">
        <v>106</v>
      </c>
      <c r="E774" s="2794"/>
      <c r="F774" s="711"/>
      <c r="G774" s="2795"/>
      <c r="H774" s="445"/>
      <c r="I774" s="580"/>
    </row>
    <row r="775" spans="2:10" ht="15.75">
      <c r="B775" s="1454" t="s">
        <v>543</v>
      </c>
      <c r="C775" s="1455" t="s">
        <v>236</v>
      </c>
      <c r="D775" s="1456">
        <v>0.25</v>
      </c>
      <c r="E775" s="3687">
        <v>22.5</v>
      </c>
      <c r="F775" s="3688">
        <v>23</v>
      </c>
      <c r="G775" s="3688">
        <v>95.75</v>
      </c>
      <c r="H775" s="3689">
        <v>680</v>
      </c>
      <c r="I775" s="580"/>
    </row>
    <row r="776" spans="2:10" ht="14.25" customHeight="1">
      <c r="B776" s="1457"/>
      <c r="C776" s="1458" t="s">
        <v>580</v>
      </c>
      <c r="D776" s="1459"/>
      <c r="E776" s="1483">
        <f>(E73+E132+E190+E248+E307+E367)/6</f>
        <v>22.963066666666666</v>
      </c>
      <c r="F776" s="1484">
        <f>(F73+F132+F190+F248+F307+F367)/6</f>
        <v>22.045419999999996</v>
      </c>
      <c r="G776" s="1484">
        <f>(G73+G132+G190+G248+G307+G367)/6</f>
        <v>97.581133333333341</v>
      </c>
      <c r="H776" s="1485">
        <f>(H73+H132+H190+H248+H307+H367)/6</f>
        <v>677.6558</v>
      </c>
      <c r="I776" s="584"/>
    </row>
    <row r="777" spans="2:10" ht="15.75" thickBot="1">
      <c r="B777" s="230"/>
      <c r="C777" s="1330" t="s">
        <v>418</v>
      </c>
      <c r="D777" s="774" t="s">
        <v>39</v>
      </c>
      <c r="E777" s="1331">
        <f>(E776*100/E773)-25</f>
        <v>0.51451851851852126</v>
      </c>
      <c r="F777" s="1332">
        <f>(F776*100/F773)-25</f>
        <v>-1.0375869565217464</v>
      </c>
      <c r="G777" s="1332">
        <f>(G776*100/G773)-25</f>
        <v>0.47810269799826344</v>
      </c>
      <c r="H777" s="1333">
        <f>(H776*100/H773)-25</f>
        <v>-8.618382352941012E-2</v>
      </c>
      <c r="I777" s="584"/>
    </row>
    <row r="778" spans="2:10" ht="12.75" customHeight="1" thickBot="1"/>
    <row r="779" spans="2:10" ht="15.75">
      <c r="B779" s="1465" t="str">
        <f>B775</f>
        <v>12 -18 л</v>
      </c>
      <c r="C779" s="1466" t="s">
        <v>237</v>
      </c>
      <c r="D779" s="1467">
        <v>0.35</v>
      </c>
      <c r="E779" s="3690">
        <v>31.5</v>
      </c>
      <c r="F779" s="3691">
        <v>32.200000000000003</v>
      </c>
      <c r="G779" s="3691">
        <v>134.05000000000001</v>
      </c>
      <c r="H779" s="3692">
        <v>952</v>
      </c>
      <c r="I779" s="20"/>
    </row>
    <row r="780" spans="2:10">
      <c r="B780" s="1457"/>
      <c r="C780" s="1458" t="str">
        <f>C776</f>
        <v>Среднее за 6 дней   (фактически)</v>
      </c>
      <c r="D780" s="1459"/>
      <c r="E780" s="1483">
        <f>(E85+E143+E201+E260+E318+E380)/6</f>
        <v>33.743004999999997</v>
      </c>
      <c r="F780" s="1484">
        <f>(F85+F143+F201+F260+F318+F380)/6</f>
        <v>34.053298333333338</v>
      </c>
      <c r="G780" s="1484">
        <f>(G85+G143+G201+G260+G318+G380)/6</f>
        <v>124.55938666666667</v>
      </c>
      <c r="H780" s="1485">
        <f>(H85+H143+H201+H260+H318+H380)/6</f>
        <v>938.93940499999997</v>
      </c>
      <c r="I780" s="31"/>
    </row>
    <row r="781" spans="2:10" ht="15.75" thickBot="1">
      <c r="B781" s="230"/>
      <c r="C781" s="1330" t="s">
        <v>418</v>
      </c>
      <c r="D781" s="774" t="s">
        <v>39</v>
      </c>
      <c r="E781" s="1453">
        <f>(E780*100/E773)-35</f>
        <v>2.4922277777777779</v>
      </c>
      <c r="F781" s="1332">
        <f>(F780*100/F773)-35</f>
        <v>2.0144547101449319</v>
      </c>
      <c r="G781" s="1332">
        <f>(G780*100/G773)-35</f>
        <v>-2.4779669277632692</v>
      </c>
      <c r="H781" s="1464">
        <f>(H780*100/H773)-35</f>
        <v>-0.48016893382352777</v>
      </c>
      <c r="I781" s="5"/>
    </row>
    <row r="782" spans="2:10" ht="15.75" thickBot="1">
      <c r="B782" s="11"/>
      <c r="C782" s="775"/>
      <c r="D782" s="563"/>
      <c r="E782" s="1460"/>
      <c r="F782" s="1461"/>
      <c r="G782" s="1462"/>
      <c r="H782" s="1462"/>
      <c r="I782" s="580"/>
      <c r="J782" s="6"/>
    </row>
    <row r="783" spans="2:10" ht="12" customHeight="1">
      <c r="B783" s="1465" t="str">
        <f>B775</f>
        <v>12 -18 л</v>
      </c>
      <c r="C783" s="1466" t="s">
        <v>232</v>
      </c>
      <c r="D783" s="1467">
        <v>0.1</v>
      </c>
      <c r="E783" s="3690">
        <v>9</v>
      </c>
      <c r="F783" s="3691">
        <v>9.1999999999999993</v>
      </c>
      <c r="G783" s="3691">
        <v>38.299999999999997</v>
      </c>
      <c r="H783" s="3692">
        <v>272</v>
      </c>
      <c r="I783" s="580"/>
    </row>
    <row r="784" spans="2:10">
      <c r="B784" s="1457"/>
      <c r="C784" s="1458" t="str">
        <f>C776</f>
        <v>Среднее за 6 дней   (фактически)</v>
      </c>
      <c r="D784" s="1459"/>
      <c r="E784" s="1483">
        <f>(E92+E151+E209+E268+E325+E387)/6</f>
        <v>7.7681500000000012</v>
      </c>
      <c r="F784" s="1484">
        <f>(F92+F151+F209+F268+F325+F387)/6</f>
        <v>9.9942333333333337</v>
      </c>
      <c r="G784" s="1484">
        <f>(G92+G151+G209+G268+G325+G387)/6</f>
        <v>40.202333333333335</v>
      </c>
      <c r="H784" s="1485">
        <f>(H92+H151+H209+H268+H325+H387)/6</f>
        <v>281.98606666666666</v>
      </c>
      <c r="I784" s="580"/>
      <c r="J784" s="5"/>
    </row>
    <row r="785" spans="2:9" ht="12.75" customHeight="1" thickBot="1">
      <c r="B785" s="1471"/>
      <c r="C785" s="1472" t="s">
        <v>418</v>
      </c>
      <c r="D785" s="1473" t="s">
        <v>39</v>
      </c>
      <c r="E785" s="1477">
        <f>(E784*100/E773)-10</f>
        <v>-1.3687222222222211</v>
      </c>
      <c r="F785" s="1474">
        <f>(F784*100/F773)-10</f>
        <v>0.86329710144927674</v>
      </c>
      <c r="G785" s="1474">
        <f>(G784*100/G773)-10</f>
        <v>0.49669277632724196</v>
      </c>
      <c r="H785" s="1475">
        <f>(H784*100/H773)-10</f>
        <v>0.36713480392156939</v>
      </c>
      <c r="I785" s="584"/>
    </row>
    <row r="786" spans="2:9" ht="17.25" customHeight="1" thickBot="1">
      <c r="I786" s="584"/>
    </row>
    <row r="787" spans="2:9" ht="11.25" customHeight="1">
      <c r="B787" s="1465" t="str">
        <f>B775</f>
        <v>12 -18 л</v>
      </c>
      <c r="C787" s="1466" t="s">
        <v>174</v>
      </c>
      <c r="D787" s="1467">
        <v>0.6</v>
      </c>
      <c r="E787" s="3690">
        <v>54</v>
      </c>
      <c r="F787" s="3691">
        <v>55.2</v>
      </c>
      <c r="G787" s="3691">
        <v>229.8</v>
      </c>
      <c r="H787" s="3692">
        <v>1632</v>
      </c>
      <c r="I787" s="5"/>
    </row>
    <row r="788" spans="2:9" ht="13.5" customHeight="1">
      <c r="B788" s="1457"/>
      <c r="C788" s="1458" t="str">
        <f>C776</f>
        <v>Среднее за 6 дней   (фактически)</v>
      </c>
      <c r="D788" s="1459"/>
      <c r="E788" s="1483">
        <f>(E98+E155+E213+E272+E329+E391)/6</f>
        <v>56.706071666666666</v>
      </c>
      <c r="F788" s="1484">
        <f>(F98+F155+F213+F272+F329+F391)/6</f>
        <v>56.098718333333323</v>
      </c>
      <c r="G788" s="1484">
        <f>(G98+G155+G213+G272+G329+G391)/6</f>
        <v>222.14052000000001</v>
      </c>
      <c r="H788" s="1485">
        <f>(H98+H155+H213+H272+H329+H391)/6</f>
        <v>1616.5952049999996</v>
      </c>
      <c r="I788" s="20"/>
    </row>
    <row r="789" spans="2:9" ht="14.25" customHeight="1" thickBot="1">
      <c r="B789" s="1471"/>
      <c r="C789" s="1472" t="s">
        <v>418</v>
      </c>
      <c r="D789" s="1473" t="s">
        <v>39</v>
      </c>
      <c r="E789" s="1477">
        <f>(E788*100/E773)-60</f>
        <v>3.0067462962962992</v>
      </c>
      <c r="F789" s="1474">
        <f>(F788*100/F773)-60</f>
        <v>0.97686775362318201</v>
      </c>
      <c r="G789" s="1474">
        <f>(G788*100/G773)-60</f>
        <v>-1.9998642297650164</v>
      </c>
      <c r="H789" s="1475">
        <f>(H788*100/H773)-60</f>
        <v>-0.5663527573529592</v>
      </c>
      <c r="I789" s="31"/>
    </row>
    <row r="790" spans="2:9" ht="12.75" customHeight="1" thickBot="1">
      <c r="B790" s="11"/>
      <c r="C790" s="678"/>
      <c r="D790" s="5"/>
      <c r="E790" s="581"/>
      <c r="F790" s="581"/>
      <c r="G790" s="581"/>
      <c r="H790" s="24"/>
      <c r="I790" s="5"/>
    </row>
    <row r="791" spans="2:9" ht="15.75">
      <c r="B791" s="1465" t="str">
        <f>B775</f>
        <v>12 -18 л</v>
      </c>
      <c r="C791" s="1466" t="s">
        <v>233</v>
      </c>
      <c r="D791" s="1467">
        <v>0.45</v>
      </c>
      <c r="E791" s="3690">
        <v>40.5</v>
      </c>
      <c r="F791" s="3691">
        <v>41.4</v>
      </c>
      <c r="G791" s="3691">
        <v>172.35</v>
      </c>
      <c r="H791" s="3692">
        <v>1224</v>
      </c>
      <c r="I791" s="580"/>
    </row>
    <row r="792" spans="2:9">
      <c r="B792" s="1457"/>
      <c r="C792" s="1458" t="str">
        <f>C776</f>
        <v>Среднее за 6 дней   (фактически)</v>
      </c>
      <c r="D792" s="1459"/>
      <c r="E792" s="1483">
        <f>(E102+E159+E217+E276+E333+E395)/6</f>
        <v>41.511155000000002</v>
      </c>
      <c r="F792" s="1484">
        <f>(F102+F159+F217+F276+F333+F395)/6</f>
        <v>44.047531666666664</v>
      </c>
      <c r="G792" s="1484">
        <f>(G102+G159+G217+G276+G333+G395)/6</f>
        <v>164.76172</v>
      </c>
      <c r="H792" s="1485">
        <f>(H102+H159+H217+H276+H333+H395)/6</f>
        <v>1220.9254716666665</v>
      </c>
      <c r="I792" s="580"/>
    </row>
    <row r="793" spans="2:9" ht="15.75" thickBot="1">
      <c r="B793" s="1471"/>
      <c r="C793" s="1472" t="s">
        <v>418</v>
      </c>
      <c r="D793" s="1473" t="s">
        <v>39</v>
      </c>
      <c r="E793" s="1477">
        <f>(E792*100/E773)-45</f>
        <v>1.1235055555555533</v>
      </c>
      <c r="F793" s="1474">
        <f>(F792*100/F773)-45</f>
        <v>2.8777518115942016</v>
      </c>
      <c r="G793" s="1474">
        <f>(G792*100/G773)-45</f>
        <v>-1.9812741514360326</v>
      </c>
      <c r="H793" s="1475">
        <f>(H792*100/H773)-45</f>
        <v>-0.11303412990196904</v>
      </c>
      <c r="I793" s="580"/>
    </row>
    <row r="794" spans="2:9" ht="15" customHeight="1" thickBot="1">
      <c r="B794" s="11"/>
      <c r="C794" s="11"/>
      <c r="D794" s="5"/>
      <c r="E794" s="5"/>
      <c r="F794" s="5"/>
      <c r="G794" s="5"/>
      <c r="H794" s="5"/>
      <c r="I794" s="584"/>
    </row>
    <row r="795" spans="2:9" ht="12" customHeight="1">
      <c r="B795" s="1465" t="str">
        <f>B775</f>
        <v>12 -18 л</v>
      </c>
      <c r="C795" s="1466" t="s">
        <v>234</v>
      </c>
      <c r="D795" s="1467">
        <v>0.7</v>
      </c>
      <c r="E795" s="3690">
        <v>63</v>
      </c>
      <c r="F795" s="3691">
        <v>64.400000000000006</v>
      </c>
      <c r="G795" s="3691">
        <v>268.10000000000002</v>
      </c>
      <c r="H795" s="3692">
        <v>1904</v>
      </c>
      <c r="I795" s="580"/>
    </row>
    <row r="796" spans="2:9" ht="15" customHeight="1">
      <c r="B796" s="1457"/>
      <c r="C796" s="1458" t="str">
        <f>C776</f>
        <v>Среднее за 6 дней   (фактически)</v>
      </c>
      <c r="D796" s="1459"/>
      <c r="E796" s="1483">
        <f>(E106+E163+E221+E280+E337+E399)/6</f>
        <v>64.474221666666679</v>
      </c>
      <c r="F796" s="1484">
        <f>(F106+F163+F221+F280+F337+F399)/6</f>
        <v>66.092951666666679</v>
      </c>
      <c r="G796" s="1484">
        <f>(G106+G163+G221+G280+G337+G399)/6</f>
        <v>262.34285333333332</v>
      </c>
      <c r="H796" s="1485">
        <f>(H106+H163+H221+H280+H337+H399)/6</f>
        <v>1898.5812716666662</v>
      </c>
      <c r="I796" s="584"/>
    </row>
    <row r="797" spans="2:9" ht="12.75" customHeight="1" thickBot="1">
      <c r="B797" s="230"/>
      <c r="C797" s="1330" t="s">
        <v>418</v>
      </c>
      <c r="D797" s="774" t="s">
        <v>39</v>
      </c>
      <c r="E797" s="1331">
        <f>(E796*100/E773)-70</f>
        <v>1.6380240740740959</v>
      </c>
      <c r="F797" s="1332">
        <f>(F796*100/F773)-70</f>
        <v>1.840164855072473</v>
      </c>
      <c r="G797" s="1332">
        <f>(G796*100/G773)-70</f>
        <v>-1.5031714534377727</v>
      </c>
      <c r="H797" s="1333">
        <f>(H796*100/H773)-70</f>
        <v>-0.19921795343138626</v>
      </c>
      <c r="I797" s="584"/>
    </row>
    <row r="798" spans="2:9" ht="19.5" thickBot="1">
      <c r="C798" s="1"/>
      <c r="D798" s="1151" t="s">
        <v>282</v>
      </c>
      <c r="I798" s="26"/>
    </row>
    <row r="799" spans="2:9" ht="12.75" customHeight="1">
      <c r="B799" s="1465" t="str">
        <f>B775</f>
        <v>12 -18 л</v>
      </c>
      <c r="C799" s="1466" t="s">
        <v>236</v>
      </c>
      <c r="D799" s="1467">
        <f>D775</f>
        <v>0.25</v>
      </c>
      <c r="E799" s="1476">
        <f>E775</f>
        <v>22.5</v>
      </c>
      <c r="F799" s="1468">
        <f>F775</f>
        <v>23</v>
      </c>
      <c r="G799" s="1468">
        <f>G775</f>
        <v>95.75</v>
      </c>
      <c r="H799" s="1469">
        <f>H775</f>
        <v>680</v>
      </c>
    </row>
    <row r="800" spans="2:9" ht="13.5" customHeight="1">
      <c r="B800" s="1457"/>
      <c r="C800" s="1458" t="str">
        <f>C776</f>
        <v>Среднее за 6 дней   (фактически)</v>
      </c>
      <c r="D800" s="1459"/>
      <c r="E800" s="1483">
        <f>(E426+E485+E543+E601+E655+E718)/6</f>
        <v>22.036931666666664</v>
      </c>
      <c r="F800" s="1484">
        <f>(F426+F485+F543+F601+F655+F718)/6</f>
        <v>23.954578333333334</v>
      </c>
      <c r="G800" s="1484">
        <f>(G426+G485+G543+G601+G655+G718)/6</f>
        <v>93.918859999999995</v>
      </c>
      <c r="H800" s="1485">
        <f>(H426+H485+H543+H601+H655+H718)/6</f>
        <v>682.34421666666663</v>
      </c>
      <c r="I800" s="580"/>
    </row>
    <row r="801" spans="2:9" ht="18.75" customHeight="1" thickBot="1">
      <c r="B801" s="230"/>
      <c r="C801" s="1330" t="s">
        <v>418</v>
      </c>
      <c r="D801" s="774" t="s">
        <v>39</v>
      </c>
      <c r="E801" s="1429">
        <f>(E800*100/E773)-25</f>
        <v>-0.51452037037037357</v>
      </c>
      <c r="F801" s="450">
        <f>(F800*100/F773)-25</f>
        <v>1.0375851449275366</v>
      </c>
      <c r="G801" s="450">
        <f>(G800*100/G773)-25</f>
        <v>-0.47810443864230123</v>
      </c>
      <c r="H801" s="1430">
        <f>(H800*100/H773)-25</f>
        <v>8.6184436274507448E-2</v>
      </c>
      <c r="I801" s="584"/>
    </row>
    <row r="802" spans="2:9" ht="12" customHeight="1" thickBot="1">
      <c r="I802" s="584"/>
    </row>
    <row r="803" spans="2:9" ht="15.75">
      <c r="B803" s="1465" t="s">
        <v>199</v>
      </c>
      <c r="C803" s="1466" t="s">
        <v>237</v>
      </c>
      <c r="D803" s="1467">
        <f>D779</f>
        <v>0.35</v>
      </c>
      <c r="E803" s="1476">
        <f>E779</f>
        <v>31.5</v>
      </c>
      <c r="F803" s="1468">
        <f>F779</f>
        <v>32.200000000000003</v>
      </c>
      <c r="G803" s="1468">
        <f>G779</f>
        <v>134.05000000000001</v>
      </c>
      <c r="H803" s="1469">
        <f>H779</f>
        <v>952</v>
      </c>
    </row>
    <row r="804" spans="2:9">
      <c r="B804" s="1457"/>
      <c r="C804" s="1458" t="str">
        <f>C776</f>
        <v>Среднее за 6 дней   (фактически)</v>
      </c>
      <c r="D804" s="1459"/>
      <c r="E804" s="1483">
        <f>(E438+E497+E554+E613+E667+E732)/6</f>
        <v>29.257016666666669</v>
      </c>
      <c r="F804" s="1484">
        <f>(F438+F497+F554+F613+F667+F732)/6</f>
        <v>30.346773333333335</v>
      </c>
      <c r="G804" s="1484">
        <f>(G438+G497+G554+G613+G667+G732)/6</f>
        <v>143.54062999999999</v>
      </c>
      <c r="H804" s="1485">
        <f>(H438+H497+H554+H613+H667+H732)/6</f>
        <v>965.06058333333328</v>
      </c>
    </row>
    <row r="805" spans="2:9" ht="13.5" customHeight="1" thickBot="1">
      <c r="B805" s="1471"/>
      <c r="C805" s="1472" t="s">
        <v>418</v>
      </c>
      <c r="D805" s="1473" t="s">
        <v>39</v>
      </c>
      <c r="E805" s="1479">
        <f>(E804*100/E773)-35</f>
        <v>-2.4922037037037015</v>
      </c>
      <c r="F805" s="1480">
        <f>(F804*100/F773)-35</f>
        <v>-2.0143768115942038</v>
      </c>
      <c r="G805" s="1480">
        <f>(G804*100/G773)-35</f>
        <v>2.4779712793733708</v>
      </c>
      <c r="H805" s="1482">
        <f>(H804*100/H773)-35</f>
        <v>0.48016850490196106</v>
      </c>
    </row>
    <row r="806" spans="2:9" ht="13.5" customHeight="1" thickBot="1"/>
    <row r="807" spans="2:9" ht="12.75" customHeight="1">
      <c r="B807" s="1465" t="str">
        <f>B775</f>
        <v>12 -18 л</v>
      </c>
      <c r="C807" s="1466" t="s">
        <v>232</v>
      </c>
      <c r="D807" s="1467">
        <f>D783</f>
        <v>0.1</v>
      </c>
      <c r="E807" s="1476">
        <f>E783</f>
        <v>9</v>
      </c>
      <c r="F807" s="1468">
        <f>F783</f>
        <v>9.1999999999999993</v>
      </c>
      <c r="G807" s="1468">
        <f>G783</f>
        <v>38.299999999999997</v>
      </c>
      <c r="H807" s="1469">
        <f>H783</f>
        <v>272</v>
      </c>
    </row>
    <row r="808" spans="2:9" ht="10.5" customHeight="1">
      <c r="B808" s="1457"/>
      <c r="C808" s="1458" t="str">
        <f>C776</f>
        <v>Среднее за 6 дней   (фактически)</v>
      </c>
      <c r="D808" s="1459"/>
      <c r="E808" s="1483">
        <f>(E447+E505+E562+E621+E675+E740)/6</f>
        <v>10.231965000000001</v>
      </c>
      <c r="F808" s="1484">
        <f>(F447+F505+F562+F621+F675+F740)/6</f>
        <v>8.405736666666666</v>
      </c>
      <c r="G808" s="1484">
        <f>(G447+G505+G562+G621+G675+G740)/6</f>
        <v>36.397616666666671</v>
      </c>
      <c r="H808" s="1485">
        <f>(H447+H505+H562+H621+H675+H740)/6</f>
        <v>262.01400000000001</v>
      </c>
    </row>
    <row r="809" spans="2:9" ht="15.75" thickBot="1">
      <c r="B809" s="1471"/>
      <c r="C809" s="1472" t="s">
        <v>418</v>
      </c>
      <c r="D809" s="1473" t="s">
        <v>39</v>
      </c>
      <c r="E809" s="1479">
        <f>(E808*100/E773)-10</f>
        <v>1.3688500000000001</v>
      </c>
      <c r="F809" s="1480">
        <f>(F808*100/F773)-10</f>
        <v>-0.86332971014492799</v>
      </c>
      <c r="G809" s="1480">
        <f>(G808*100/G773)-10</f>
        <v>-0.4967058311575272</v>
      </c>
      <c r="H809" s="1482">
        <f>(H808*100/H773)-10</f>
        <v>-0.36713235294117652</v>
      </c>
    </row>
    <row r="810" spans="2:9" ht="15.75" thickBot="1"/>
    <row r="811" spans="2:9" ht="15.75">
      <c r="B811" s="1465" t="str">
        <f>B775</f>
        <v>12 -18 л</v>
      </c>
      <c r="C811" s="1466" t="s">
        <v>174</v>
      </c>
      <c r="D811" s="1467">
        <f>D787</f>
        <v>0.6</v>
      </c>
      <c r="E811" s="1476">
        <f>E787</f>
        <v>54</v>
      </c>
      <c r="F811" s="1468">
        <f>F787</f>
        <v>55.2</v>
      </c>
      <c r="G811" s="1468">
        <f>G787</f>
        <v>229.8</v>
      </c>
      <c r="H811" s="1469">
        <f>H787</f>
        <v>1632</v>
      </c>
    </row>
    <row r="812" spans="2:9" ht="15" customHeight="1">
      <c r="B812" s="1457"/>
      <c r="C812" s="1458" t="str">
        <f>C776</f>
        <v>Среднее за 6 дней   (фактически)</v>
      </c>
      <c r="D812" s="1459"/>
      <c r="E812" s="1483">
        <f>(E451+E509+E566+E625+E679+E745)/6</f>
        <v>51.293948333333333</v>
      </c>
      <c r="F812" s="1484">
        <f>(F451+F509+F566+F625+F679+F745)/6</f>
        <v>54.301351666666676</v>
      </c>
      <c r="G812" s="1484">
        <f>(G451+G509+G566+G625+G679+G745)/6</f>
        <v>237.45948999999999</v>
      </c>
      <c r="H812" s="1485">
        <f>(H451+H509+H566+H625+H679+H745)/6</f>
        <v>1647.4047999999996</v>
      </c>
    </row>
    <row r="813" spans="2:9" ht="15.75" thickBot="1">
      <c r="B813" s="1471"/>
      <c r="C813" s="1472" t="s">
        <v>418</v>
      </c>
      <c r="D813" s="1473" t="s">
        <v>39</v>
      </c>
      <c r="E813" s="1479">
        <f>(E812*100/E773)-60</f>
        <v>-3.0067240740740715</v>
      </c>
      <c r="F813" s="1480">
        <f>(F812*100/F773)-60</f>
        <v>-0.97679166666665651</v>
      </c>
      <c r="G813" s="1480">
        <f>(G812*100/G773)-60</f>
        <v>1.9998668407310731</v>
      </c>
      <c r="H813" s="1482">
        <f>(H812*100/H773)-60</f>
        <v>0.56635294117645429</v>
      </c>
    </row>
    <row r="814" spans="2:9" ht="15.75" thickBot="1"/>
    <row r="815" spans="2:9" ht="15.75">
      <c r="B815" s="1465" t="str">
        <f>B775</f>
        <v>12 -18 л</v>
      </c>
      <c r="C815" s="1466" t="s">
        <v>233</v>
      </c>
      <c r="D815" s="1467">
        <f>D791</f>
        <v>0.45</v>
      </c>
      <c r="E815" s="1476">
        <f>E791</f>
        <v>40.5</v>
      </c>
      <c r="F815" s="1468">
        <f>F791</f>
        <v>41.4</v>
      </c>
      <c r="G815" s="1468">
        <f>G791</f>
        <v>172.35</v>
      </c>
      <c r="H815" s="1469">
        <f>H791</f>
        <v>1224</v>
      </c>
    </row>
    <row r="816" spans="2:9" ht="14.25" customHeight="1">
      <c r="B816" s="1457"/>
      <c r="C816" s="1458" t="str">
        <f>C776</f>
        <v>Среднее за 6 дней   (фактически)</v>
      </c>
      <c r="D816" s="1459"/>
      <c r="E816" s="1483">
        <f>(E455+E513+E570+E629+E683+E749)/6</f>
        <v>39.488981666666668</v>
      </c>
      <c r="F816" s="1484">
        <f>(F455+F513+F570+F629+F683+F749)/6</f>
        <v>38.752510000000001</v>
      </c>
      <c r="G816" s="1484">
        <f>(G455+G513+G570+G629+G683+G749)/6</f>
        <v>179.93824666666669</v>
      </c>
      <c r="H816" s="1485">
        <f>(H455+H513+H570+H629+H683+H749)/6</f>
        <v>1227.0745833333333</v>
      </c>
    </row>
    <row r="817" spans="2:10" ht="15.75" thickBot="1">
      <c r="B817" s="1471"/>
      <c r="C817" s="1472" t="s">
        <v>418</v>
      </c>
      <c r="D817" s="1473" t="s">
        <v>39</v>
      </c>
      <c r="E817" s="1479">
        <f>(E816*100/E773)-45</f>
        <v>-1.1233537037036996</v>
      </c>
      <c r="F817" s="1480">
        <f>(F816*100/F773)-45</f>
        <v>-2.8777065217391282</v>
      </c>
      <c r="G817" s="1480">
        <f>(G816*100/G773)-45</f>
        <v>1.9812654482158436</v>
      </c>
      <c r="H817" s="1482">
        <f>(H816*100/H773)-45</f>
        <v>0.11303615196078454</v>
      </c>
    </row>
    <row r="818" spans="2:10" ht="12.75" customHeight="1" thickBot="1"/>
    <row r="819" spans="2:10" ht="15.75">
      <c r="B819" s="1465" t="str">
        <f>B775</f>
        <v>12 -18 л</v>
      </c>
      <c r="C819" s="1466" t="s">
        <v>234</v>
      </c>
      <c r="D819" s="1467">
        <f>D795</f>
        <v>0.7</v>
      </c>
      <c r="E819" s="1476">
        <f>E795</f>
        <v>63</v>
      </c>
      <c r="F819" s="1468">
        <f>F795</f>
        <v>64.400000000000006</v>
      </c>
      <c r="G819" s="1468">
        <f>G795</f>
        <v>268.10000000000002</v>
      </c>
      <c r="H819" s="1469">
        <f>H795</f>
        <v>1904</v>
      </c>
    </row>
    <row r="820" spans="2:10">
      <c r="B820" s="1457"/>
      <c r="C820" s="1458" t="str">
        <f>C776</f>
        <v>Среднее за 6 дней   (фактически)</v>
      </c>
      <c r="D820" s="1459"/>
      <c r="E820" s="1483">
        <f>(E458+E517+E574+E633+E687+E753)/6</f>
        <v>61.525913333333335</v>
      </c>
      <c r="F820" s="1484">
        <f>(F458+F517+F574+F633+F687+F753)/6</f>
        <v>62.707088333333338</v>
      </c>
      <c r="G820" s="1484">
        <f>(G458+G517+G574+G633+G687+G753)/6</f>
        <v>273.85710666666665</v>
      </c>
      <c r="H820" s="1485">
        <f>(H458+H517+H574+H633+H687+H753)/6</f>
        <v>1909.4187999999997</v>
      </c>
    </row>
    <row r="821" spans="2:10" ht="15.75" thickBot="1">
      <c r="B821" s="1471"/>
      <c r="C821" s="1472" t="s">
        <v>418</v>
      </c>
      <c r="D821" s="1473" t="s">
        <v>39</v>
      </c>
      <c r="E821" s="1479">
        <f>(E820*100/E773)-70</f>
        <v>-1.6378740740740625</v>
      </c>
      <c r="F821" s="1480">
        <f>(F820*100/F773)-70</f>
        <v>-1.8401213768115809</v>
      </c>
      <c r="G821" s="1480">
        <f>(G820*100/G773)-70</f>
        <v>1.5031610095735459</v>
      </c>
      <c r="H821" s="1482">
        <f>(H820*100/H773)-70</f>
        <v>0.19922058823529198</v>
      </c>
    </row>
    <row r="822" spans="2:10" ht="12" customHeight="1"/>
    <row r="823" spans="2:10" ht="15.75">
      <c r="C823" s="673" t="s">
        <v>240</v>
      </c>
      <c r="D823" s="12" t="s">
        <v>175</v>
      </c>
    </row>
    <row r="824" spans="2:10">
      <c r="C824" s="169" t="s">
        <v>578</v>
      </c>
    </row>
    <row r="825" spans="2:10">
      <c r="C825" s="1" t="s">
        <v>209</v>
      </c>
      <c r="D825"/>
      <c r="E825"/>
      <c r="F825"/>
      <c r="I825"/>
      <c r="J825"/>
    </row>
    <row r="826" spans="2:10" ht="16.5" customHeight="1">
      <c r="C826" s="25" t="s">
        <v>172</v>
      </c>
      <c r="E826"/>
      <c r="F826"/>
      <c r="G826" s="25"/>
      <c r="H826" s="25"/>
      <c r="I826" s="26"/>
      <c r="J826" s="26"/>
    </row>
    <row r="827" spans="2:10" ht="16.5" thickBot="1">
      <c r="B827" s="676" t="s">
        <v>544</v>
      </c>
      <c r="E827" s="29" t="s">
        <v>0</v>
      </c>
      <c r="F827"/>
      <c r="G827" s="2" t="s">
        <v>941</v>
      </c>
      <c r="H827" s="26"/>
      <c r="I827" s="26"/>
    </row>
    <row r="828" spans="2:10" ht="15.75" thickBot="1">
      <c r="B828" s="461" t="str">
        <f>B770</f>
        <v xml:space="preserve">      Возрастная категория:  12 лет и старше</v>
      </c>
      <c r="C828" s="63"/>
      <c r="D828" s="462"/>
      <c r="E828" s="337" t="s">
        <v>147</v>
      </c>
      <c r="F828" s="337"/>
      <c r="G828" s="337"/>
      <c r="H828" s="403" t="s">
        <v>148</v>
      </c>
      <c r="I828" s="5"/>
      <c r="J828" s="31"/>
    </row>
    <row r="829" spans="2:10">
      <c r="B829" s="64"/>
      <c r="C829" s="565" t="str">
        <f>C771</f>
        <v xml:space="preserve">меню завтраки   12-тидневка </v>
      </c>
      <c r="D829" s="464"/>
      <c r="E829" s="465" t="s">
        <v>154</v>
      </c>
      <c r="F829" s="409" t="s">
        <v>55</v>
      </c>
      <c r="G829" s="409" t="s">
        <v>56</v>
      </c>
      <c r="H829" s="410" t="s">
        <v>155</v>
      </c>
      <c r="I829" s="580"/>
      <c r="J829" s="693"/>
    </row>
    <row r="830" spans="2:10" ht="14.25" customHeight="1" thickBot="1">
      <c r="B830" s="62"/>
      <c r="C830" s="601"/>
      <c r="D830" s="445"/>
      <c r="E830" s="468" t="s">
        <v>6</v>
      </c>
      <c r="F830" s="415" t="s">
        <v>7</v>
      </c>
      <c r="G830" s="415" t="s">
        <v>8</v>
      </c>
      <c r="H830" s="416" t="s">
        <v>157</v>
      </c>
      <c r="I830" s="580"/>
      <c r="J830" s="693"/>
    </row>
    <row r="831" spans="2:10">
      <c r="B831" s="64"/>
      <c r="C831" s="1152" t="s">
        <v>343</v>
      </c>
      <c r="D831" s="563">
        <v>1</v>
      </c>
      <c r="E831" s="1470">
        <f>E773</f>
        <v>90</v>
      </c>
      <c r="F831" s="1489">
        <f>F773</f>
        <v>92</v>
      </c>
      <c r="G831" s="1489">
        <f>G773</f>
        <v>383</v>
      </c>
      <c r="H831" s="1488">
        <f>H773</f>
        <v>2720</v>
      </c>
      <c r="I831" s="580"/>
      <c r="J831" s="693"/>
    </row>
    <row r="832" spans="2:10" ht="15.75" thickBot="1">
      <c r="B832" s="64"/>
      <c r="C832" s="557" t="s">
        <v>106</v>
      </c>
      <c r="D832" s="667"/>
      <c r="E832" s="2085"/>
      <c r="F832" s="2086"/>
      <c r="G832" s="1463"/>
      <c r="H832" s="2087"/>
      <c r="I832" s="584"/>
      <c r="J832" s="5"/>
    </row>
    <row r="833" spans="2:10" ht="15.75">
      <c r="B833" s="1465" t="str">
        <f>B775</f>
        <v>12 -18 л</v>
      </c>
      <c r="C833" s="1466" t="s">
        <v>236</v>
      </c>
      <c r="D833" s="1467">
        <f>D775</f>
        <v>0.25</v>
      </c>
      <c r="E833" s="1476">
        <f>E775</f>
        <v>22.5</v>
      </c>
      <c r="F833" s="1468">
        <f>F775</f>
        <v>23</v>
      </c>
      <c r="G833" s="1468">
        <f>G775</f>
        <v>95.75</v>
      </c>
      <c r="H833" s="1469">
        <f>H775</f>
        <v>680</v>
      </c>
      <c r="I833" s="584"/>
    </row>
    <row r="834" spans="2:10" ht="15" customHeight="1">
      <c r="B834" s="1457"/>
      <c r="C834" s="1458" t="s">
        <v>581</v>
      </c>
      <c r="D834" s="1459"/>
      <c r="E834" s="1483">
        <f>(E73+E132+E190+E248+E307+E367+E426+E485+E543+E601+E655+E718)/12</f>
        <v>22.499999166666665</v>
      </c>
      <c r="F834" s="1484">
        <f>(F73+F132+F190+F248+F307+F367+F426+F485+F543+F601+F655+F718)/12</f>
        <v>22.999999166666665</v>
      </c>
      <c r="G834" s="1484">
        <f>(G73+G132+G190+G248+G307+G367+G426+G485+G543+G601+G655+G718)/12</f>
        <v>95.749996666666675</v>
      </c>
      <c r="H834" s="1485">
        <f>(H73+H132+H190+H248+H307+H367+H426+H485+H543+H601+H655+H718)/12</f>
        <v>680.00000833333331</v>
      </c>
      <c r="I834" s="5"/>
    </row>
    <row r="835" spans="2:10" ht="11.25" customHeight="1" thickBot="1">
      <c r="B835" s="1471"/>
      <c r="C835" s="1472" t="s">
        <v>418</v>
      </c>
      <c r="D835" s="1473" t="s">
        <v>39</v>
      </c>
      <c r="E835" s="1479">
        <f>(E834*100/E773)-25</f>
        <v>-9.2592592437767962E-7</v>
      </c>
      <c r="F835" s="1480">
        <f>(F834*100/F773)-25</f>
        <v>-9.0579710132487889E-7</v>
      </c>
      <c r="G835" s="1480">
        <f>(G834*100/G773)-25</f>
        <v>-8.7032201889769567E-7</v>
      </c>
      <c r="H835" s="1482">
        <f>(H834*100/H773)-25</f>
        <v>3.0637254511134415E-7</v>
      </c>
      <c r="I835" s="20"/>
    </row>
    <row r="836" spans="2:10" ht="15.75" thickBot="1">
      <c r="B836" s="92"/>
      <c r="C836" s="92"/>
      <c r="D836" s="576"/>
      <c r="E836" s="576"/>
      <c r="F836" s="576"/>
      <c r="G836" s="576"/>
      <c r="H836" s="576"/>
      <c r="I836" s="31"/>
    </row>
    <row r="837" spans="2:10" ht="15.75">
      <c r="B837" s="1465" t="str">
        <f>B775</f>
        <v>12 -18 л</v>
      </c>
      <c r="C837" s="1466" t="s">
        <v>237</v>
      </c>
      <c r="D837" s="1467">
        <f>D779</f>
        <v>0.35</v>
      </c>
      <c r="E837" s="1476">
        <f>E779</f>
        <v>31.5</v>
      </c>
      <c r="F837" s="1468">
        <f>F779</f>
        <v>32.200000000000003</v>
      </c>
      <c r="G837" s="1468">
        <f>G779</f>
        <v>134.05000000000001</v>
      </c>
      <c r="H837" s="1469">
        <f>H779</f>
        <v>952</v>
      </c>
      <c r="I837" s="5"/>
    </row>
    <row r="838" spans="2:10">
      <c r="B838" s="1457"/>
      <c r="C838" s="1458" t="str">
        <f>C834</f>
        <v>Среднее за 12 дней (фактически)</v>
      </c>
      <c r="D838" s="1459"/>
      <c r="E838" s="1483">
        <f>(E85+E143+E201+E260+E318+E380+E438+E497+E554+E613+E667+E732)/12</f>
        <v>31.500010833333331</v>
      </c>
      <c r="F838" s="1484">
        <f>(F85+F143+F201+F260+F318+F380+F438+F497+F554+F613+F667+F732)/12</f>
        <v>32.200035833333338</v>
      </c>
      <c r="G838" s="1484">
        <f>(G85+G143+G201+G260+G318+G380+G438+G497+G554+G613+G667+G732)/12</f>
        <v>134.05000833333332</v>
      </c>
      <c r="H838" s="1485">
        <f>(H85+H143+H201+H260+H318+H380+H438+H497+H554+H613+H667+H732)/12</f>
        <v>951.99999416666662</v>
      </c>
      <c r="I838" s="580"/>
    </row>
    <row r="839" spans="2:10" ht="15.75" thickBot="1">
      <c r="B839" s="1471"/>
      <c r="C839" s="1472" t="s">
        <v>418</v>
      </c>
      <c r="D839" s="1473" t="s">
        <v>39</v>
      </c>
      <c r="E839" s="1479">
        <f>(E838*100/E773)-35</f>
        <v>1.203703703112069E-5</v>
      </c>
      <c r="F839" s="1480">
        <f>(F838*100/F773)-35</f>
        <v>3.894927536407522E-5</v>
      </c>
      <c r="G839" s="1480">
        <f>(G838*100/G773)-35</f>
        <v>2.1758050436915255E-6</v>
      </c>
      <c r="H839" s="1482">
        <f>(H838*100/H773)-35</f>
        <v>-2.144607904597251E-7</v>
      </c>
      <c r="I839" s="580"/>
    </row>
    <row r="840" spans="2:10" ht="15.75" thickBot="1">
      <c r="B840" s="106"/>
      <c r="C840" s="1385"/>
      <c r="D840" s="824"/>
      <c r="E840" s="825"/>
      <c r="F840" s="542"/>
      <c r="G840" s="543"/>
      <c r="H840" s="543"/>
      <c r="I840" s="580"/>
    </row>
    <row r="841" spans="2:10" ht="15.75">
      <c r="B841" s="1465" t="str">
        <f>B775</f>
        <v>12 -18 л</v>
      </c>
      <c r="C841" s="1466" t="s">
        <v>232</v>
      </c>
      <c r="D841" s="1467">
        <f>D783</f>
        <v>0.1</v>
      </c>
      <c r="E841" s="1476">
        <f>E783</f>
        <v>9</v>
      </c>
      <c r="F841" s="1468">
        <f>F783</f>
        <v>9.1999999999999993</v>
      </c>
      <c r="G841" s="1468">
        <f>G783</f>
        <v>38.299999999999997</v>
      </c>
      <c r="H841" s="1469">
        <f>H783</f>
        <v>272</v>
      </c>
      <c r="I841" s="584"/>
      <c r="J841" s="5"/>
    </row>
    <row r="842" spans="2:10">
      <c r="B842" s="1457"/>
      <c r="C842" s="1458" t="str">
        <f>C834</f>
        <v>Среднее за 12 дней (фактически)</v>
      </c>
      <c r="D842" s="1459"/>
      <c r="E842" s="1483">
        <f>(E92+E151+E209+E268+E325+E387+E447+E505+E562+E621+E675+E740)/12</f>
        <v>9.0000575000000005</v>
      </c>
      <c r="F842" s="1484">
        <f>(F92+F151+F209+F268+F325+F387+F447+F505+F562+F621+F675+F740)/12</f>
        <v>9.1999849999999999</v>
      </c>
      <c r="G842" s="1484">
        <f>(G92+G151+G209+G268+G325+G387+G447+G505+G562+G621+G675+G740)/12</f>
        <v>38.299974999999996</v>
      </c>
      <c r="H842" s="1485">
        <f>(H92+H151+H209+H268+H325+H387+H447+H505+H562+H621+H675+H740)/12</f>
        <v>272.00003333333331</v>
      </c>
      <c r="I842" s="584"/>
    </row>
    <row r="843" spans="2:10" ht="15" customHeight="1" thickBot="1">
      <c r="B843" s="1471"/>
      <c r="C843" s="1472" t="s">
        <v>418</v>
      </c>
      <c r="D843" s="1473" t="s">
        <v>39</v>
      </c>
      <c r="E843" s="1479">
        <f>(E842*100/E773)-10</f>
        <v>6.3888888888641304E-5</v>
      </c>
      <c r="F843" s="1480">
        <f>(F842*100/F773)-10</f>
        <v>-1.6304347825624177E-5</v>
      </c>
      <c r="G843" s="1480">
        <f>(G842*100/G773)-10</f>
        <v>-6.5274151452854312E-6</v>
      </c>
      <c r="H843" s="1482">
        <f>(H842*100/H773)-10</f>
        <v>1.2254901946562313E-6</v>
      </c>
      <c r="I843" s="5"/>
    </row>
    <row r="844" spans="2:10" ht="16.5" customHeight="1" thickBot="1">
      <c r="I844" s="20"/>
    </row>
    <row r="845" spans="2:10" ht="15.75">
      <c r="B845" s="1465" t="str">
        <f>B775</f>
        <v>12 -18 л</v>
      </c>
      <c r="C845" s="1466" t="s">
        <v>174</v>
      </c>
      <c r="D845" s="1467">
        <f>D787</f>
        <v>0.6</v>
      </c>
      <c r="E845" s="1476">
        <f>E787</f>
        <v>54</v>
      </c>
      <c r="F845" s="1468">
        <f>F787</f>
        <v>55.2</v>
      </c>
      <c r="G845" s="1468">
        <f>G787</f>
        <v>229.8</v>
      </c>
      <c r="H845" s="1469">
        <f>H787</f>
        <v>1632</v>
      </c>
      <c r="I845" s="31"/>
    </row>
    <row r="846" spans="2:10">
      <c r="B846" s="1457"/>
      <c r="C846" s="1458" t="str">
        <f>C834</f>
        <v>Среднее за 12 дней (фактически)</v>
      </c>
      <c r="D846" s="1459"/>
      <c r="E846" s="1483">
        <f>(E98+E155+E213+E272+E329+E391+E451+E509+E566+E625+E679+E745)/12</f>
        <v>54.000009999999996</v>
      </c>
      <c r="F846" s="1484">
        <f>(F98+F155+F213+F272+F329+F391+F451+F509+F566+F625+F679+F745)/12</f>
        <v>55.200034999999993</v>
      </c>
      <c r="G846" s="1484">
        <f>(G98+G155+G213+G272+G329+G391+G451+G509+G566+G625+G679+G745)/12</f>
        <v>229.80000500000003</v>
      </c>
      <c r="H846" s="1485">
        <f>(H98+H155+H213+H272+H329+H391+H451+H509+H566+H625+H679+H745)/12</f>
        <v>1632.0000024999997</v>
      </c>
      <c r="I846" s="5"/>
    </row>
    <row r="847" spans="2:10" ht="15" customHeight="1" thickBot="1">
      <c r="B847" s="1471"/>
      <c r="C847" s="1486" t="s">
        <v>344</v>
      </c>
      <c r="D847" s="1487"/>
      <c r="E847" s="1479">
        <f>(E846*100/E773)-60</f>
        <v>1.111111110674301E-5</v>
      </c>
      <c r="F847" s="1480">
        <f>(F846*100/F773)-60</f>
        <v>3.8043478248539486E-5</v>
      </c>
      <c r="G847" s="1480">
        <f>(G846*100/G773)-60</f>
        <v>1.3054830318992572E-6</v>
      </c>
      <c r="H847" s="1482">
        <f>(H846*100/H773)-60</f>
        <v>9.1911758204332727E-8</v>
      </c>
      <c r="I847" s="580"/>
    </row>
    <row r="848" spans="2:10" ht="16.5" thickBot="1">
      <c r="B848" s="106"/>
      <c r="C848" s="489"/>
      <c r="D848" s="121"/>
      <c r="E848" s="591"/>
      <c r="F848" s="591"/>
      <c r="G848" s="591"/>
      <c r="H848" s="205"/>
      <c r="I848" s="580"/>
    </row>
    <row r="849" spans="2:10" ht="15.75">
      <c r="B849" s="1465" t="str">
        <f>B775</f>
        <v>12 -18 л</v>
      </c>
      <c r="C849" s="1466" t="s">
        <v>233</v>
      </c>
      <c r="D849" s="1467">
        <f>D791</f>
        <v>0.45</v>
      </c>
      <c r="E849" s="1476">
        <f>E791</f>
        <v>40.5</v>
      </c>
      <c r="F849" s="1468">
        <f>F791</f>
        <v>41.4</v>
      </c>
      <c r="G849" s="1468">
        <f>G791</f>
        <v>172.35</v>
      </c>
      <c r="H849" s="1469">
        <f>H791</f>
        <v>1224</v>
      </c>
      <c r="I849" s="580"/>
    </row>
    <row r="850" spans="2:10">
      <c r="B850" s="1457"/>
      <c r="C850" s="1458" t="str">
        <f>C834</f>
        <v>Среднее за 12 дней (фактически)</v>
      </c>
      <c r="D850" s="1459"/>
      <c r="E850" s="1483">
        <f>(E102+E159+E217+E276+E333+E395+E455+E513+E570+E629+E683+E749)/12</f>
        <v>40.500068333333338</v>
      </c>
      <c r="F850" s="1484">
        <f>(F102+F159+F217+F276+F333+F395+F455+F513+F570+F629+F683+F749)/12</f>
        <v>41.400020833333336</v>
      </c>
      <c r="G850" s="1484">
        <f>(G102+G159+G217+G276+G333+G395+G455+G513+G570+G629+G683+G749)/12</f>
        <v>172.34998333333337</v>
      </c>
      <c r="H850" s="1485">
        <f>(H102+H159+H217+H276+H333+H395+H455+H513+H570+H629+H683+H749)/12</f>
        <v>1224.0000275</v>
      </c>
      <c r="I850" s="584"/>
    </row>
    <row r="851" spans="2:10" ht="16.5" customHeight="1" thickBot="1">
      <c r="B851" s="1471"/>
      <c r="C851" s="1472" t="s">
        <v>418</v>
      </c>
      <c r="D851" s="1473" t="s">
        <v>39</v>
      </c>
      <c r="E851" s="1479">
        <f>(E850*100/E773)-45</f>
        <v>7.5925925933972849E-5</v>
      </c>
      <c r="F851" s="1480">
        <f>(F850*100/F773)-45</f>
        <v>2.26449275402274E-5</v>
      </c>
      <c r="G851" s="1480">
        <f>(G850*100/G773)-45</f>
        <v>-4.351610087383051E-6</v>
      </c>
      <c r="H851" s="1482">
        <f>(H850*100/H773)-45</f>
        <v>1.0110294113019336E-6</v>
      </c>
      <c r="I851" s="584"/>
    </row>
    <row r="852" spans="2:10" ht="15.75" thickBot="1">
      <c r="I852" s="5"/>
    </row>
    <row r="853" spans="2:10" ht="15.75">
      <c r="B853" s="1465" t="str">
        <f>B775</f>
        <v>12 -18 л</v>
      </c>
      <c r="C853" s="1466" t="s">
        <v>1146</v>
      </c>
      <c r="D853" s="1467">
        <f>D795</f>
        <v>0.7</v>
      </c>
      <c r="E853" s="1476">
        <f>E795</f>
        <v>63</v>
      </c>
      <c r="F853" s="1468">
        <f>F795</f>
        <v>64.400000000000006</v>
      </c>
      <c r="G853" s="1468">
        <f>G795</f>
        <v>268.10000000000002</v>
      </c>
      <c r="H853" s="1469">
        <f>H795</f>
        <v>1904</v>
      </c>
      <c r="I853" s="20"/>
    </row>
    <row r="854" spans="2:10">
      <c r="B854" s="1457"/>
      <c r="C854" s="1458" t="str">
        <f>C834</f>
        <v>Среднее за 12 дней (фактически)</v>
      </c>
      <c r="D854" s="1459"/>
      <c r="E854" s="1483">
        <f>(E106+E163+E221+E280+E337+E399+E458+E517+E574+E633+E687+E753)/12</f>
        <v>63.000067500000007</v>
      </c>
      <c r="F854" s="1484">
        <f>(F106+F163+F221+F280+F337+F399+F458+F517+F574+F633+F687+F753)/12</f>
        <v>64.400020000000012</v>
      </c>
      <c r="G854" s="1484">
        <f>(G106+G163+G221+G280+G337+G399+G458+G517+G574+G633+G687+G753)/12</f>
        <v>268.09997999999996</v>
      </c>
      <c r="H854" s="1485">
        <f>(H106+H163+H221+H280+H337+H399+H458+H517+H574+H633+H687+H753)/12</f>
        <v>1904.0000358333334</v>
      </c>
      <c r="I854" s="31"/>
      <c r="J854" s="31"/>
    </row>
    <row r="855" spans="2:10" ht="15.75" thickBot="1">
      <c r="B855" s="1471"/>
      <c r="C855" s="1472" t="s">
        <v>418</v>
      </c>
      <c r="D855" s="1473" t="s">
        <v>39</v>
      </c>
      <c r="E855" s="1479">
        <f>(E854*100/E773)-70</f>
        <v>7.5000000009595169E-5</v>
      </c>
      <c r="F855" s="1480">
        <f>(F854*100/F773)-70</f>
        <v>2.1739130446007948E-5</v>
      </c>
      <c r="G855" s="1480">
        <f>(G854*100/G773)-70</f>
        <v>-5.2219321275970287E-6</v>
      </c>
      <c r="H855" s="1482">
        <f>(H854*100/H773)-70</f>
        <v>1.3174019670714188E-6</v>
      </c>
      <c r="I855" s="5"/>
      <c r="J855" s="31"/>
    </row>
    <row r="856" spans="2:10">
      <c r="B856" s="106"/>
      <c r="C856" s="1385"/>
      <c r="D856" s="824"/>
      <c r="E856" s="546"/>
      <c r="F856" s="542"/>
      <c r="G856" s="543"/>
      <c r="H856" s="543"/>
      <c r="I856" s="580"/>
      <c r="J856" s="693"/>
    </row>
    <row r="857" spans="2:10" ht="11.25" customHeight="1"/>
    <row r="858" spans="2:10" ht="12.75" customHeight="1">
      <c r="B858" s="79" t="s">
        <v>98</v>
      </c>
      <c r="C858" s="65"/>
      <c r="D858" s="65"/>
      <c r="E858" s="65"/>
      <c r="F858" s="65"/>
      <c r="G858" s="65"/>
      <c r="H858" s="65" t="s">
        <v>99</v>
      </c>
      <c r="I858" s="303"/>
      <c r="J858" s="303"/>
    </row>
    <row r="859" spans="2:10" ht="12.75" customHeight="1"/>
    <row r="860" spans="2:10" ht="12.75" customHeight="1">
      <c r="C860" t="s">
        <v>14</v>
      </c>
      <c r="D860"/>
      <c r="E860" s="6"/>
      <c r="F860"/>
      <c r="G860"/>
      <c r="H860"/>
    </row>
    <row r="861" spans="2:10" ht="12.75" customHeight="1">
      <c r="B861" s="66">
        <v>1</v>
      </c>
      <c r="C861" s="66" t="s">
        <v>15</v>
      </c>
      <c r="D861" s="65"/>
      <c r="E861" s="69"/>
      <c r="F861" s="65" t="s">
        <v>16</v>
      </c>
      <c r="G861" s="65"/>
      <c r="H861" s="65"/>
    </row>
    <row r="862" spans="2:10" ht="12.75" customHeight="1">
      <c r="B862" s="66"/>
      <c r="C862" s="66" t="s">
        <v>17</v>
      </c>
      <c r="D862" s="65"/>
      <c r="E862" s="69"/>
      <c r="F862" s="65"/>
      <c r="G862" s="68"/>
      <c r="H862" s="65"/>
    </row>
    <row r="863" spans="2:10" ht="13.5" customHeight="1">
      <c r="B863">
        <v>2</v>
      </c>
      <c r="C863" s="559" t="s">
        <v>401</v>
      </c>
      <c r="D863" s="65"/>
      <c r="E863" s="69"/>
      <c r="F863" s="65"/>
      <c r="G863" s="65"/>
      <c r="H863" s="65"/>
    </row>
    <row r="864" spans="2:10" ht="12.75" customHeight="1">
      <c r="C864" s="559" t="s">
        <v>402</v>
      </c>
      <c r="D864" s="65"/>
      <c r="E864" s="69"/>
      <c r="F864" s="65"/>
      <c r="G864" s="68"/>
      <c r="H864" s="65"/>
    </row>
    <row r="865" spans="2:10" ht="12.75" customHeight="1">
      <c r="B865">
        <v>3</v>
      </c>
      <c r="C865" s="66" t="s">
        <v>590</v>
      </c>
      <c r="D865" s="65"/>
      <c r="E865" s="69"/>
      <c r="F865" s="65"/>
      <c r="G865" s="65"/>
      <c r="H865" s="65"/>
    </row>
    <row r="866" spans="2:10" ht="13.5" customHeight="1">
      <c r="C866" s="66" t="s">
        <v>591</v>
      </c>
      <c r="D866" s="65"/>
      <c r="E866" s="69"/>
      <c r="F866" s="65"/>
      <c r="G866" s="68"/>
      <c r="H866" s="65"/>
    </row>
    <row r="867" spans="2:10" ht="12.75" customHeight="1">
      <c r="C867" s="66" t="s">
        <v>592</v>
      </c>
      <c r="J867" s="559"/>
    </row>
    <row r="868" spans="2:10" ht="9.75" customHeight="1">
      <c r="C868" s="559" t="s">
        <v>593</v>
      </c>
      <c r="I868" s="559"/>
      <c r="J868" s="2"/>
    </row>
    <row r="869" spans="2:10" ht="9.75" customHeight="1">
      <c r="B869">
        <v>4</v>
      </c>
      <c r="C869" s="559" t="s">
        <v>345</v>
      </c>
      <c r="D869" s="559"/>
      <c r="E869" s="559"/>
      <c r="F869" s="559"/>
      <c r="G869" s="559"/>
      <c r="H869" s="559"/>
      <c r="I869" s="559"/>
      <c r="J869" s="559"/>
    </row>
    <row r="870" spans="2:10" ht="11.25" customHeight="1">
      <c r="C870" s="559" t="s">
        <v>346</v>
      </c>
      <c r="D870" s="559"/>
      <c r="E870" s="559"/>
      <c r="F870" s="559"/>
      <c r="G870" s="559"/>
      <c r="H870" s="559"/>
      <c r="I870" s="559"/>
    </row>
    <row r="871" spans="2:10" ht="12" customHeight="1">
      <c r="C871" s="559" t="s">
        <v>347</v>
      </c>
      <c r="D871" s="559"/>
      <c r="E871" s="559"/>
      <c r="F871" s="559"/>
      <c r="G871" s="559"/>
      <c r="H871" s="559"/>
    </row>
    <row r="872" spans="2:10" ht="9.75" customHeight="1">
      <c r="B872">
        <v>5</v>
      </c>
      <c r="C872" s="559" t="s">
        <v>348</v>
      </c>
      <c r="D872" s="559"/>
      <c r="E872" s="559"/>
      <c r="F872" s="559"/>
      <c r="G872" s="559"/>
      <c r="H872" s="559"/>
    </row>
    <row r="873" spans="2:10" ht="9.75" customHeight="1">
      <c r="C873" s="559" t="s">
        <v>349</v>
      </c>
      <c r="D873" s="559"/>
      <c r="E873" s="559"/>
      <c r="F873" s="559"/>
      <c r="G873" s="559"/>
      <c r="H873" s="559"/>
    </row>
    <row r="874" spans="2:10" ht="11.25" customHeight="1">
      <c r="D874" s="576"/>
      <c r="E874" s="576"/>
      <c r="F874" s="576"/>
      <c r="G874" s="576"/>
      <c r="H874" s="576"/>
      <c r="I874" s="576"/>
    </row>
    <row r="889" spans="3:8">
      <c r="C889" s="65"/>
      <c r="D889" s="65"/>
      <c r="E889" s="69"/>
      <c r="F889" s="65"/>
      <c r="G889" s="68"/>
      <c r="H889" s="65"/>
    </row>
    <row r="890" spans="3:8">
      <c r="C890" s="65"/>
      <c r="D890" s="65"/>
      <c r="E890" s="69"/>
      <c r="F890" s="65"/>
      <c r="G890" s="65"/>
      <c r="H890" s="65"/>
    </row>
    <row r="891" spans="3:8">
      <c r="C891" s="65"/>
      <c r="D891" s="65"/>
      <c r="E891" s="69"/>
      <c r="F891" s="65"/>
      <c r="G891" s="68"/>
      <c r="H891" s="65"/>
    </row>
  </sheetData>
  <mergeCells count="13">
    <mergeCell ref="A60:J60"/>
    <mergeCell ref="A177:J177"/>
    <mergeCell ref="A234:J234"/>
    <mergeCell ref="A293:J293"/>
    <mergeCell ref="A352:J352"/>
    <mergeCell ref="A643:J643"/>
    <mergeCell ref="A704:J704"/>
    <mergeCell ref="A766:J766"/>
    <mergeCell ref="A118:J118"/>
    <mergeCell ref="A412:J412"/>
    <mergeCell ref="A471:J471"/>
    <mergeCell ref="A528:J528"/>
    <mergeCell ref="A588:J588"/>
  </mergeCells>
  <phoneticPr fontId="51" type="noConversion"/>
  <pageMargins left="0" right="0" top="0" bottom="0" header="0.51180555555555496" footer="0.51180555555555496"/>
  <pageSetup paperSize="9" scale="95" firstPageNumber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BN725"/>
  <sheetViews>
    <sheetView view="pageBreakPreview" topLeftCell="A602" zoomScale="60" workbookViewId="0">
      <selection activeCell="Q220" sqref="Q220"/>
    </sheetView>
  </sheetViews>
  <sheetFormatPr defaultRowHeight="15"/>
  <cols>
    <col min="1" max="1" width="0.7109375" customWidth="1"/>
    <col min="2" max="2" width="6.140625" customWidth="1"/>
    <col min="3" max="3" width="20.5703125" style="77" customWidth="1"/>
    <col min="4" max="4" width="6.28515625" customWidth="1"/>
    <col min="5" max="5" width="10.5703125" customWidth="1"/>
    <col min="6" max="6" width="6" customWidth="1"/>
    <col min="7" max="7" width="6.140625" customWidth="1"/>
    <col min="8" max="8" width="9.85546875" customWidth="1"/>
    <col min="9" max="9" width="6.140625" customWidth="1"/>
    <col min="10" max="10" width="6.28515625" customWidth="1"/>
    <col min="11" max="11" width="9.5703125" customWidth="1"/>
    <col min="12" max="12" width="6.28515625" customWidth="1"/>
    <col min="13" max="13" width="6" customWidth="1"/>
    <col min="14" max="14" width="2" customWidth="1"/>
    <col min="15" max="15" width="13.140625" customWidth="1"/>
    <col min="16" max="16" width="10" customWidth="1"/>
    <col min="17" max="17" width="10.42578125" customWidth="1"/>
    <col min="18" max="18" width="10.140625" customWidth="1"/>
    <col min="19" max="19" width="10.28515625" customWidth="1"/>
    <col min="20" max="20" width="8.7109375" customWidth="1"/>
    <col min="21" max="21" width="7.7109375" customWidth="1"/>
    <col min="22" max="22" width="8.5703125" customWidth="1"/>
    <col min="23" max="23" width="7.140625" customWidth="1"/>
    <col min="24" max="24" width="7.5703125" customWidth="1"/>
    <col min="25" max="26" width="8" customWidth="1"/>
    <col min="27" max="27" width="9.85546875" customWidth="1"/>
    <col min="28" max="28" width="2" customWidth="1"/>
    <col min="29" max="29" width="13.7109375" customWidth="1"/>
    <col min="30" max="30" width="8.5703125" customWidth="1"/>
    <col min="31" max="31" width="8.140625" customWidth="1"/>
    <col min="32" max="32" width="8.85546875" customWidth="1"/>
    <col min="33" max="33" width="9" customWidth="1"/>
    <col min="34" max="34" width="8.42578125" customWidth="1"/>
    <col min="35" max="35" width="9.85546875" customWidth="1"/>
    <col min="36" max="36" width="8.5703125" customWidth="1"/>
    <col min="37" max="37" width="8.85546875" customWidth="1"/>
    <col min="38" max="38" width="9.42578125" customWidth="1"/>
    <col min="39" max="39" width="9.85546875" customWidth="1"/>
    <col min="40" max="40" width="10.140625" customWidth="1"/>
    <col min="41" max="41" width="9.85546875" customWidth="1"/>
    <col min="42" max="42" width="12.42578125" customWidth="1"/>
    <col min="43" max="43" width="10.85546875" customWidth="1"/>
    <col min="44" max="44" width="12.140625" customWidth="1"/>
  </cols>
  <sheetData>
    <row r="1" spans="2:47" ht="12" customHeight="1">
      <c r="AT1" s="11"/>
      <c r="AU1" s="11"/>
    </row>
    <row r="2" spans="2:47" ht="14.25" customHeight="1">
      <c r="E2" s="7"/>
      <c r="F2" s="53"/>
      <c r="G2" s="142"/>
      <c r="H2" s="11"/>
      <c r="I2" s="11"/>
      <c r="J2" s="11"/>
      <c r="K2" s="11"/>
      <c r="AC2" t="s">
        <v>295</v>
      </c>
    </row>
    <row r="3" spans="2:47">
      <c r="C3" s="169" t="s">
        <v>571</v>
      </c>
      <c r="G3" s="2"/>
      <c r="H3" s="2"/>
      <c r="I3" s="2"/>
      <c r="L3" s="2"/>
      <c r="AC3" s="99" t="s">
        <v>107</v>
      </c>
      <c r="AD3" s="556" t="s">
        <v>546</v>
      </c>
      <c r="AI3" s="131" t="s">
        <v>126</v>
      </c>
      <c r="AK3" s="1531" t="str">
        <f>W5</f>
        <v>О С Е Н Ь     2024  -   __  г.г.</v>
      </c>
      <c r="AL3" s="67"/>
    </row>
    <row r="4" spans="2:47" ht="13.5" customHeight="1" thickBot="1">
      <c r="C4"/>
      <c r="D4" s="99" t="s">
        <v>363</v>
      </c>
      <c r="F4" s="78"/>
      <c r="K4" s="1565" t="s">
        <v>698</v>
      </c>
      <c r="L4" s="1199"/>
      <c r="O4" t="s">
        <v>295</v>
      </c>
      <c r="AO4" s="88"/>
      <c r="AQ4" s="11"/>
      <c r="AR4" s="11"/>
      <c r="AS4" s="11"/>
      <c r="AT4" s="11"/>
    </row>
    <row r="5" spans="2:47" ht="13.5" customHeight="1" thickBot="1">
      <c r="B5" s="1563" t="s">
        <v>545</v>
      </c>
      <c r="C5" s="2"/>
      <c r="D5" s="80"/>
      <c r="F5" s="131" t="s">
        <v>126</v>
      </c>
      <c r="I5" s="81"/>
      <c r="J5" s="559" t="s">
        <v>626</v>
      </c>
      <c r="K5" s="556"/>
      <c r="O5" s="99" t="s">
        <v>107</v>
      </c>
      <c r="P5" s="556" t="str">
        <f>B5</f>
        <v>Возрастная категория:  12  лет и старше</v>
      </c>
      <c r="U5" s="131" t="s">
        <v>126</v>
      </c>
      <c r="W5" s="1531" t="str">
        <f>J5</f>
        <v>О С Е Н Ь     2024  -   __  г.г.</v>
      </c>
      <c r="X5" s="67"/>
      <c r="Y5" s="1034"/>
      <c r="AC5" s="858" t="s">
        <v>243</v>
      </c>
      <c r="AD5" s="859" t="s">
        <v>296</v>
      </c>
      <c r="AE5" s="860"/>
      <c r="AF5" s="859" t="s">
        <v>297</v>
      </c>
      <c r="AG5" s="860"/>
      <c r="AH5" s="859" t="s">
        <v>298</v>
      </c>
      <c r="AI5" s="860"/>
      <c r="AJ5" s="859" t="s">
        <v>302</v>
      </c>
      <c r="AK5" s="860"/>
      <c r="AL5" s="906" t="s">
        <v>303</v>
      </c>
      <c r="AM5" s="860"/>
      <c r="AN5" s="1540" t="s">
        <v>304</v>
      </c>
      <c r="AO5" s="928"/>
      <c r="AR5" s="1537"/>
    </row>
    <row r="6" spans="2:47" ht="13.5" customHeight="1" thickBot="1">
      <c r="B6" s="34" t="s">
        <v>336</v>
      </c>
      <c r="C6" s="82" t="s">
        <v>3</v>
      </c>
      <c r="D6" s="83" t="s">
        <v>4</v>
      </c>
      <c r="E6" s="246" t="s">
        <v>59</v>
      </c>
      <c r="F6" s="71"/>
      <c r="G6" s="71"/>
      <c r="H6" s="71"/>
      <c r="I6" s="71"/>
      <c r="J6" s="71"/>
      <c r="K6" s="71"/>
      <c r="L6" s="71"/>
      <c r="M6" s="59"/>
      <c r="N6" s="92"/>
      <c r="Q6" s="169" t="s">
        <v>617</v>
      </c>
      <c r="AC6" s="1092" t="s">
        <v>324</v>
      </c>
      <c r="AD6" s="861" t="s">
        <v>90</v>
      </c>
      <c r="AE6" s="863" t="s">
        <v>91</v>
      </c>
      <c r="AF6" s="907" t="s">
        <v>90</v>
      </c>
      <c r="AG6" s="908" t="s">
        <v>91</v>
      </c>
      <c r="AH6" s="907" t="s">
        <v>90</v>
      </c>
      <c r="AI6" s="908" t="s">
        <v>91</v>
      </c>
      <c r="AJ6" s="861" t="s">
        <v>90</v>
      </c>
      <c r="AK6" s="862" t="s">
        <v>91</v>
      </c>
      <c r="AL6" s="909" t="s">
        <v>90</v>
      </c>
      <c r="AM6" s="862" t="s">
        <v>91</v>
      </c>
      <c r="AN6" s="1094" t="s">
        <v>90</v>
      </c>
      <c r="AO6" s="1095" t="s">
        <v>91</v>
      </c>
      <c r="AR6" s="106"/>
    </row>
    <row r="7" spans="2:47" ht="15.75" thickBot="1">
      <c r="B7" s="257" t="s">
        <v>337</v>
      </c>
      <c r="C7" s="11"/>
      <c r="D7" s="258" t="s">
        <v>60</v>
      </c>
      <c r="E7" s="64"/>
      <c r="F7" s="11"/>
      <c r="G7" s="11"/>
      <c r="H7" s="11"/>
      <c r="I7" s="11"/>
      <c r="J7" s="11"/>
      <c r="K7" s="11"/>
      <c r="L7" s="11"/>
      <c r="M7" s="74"/>
      <c r="N7" s="92"/>
      <c r="O7" s="1105" t="s">
        <v>327</v>
      </c>
      <c r="P7" s="182"/>
      <c r="Q7" s="182"/>
      <c r="R7" s="182"/>
      <c r="S7" s="182"/>
      <c r="T7" s="182"/>
      <c r="U7" s="182"/>
      <c r="V7" s="182"/>
      <c r="W7" s="182"/>
      <c r="X7" s="182"/>
      <c r="Y7" s="856"/>
      <c r="AC7" s="945" t="s">
        <v>65</v>
      </c>
      <c r="AD7" s="978"/>
      <c r="AE7" s="1004"/>
      <c r="AF7" s="978"/>
      <c r="AG7" s="1005"/>
      <c r="AH7" s="978"/>
      <c r="AI7" s="1006"/>
      <c r="AJ7" s="902">
        <f t="shared" ref="AJ7:AJ15" si="0">AD7+AF7</f>
        <v>0</v>
      </c>
      <c r="AK7" s="2801">
        <f t="shared" ref="AK7:AK15" si="1">AE7+AG7</f>
        <v>0</v>
      </c>
      <c r="AL7" s="902">
        <f t="shared" ref="AL7:AL16" si="2">AF7+AH7</f>
        <v>0</v>
      </c>
      <c r="AM7" s="1007">
        <f t="shared" ref="AM7:AM15" si="3">AG7+AI7</f>
        <v>0</v>
      </c>
      <c r="AN7" s="933">
        <f>AD7+AF7+AH7</f>
        <v>0</v>
      </c>
      <c r="AO7" s="937">
        <f>AE7+AG7+AI7</f>
        <v>0</v>
      </c>
      <c r="AR7" s="101"/>
    </row>
    <row r="8" spans="2:47" ht="16.5" thickBot="1">
      <c r="B8" s="621" t="s">
        <v>454</v>
      </c>
      <c r="C8" s="71"/>
      <c r="D8" s="71"/>
      <c r="E8" s="1594"/>
      <c r="F8" s="1851" t="s">
        <v>564</v>
      </c>
      <c r="G8" s="1179"/>
      <c r="H8" s="1181"/>
      <c r="I8" s="112"/>
      <c r="J8" s="112"/>
      <c r="K8" s="1619" t="s">
        <v>1035</v>
      </c>
      <c r="L8" s="46"/>
      <c r="M8" s="56"/>
      <c r="N8" s="92"/>
      <c r="O8" s="692"/>
      <c r="P8" s="17" t="s">
        <v>328</v>
      </c>
      <c r="Q8" s="17"/>
      <c r="R8" s="17"/>
      <c r="S8" s="17"/>
      <c r="T8" s="17"/>
      <c r="U8" s="17"/>
      <c r="V8" s="17"/>
      <c r="W8" s="17"/>
      <c r="X8" s="17"/>
      <c r="Y8" s="857"/>
      <c r="AC8" s="945" t="s">
        <v>465</v>
      </c>
      <c r="AD8" s="1185"/>
      <c r="AE8" s="1066"/>
      <c r="AF8" s="959"/>
      <c r="AG8" s="1009"/>
      <c r="AH8" s="959"/>
      <c r="AI8" s="1010"/>
      <c r="AJ8" s="903">
        <f t="shared" si="0"/>
        <v>0</v>
      </c>
      <c r="AK8" s="2802">
        <f t="shared" si="1"/>
        <v>0</v>
      </c>
      <c r="AL8" s="903">
        <f t="shared" si="2"/>
        <v>0</v>
      </c>
      <c r="AM8" s="950">
        <f t="shared" si="3"/>
        <v>0</v>
      </c>
      <c r="AN8" s="933">
        <f t="shared" ref="AN8:AN56" si="4">AD8+AF8+AH8</f>
        <v>0</v>
      </c>
      <c r="AO8" s="937">
        <f t="shared" ref="AO8:AO56" si="5">AE8+AG8+AI8</f>
        <v>0</v>
      </c>
      <c r="AR8" s="101"/>
    </row>
    <row r="9" spans="2:47" ht="15.75" customHeight="1" thickBot="1">
      <c r="B9" s="1554"/>
      <c r="C9" s="340" t="s">
        <v>132</v>
      </c>
      <c r="D9" s="1555"/>
      <c r="E9" s="1182" t="s">
        <v>89</v>
      </c>
      <c r="F9" s="160" t="s">
        <v>90</v>
      </c>
      <c r="G9" s="1551" t="s">
        <v>91</v>
      </c>
      <c r="H9" s="1206" t="s">
        <v>89</v>
      </c>
      <c r="I9" s="160" t="s">
        <v>90</v>
      </c>
      <c r="J9" s="1551" t="s">
        <v>91</v>
      </c>
      <c r="K9" s="1232" t="s">
        <v>89</v>
      </c>
      <c r="L9" s="1226" t="s">
        <v>90</v>
      </c>
      <c r="M9" s="1227" t="s">
        <v>91</v>
      </c>
      <c r="N9" s="92"/>
      <c r="AC9" s="945" t="s">
        <v>67</v>
      </c>
      <c r="AD9" s="1011"/>
      <c r="AE9" s="1066"/>
      <c r="AF9" s="1011"/>
      <c r="AG9" s="1013"/>
      <c r="AH9" s="1011"/>
      <c r="AI9" s="1014"/>
      <c r="AJ9" s="903">
        <f t="shared" si="0"/>
        <v>0</v>
      </c>
      <c r="AK9" s="2802">
        <f t="shared" si="1"/>
        <v>0</v>
      </c>
      <c r="AL9" s="903">
        <f t="shared" si="2"/>
        <v>0</v>
      </c>
      <c r="AM9" s="950">
        <f t="shared" si="3"/>
        <v>0</v>
      </c>
      <c r="AN9" s="933">
        <f t="shared" si="4"/>
        <v>0</v>
      </c>
      <c r="AO9" s="937">
        <f t="shared" si="5"/>
        <v>0</v>
      </c>
      <c r="AR9" s="101"/>
    </row>
    <row r="10" spans="2:47" ht="13.5" customHeight="1">
      <c r="B10" s="1580" t="s">
        <v>277</v>
      </c>
      <c r="C10" s="1409" t="s">
        <v>1064</v>
      </c>
      <c r="D10" s="1550">
        <v>100</v>
      </c>
      <c r="E10" s="2998" t="s">
        <v>625</v>
      </c>
      <c r="F10" s="1553">
        <v>148.554</v>
      </c>
      <c r="G10" s="2999">
        <v>132.5</v>
      </c>
      <c r="H10" s="3000" t="s">
        <v>396</v>
      </c>
      <c r="I10" s="1553">
        <v>5.4</v>
      </c>
      <c r="J10" s="3001">
        <v>5.4</v>
      </c>
      <c r="K10" s="3002" t="s">
        <v>51</v>
      </c>
      <c r="L10" s="1553">
        <v>2</v>
      </c>
      <c r="M10" s="3001">
        <v>2</v>
      </c>
      <c r="N10" s="92"/>
      <c r="O10" s="858" t="s">
        <v>243</v>
      </c>
      <c r="P10" s="859" t="s">
        <v>296</v>
      </c>
      <c r="Q10" s="860"/>
      <c r="R10" s="859" t="s">
        <v>297</v>
      </c>
      <c r="S10" s="860"/>
      <c r="T10" s="859" t="s">
        <v>298</v>
      </c>
      <c r="U10" s="860"/>
      <c r="V10" s="859" t="s">
        <v>299</v>
      </c>
      <c r="W10" s="860"/>
      <c r="X10" s="906" t="s">
        <v>438</v>
      </c>
      <c r="Y10" s="860"/>
      <c r="Z10" s="1532" t="s">
        <v>304</v>
      </c>
      <c r="AA10" s="911"/>
      <c r="AC10" s="945" t="s">
        <v>68</v>
      </c>
      <c r="AD10" s="959"/>
      <c r="AE10" s="1012"/>
      <c r="AF10" s="959">
        <f>I20</f>
        <v>5</v>
      </c>
      <c r="AG10" s="1013">
        <f>J20</f>
        <v>5</v>
      </c>
      <c r="AH10" s="959"/>
      <c r="AI10" s="1014"/>
      <c r="AJ10" s="903">
        <f t="shared" si="0"/>
        <v>5</v>
      </c>
      <c r="AK10" s="2802">
        <f t="shared" si="1"/>
        <v>5</v>
      </c>
      <c r="AL10" s="903">
        <f t="shared" si="2"/>
        <v>5</v>
      </c>
      <c r="AM10" s="950">
        <f t="shared" si="3"/>
        <v>5</v>
      </c>
      <c r="AN10" s="933">
        <f t="shared" si="4"/>
        <v>5</v>
      </c>
      <c r="AO10" s="937">
        <f t="shared" si="5"/>
        <v>5</v>
      </c>
      <c r="AR10" s="101"/>
    </row>
    <row r="11" spans="2:47" ht="13.5" customHeight="1" thickBot="1">
      <c r="B11" s="2942" t="s">
        <v>389</v>
      </c>
      <c r="C11" s="3623" t="s">
        <v>564</v>
      </c>
      <c r="D11" s="3003">
        <v>200</v>
      </c>
      <c r="E11" s="3004" t="s">
        <v>565</v>
      </c>
      <c r="F11" s="2398"/>
      <c r="G11" s="2398"/>
      <c r="H11" s="245" t="s">
        <v>82</v>
      </c>
      <c r="I11" s="228">
        <v>7.56</v>
      </c>
      <c r="J11" s="1233">
        <v>7.56</v>
      </c>
      <c r="K11" s="183" t="s">
        <v>366</v>
      </c>
      <c r="L11" s="227">
        <v>66</v>
      </c>
      <c r="M11" s="229"/>
      <c r="N11" s="92"/>
      <c r="O11" s="700"/>
      <c r="P11" s="861" t="s">
        <v>90</v>
      </c>
      <c r="Q11" s="862" t="s">
        <v>91</v>
      </c>
      <c r="R11" s="861" t="s">
        <v>90</v>
      </c>
      <c r="S11" s="862" t="s">
        <v>91</v>
      </c>
      <c r="T11" s="861" t="s">
        <v>90</v>
      </c>
      <c r="U11" s="862" t="s">
        <v>91</v>
      </c>
      <c r="V11" s="861" t="s">
        <v>90</v>
      </c>
      <c r="W11" s="862" t="s">
        <v>91</v>
      </c>
      <c r="X11" s="861" t="s">
        <v>90</v>
      </c>
      <c r="Y11" s="863" t="s">
        <v>91</v>
      </c>
      <c r="Z11" s="912" t="s">
        <v>90</v>
      </c>
      <c r="AA11" s="913" t="s">
        <v>91</v>
      </c>
      <c r="AC11" s="945" t="s">
        <v>70</v>
      </c>
      <c r="AD11" s="959"/>
      <c r="AE11" s="1008"/>
      <c r="AF11" s="959"/>
      <c r="AG11" s="1009"/>
      <c r="AH11" s="959"/>
      <c r="AI11" s="1010"/>
      <c r="AJ11" s="903">
        <f t="shared" si="0"/>
        <v>0</v>
      </c>
      <c r="AK11" s="2802">
        <f t="shared" si="1"/>
        <v>0</v>
      </c>
      <c r="AL11" s="903">
        <f t="shared" si="2"/>
        <v>0</v>
      </c>
      <c r="AM11" s="950">
        <f t="shared" si="3"/>
        <v>0</v>
      </c>
      <c r="AN11" s="933">
        <f t="shared" si="4"/>
        <v>0</v>
      </c>
      <c r="AO11" s="937">
        <f t="shared" si="5"/>
        <v>0</v>
      </c>
      <c r="AR11" s="101"/>
    </row>
    <row r="12" spans="2:47">
      <c r="B12" s="3005" t="s">
        <v>1034</v>
      </c>
      <c r="C12" s="245" t="s">
        <v>1035</v>
      </c>
      <c r="D12" s="3006">
        <v>200</v>
      </c>
      <c r="E12" s="2779" t="s">
        <v>390</v>
      </c>
      <c r="F12" s="3007">
        <v>37.799999999999997</v>
      </c>
      <c r="G12" s="3008">
        <v>37.799999999999997</v>
      </c>
      <c r="H12" s="245" t="s">
        <v>372</v>
      </c>
      <c r="I12" s="227">
        <v>1.6</v>
      </c>
      <c r="J12" s="229">
        <v>1.6</v>
      </c>
      <c r="K12" s="3009" t="s">
        <v>434</v>
      </c>
      <c r="L12" s="2398"/>
      <c r="M12" s="3010"/>
      <c r="N12" s="92"/>
      <c r="O12" s="1106" t="s">
        <v>118</v>
      </c>
      <c r="P12" s="878">
        <f>D14</f>
        <v>30</v>
      </c>
      <c r="Q12" s="1035">
        <f>D14</f>
        <v>30</v>
      </c>
      <c r="R12" s="892">
        <f>D29</f>
        <v>30</v>
      </c>
      <c r="S12" s="1027">
        <f>D29</f>
        <v>30</v>
      </c>
      <c r="T12" s="892"/>
      <c r="U12" s="1036"/>
      <c r="V12" s="892">
        <f>P12+R12</f>
        <v>60</v>
      </c>
      <c r="W12" s="1026">
        <f>Q12+S12</f>
        <v>60</v>
      </c>
      <c r="X12" s="892">
        <f>R12+T12</f>
        <v>30</v>
      </c>
      <c r="Y12" s="1027">
        <f>S12+U12</f>
        <v>30</v>
      </c>
      <c r="Z12" s="914">
        <f t="shared" ref="Z12:Z20" si="6">P12+R12+T12</f>
        <v>60</v>
      </c>
      <c r="AA12" s="915">
        <f t="shared" ref="AA12:AA20" si="7">Q12+S12+U12</f>
        <v>60</v>
      </c>
      <c r="AC12" s="945" t="s">
        <v>71</v>
      </c>
      <c r="AD12" s="959"/>
      <c r="AE12" s="1015"/>
      <c r="AF12" s="959"/>
      <c r="AG12" s="1009"/>
      <c r="AH12" s="959"/>
      <c r="AI12" s="1010"/>
      <c r="AJ12" s="903">
        <f t="shared" si="0"/>
        <v>0</v>
      </c>
      <c r="AK12" s="2802">
        <f t="shared" si="1"/>
        <v>0</v>
      </c>
      <c r="AL12" s="903">
        <f t="shared" si="2"/>
        <v>0</v>
      </c>
      <c r="AM12" s="950">
        <f t="shared" si="3"/>
        <v>0</v>
      </c>
      <c r="AN12" s="933">
        <f t="shared" si="4"/>
        <v>0</v>
      </c>
      <c r="AO12" s="937">
        <f t="shared" si="5"/>
        <v>0</v>
      </c>
      <c r="AR12" s="101"/>
    </row>
    <row r="13" spans="2:47">
      <c r="B13" s="1643" t="s">
        <v>9</v>
      </c>
      <c r="C13" s="1598" t="s">
        <v>10</v>
      </c>
      <c r="D13" s="3006">
        <v>60</v>
      </c>
      <c r="E13" s="2736" t="s">
        <v>479</v>
      </c>
      <c r="F13" s="228">
        <v>10.85</v>
      </c>
      <c r="G13" s="2396">
        <v>8.68</v>
      </c>
      <c r="H13" s="245" t="s">
        <v>366</v>
      </c>
      <c r="I13" s="227">
        <v>80</v>
      </c>
      <c r="J13" s="229">
        <v>80</v>
      </c>
      <c r="K13" s="184" t="s">
        <v>1036</v>
      </c>
      <c r="L13" s="227">
        <v>8.57</v>
      </c>
      <c r="M13" s="229">
        <v>7.5</v>
      </c>
      <c r="N13" s="92"/>
      <c r="O13" s="916" t="s">
        <v>117</v>
      </c>
      <c r="P13" s="879">
        <f>D13</f>
        <v>60</v>
      </c>
      <c r="Q13" s="1037">
        <f>D13</f>
        <v>60</v>
      </c>
      <c r="R13" s="879">
        <f>D28</f>
        <v>50</v>
      </c>
      <c r="S13" s="1038">
        <f>D28</f>
        <v>50</v>
      </c>
      <c r="T13" s="879">
        <f>D37</f>
        <v>30</v>
      </c>
      <c r="U13" s="1037">
        <f>D37</f>
        <v>30</v>
      </c>
      <c r="V13" s="879">
        <f t="shared" ref="V13:V18" si="8">P13+R13</f>
        <v>110</v>
      </c>
      <c r="W13" s="1029">
        <f t="shared" ref="W13:W18" si="9">Q13+S13</f>
        <v>110</v>
      </c>
      <c r="X13" s="879">
        <f t="shared" ref="X13:X18" si="10">R13+T13</f>
        <v>80</v>
      </c>
      <c r="Y13" s="950">
        <f t="shared" ref="Y13:Y18" si="11">S13+U13</f>
        <v>80</v>
      </c>
      <c r="Z13" s="917">
        <f t="shared" si="6"/>
        <v>140</v>
      </c>
      <c r="AA13" s="918">
        <f t="shared" si="7"/>
        <v>140</v>
      </c>
      <c r="AC13" s="946" t="s">
        <v>326</v>
      </c>
      <c r="AD13" s="1185">
        <f>F12</f>
        <v>37.799999999999997</v>
      </c>
      <c r="AE13" s="1066">
        <f>G12</f>
        <v>37.799999999999997</v>
      </c>
      <c r="AF13" s="959"/>
      <c r="AG13" s="1009"/>
      <c r="AH13" s="959">
        <f>F39</f>
        <v>3.6</v>
      </c>
      <c r="AI13" s="1010">
        <f>G39</f>
        <v>3.6</v>
      </c>
      <c r="AJ13" s="903">
        <f t="shared" si="0"/>
        <v>37.799999999999997</v>
      </c>
      <c r="AK13" s="2802">
        <f t="shared" si="1"/>
        <v>37.799999999999997</v>
      </c>
      <c r="AL13" s="903">
        <f t="shared" si="2"/>
        <v>3.6</v>
      </c>
      <c r="AM13" s="950">
        <f t="shared" si="3"/>
        <v>3.6</v>
      </c>
      <c r="AN13" s="933">
        <f t="shared" si="4"/>
        <v>41.4</v>
      </c>
      <c r="AO13" s="937">
        <f t="shared" si="5"/>
        <v>41.4</v>
      </c>
      <c r="AR13" s="101"/>
    </row>
    <row r="14" spans="2:47" ht="14.25" customHeight="1" thickBot="1">
      <c r="B14" s="1250" t="s">
        <v>9</v>
      </c>
      <c r="C14" s="2691" t="s">
        <v>319</v>
      </c>
      <c r="D14" s="3006">
        <v>30</v>
      </c>
      <c r="E14" s="2712" t="s">
        <v>134</v>
      </c>
      <c r="F14" s="2427">
        <v>8.64</v>
      </c>
      <c r="G14" s="3011">
        <v>7.56</v>
      </c>
      <c r="H14" s="3012" t="s">
        <v>566</v>
      </c>
      <c r="I14" s="92"/>
      <c r="J14" s="102"/>
      <c r="K14" s="1556" t="s">
        <v>376</v>
      </c>
      <c r="L14" s="242">
        <v>7</v>
      </c>
      <c r="M14" s="3013">
        <v>7</v>
      </c>
      <c r="N14" s="92"/>
      <c r="O14" s="916" t="s">
        <v>74</v>
      </c>
      <c r="P14" s="879"/>
      <c r="Q14" s="1039"/>
      <c r="R14" s="879"/>
      <c r="S14" s="1029"/>
      <c r="T14" s="1131">
        <f>I38+L38</f>
        <v>8.4</v>
      </c>
      <c r="U14" s="1040">
        <f>J38+M38</f>
        <v>8.4</v>
      </c>
      <c r="V14" s="879">
        <f t="shared" si="8"/>
        <v>0</v>
      </c>
      <c r="W14" s="1029">
        <f t="shared" si="9"/>
        <v>0</v>
      </c>
      <c r="X14" s="879">
        <f t="shared" si="10"/>
        <v>8.4</v>
      </c>
      <c r="Y14" s="950">
        <f t="shared" si="11"/>
        <v>8.4</v>
      </c>
      <c r="Z14" s="917">
        <f t="shared" si="6"/>
        <v>8.4</v>
      </c>
      <c r="AA14" s="918">
        <f t="shared" si="7"/>
        <v>8.4</v>
      </c>
      <c r="AC14" s="1093" t="s">
        <v>325</v>
      </c>
      <c r="AD14" s="965"/>
      <c r="AE14" s="1016"/>
      <c r="AF14" s="965"/>
      <c r="AG14" s="1017"/>
      <c r="AH14" s="965"/>
      <c r="AI14" s="1018"/>
      <c r="AJ14" s="904">
        <f t="shared" si="0"/>
        <v>0</v>
      </c>
      <c r="AK14" s="2803">
        <f t="shared" si="1"/>
        <v>0</v>
      </c>
      <c r="AL14" s="904">
        <f t="shared" si="2"/>
        <v>0</v>
      </c>
      <c r="AM14" s="868">
        <f t="shared" si="3"/>
        <v>0</v>
      </c>
      <c r="AN14" s="933">
        <f t="shared" si="4"/>
        <v>0</v>
      </c>
      <c r="AO14" s="937">
        <f t="shared" si="5"/>
        <v>0</v>
      </c>
      <c r="AR14" s="101"/>
    </row>
    <row r="15" spans="2:47" ht="15" customHeight="1" thickBot="1">
      <c r="B15" s="103"/>
      <c r="C15" s="3014"/>
      <c r="D15" s="102"/>
      <c r="E15" s="3015" t="s">
        <v>468</v>
      </c>
      <c r="F15" s="3016"/>
      <c r="G15" s="3017"/>
      <c r="H15" s="3018" t="s">
        <v>1037</v>
      </c>
      <c r="I15" s="3019"/>
      <c r="J15" s="3020">
        <v>0.02</v>
      </c>
      <c r="K15" s="183" t="s">
        <v>366</v>
      </c>
      <c r="L15" s="227">
        <v>150</v>
      </c>
      <c r="M15" s="229">
        <v>150</v>
      </c>
      <c r="N15" s="92"/>
      <c r="O15" s="919" t="s">
        <v>305</v>
      </c>
      <c r="P15" s="880">
        <f t="shared" ref="P15:U15" si="12">AD15</f>
        <v>37.799999999999997</v>
      </c>
      <c r="Q15" s="1067">
        <f t="shared" si="12"/>
        <v>37.799999999999997</v>
      </c>
      <c r="R15" s="880">
        <f t="shared" si="12"/>
        <v>5</v>
      </c>
      <c r="S15" s="1041">
        <f t="shared" si="12"/>
        <v>5</v>
      </c>
      <c r="T15" s="880">
        <f t="shared" si="12"/>
        <v>3.6</v>
      </c>
      <c r="U15" s="1042">
        <f t="shared" si="12"/>
        <v>3.6</v>
      </c>
      <c r="V15" s="880">
        <f t="shared" si="8"/>
        <v>42.8</v>
      </c>
      <c r="W15" s="921">
        <f t="shared" si="9"/>
        <v>42.8</v>
      </c>
      <c r="X15" s="880">
        <f t="shared" si="10"/>
        <v>8.6</v>
      </c>
      <c r="Y15" s="1041">
        <f t="shared" si="11"/>
        <v>8.6</v>
      </c>
      <c r="Z15" s="920">
        <f t="shared" si="6"/>
        <v>46.4</v>
      </c>
      <c r="AA15" s="921">
        <f t="shared" si="7"/>
        <v>46.4</v>
      </c>
      <c r="AC15" s="947" t="s">
        <v>314</v>
      </c>
      <c r="AD15" s="1019">
        <f t="shared" ref="AD15:AH15" si="13">SUM(AD7:AD14)</f>
        <v>37.799999999999997</v>
      </c>
      <c r="AE15" s="1020">
        <f t="shared" si="13"/>
        <v>37.799999999999997</v>
      </c>
      <c r="AF15" s="1021">
        <f t="shared" si="13"/>
        <v>5</v>
      </c>
      <c r="AG15" s="949">
        <f t="shared" si="13"/>
        <v>5</v>
      </c>
      <c r="AH15" s="1019">
        <f t="shared" si="13"/>
        <v>3.6</v>
      </c>
      <c r="AI15" s="1022">
        <f>SUM(AI7:AI14)</f>
        <v>3.6</v>
      </c>
      <c r="AJ15" s="948">
        <f t="shared" si="0"/>
        <v>42.8</v>
      </c>
      <c r="AK15" s="1023">
        <f t="shared" si="1"/>
        <v>42.8</v>
      </c>
      <c r="AL15" s="948">
        <f t="shared" si="2"/>
        <v>8.6</v>
      </c>
      <c r="AM15" s="1024">
        <f t="shared" si="3"/>
        <v>8.6</v>
      </c>
      <c r="AN15" s="1541">
        <f t="shared" si="4"/>
        <v>46.4</v>
      </c>
      <c r="AO15" s="1542">
        <f t="shared" si="5"/>
        <v>46.4</v>
      </c>
      <c r="AR15" s="127"/>
    </row>
    <row r="16" spans="2:47" ht="15.75" thickBot="1">
      <c r="B16" s="103"/>
      <c r="C16" s="3021"/>
      <c r="D16" s="102"/>
      <c r="E16" s="3022" t="s">
        <v>89</v>
      </c>
      <c r="F16" s="3023" t="s">
        <v>90</v>
      </c>
      <c r="G16" s="3024" t="s">
        <v>91</v>
      </c>
      <c r="H16" s="3025"/>
      <c r="I16" s="3026"/>
      <c r="J16" s="3027"/>
      <c r="K16" s="103"/>
      <c r="L16" s="92"/>
      <c r="M16" s="102"/>
      <c r="N16" s="92"/>
      <c r="O16" s="916" t="s">
        <v>94</v>
      </c>
      <c r="P16" s="879"/>
      <c r="Q16" s="872"/>
      <c r="R16" s="879"/>
      <c r="S16" s="950"/>
      <c r="T16" s="879"/>
      <c r="U16" s="1043"/>
      <c r="V16" s="879">
        <f t="shared" si="8"/>
        <v>0</v>
      </c>
      <c r="W16" s="1029">
        <f t="shared" si="9"/>
        <v>0</v>
      </c>
      <c r="X16" s="879">
        <f t="shared" si="10"/>
        <v>0</v>
      </c>
      <c r="Y16" s="950">
        <f t="shared" si="11"/>
        <v>0</v>
      </c>
      <c r="Z16" s="917">
        <f t="shared" si="6"/>
        <v>0</v>
      </c>
      <c r="AA16" s="918">
        <f t="shared" si="7"/>
        <v>0</v>
      </c>
      <c r="AC16" s="1345" t="s">
        <v>419</v>
      </c>
      <c r="AD16" s="1344"/>
      <c r="AE16" s="1346"/>
      <c r="AF16" s="1347"/>
      <c r="AG16" s="1348"/>
      <c r="AH16" s="1350"/>
      <c r="AI16" s="1351"/>
      <c r="AJ16" s="905">
        <f>AD16+AF16</f>
        <v>0</v>
      </c>
      <c r="AK16" s="1026">
        <f>AE16+AG16</f>
        <v>0</v>
      </c>
      <c r="AL16" s="905">
        <f t="shared" si="2"/>
        <v>0</v>
      </c>
      <c r="AM16" s="1027">
        <f>AG16+AI16</f>
        <v>0</v>
      </c>
      <c r="AN16" s="933">
        <f t="shared" si="4"/>
        <v>0</v>
      </c>
      <c r="AO16" s="937">
        <f t="shared" si="5"/>
        <v>0</v>
      </c>
      <c r="AR16" s="106"/>
    </row>
    <row r="17" spans="2:50" ht="15.75" thickBot="1">
      <c r="B17" s="1234" t="s">
        <v>292</v>
      </c>
      <c r="C17" s="1235"/>
      <c r="D17" s="1604">
        <f>SUM(D10:D16)</f>
        <v>590</v>
      </c>
      <c r="E17" s="3028" t="s">
        <v>503</v>
      </c>
      <c r="F17" s="3029">
        <v>113</v>
      </c>
      <c r="G17" s="3030">
        <v>100</v>
      </c>
      <c r="H17" s="3031"/>
      <c r="I17" s="3032"/>
      <c r="J17" s="3033"/>
      <c r="K17" s="103"/>
      <c r="L17" s="106"/>
      <c r="M17" s="102"/>
      <c r="N17" s="92"/>
      <c r="O17" s="429" t="s">
        <v>44</v>
      </c>
      <c r="P17" s="879"/>
      <c r="Q17" s="872"/>
      <c r="R17" s="1131">
        <f>F20</f>
        <v>90</v>
      </c>
      <c r="S17" s="1052">
        <f>G20</f>
        <v>67.5</v>
      </c>
      <c r="T17" s="879"/>
      <c r="U17" s="1043"/>
      <c r="V17" s="879">
        <f t="shared" si="8"/>
        <v>90</v>
      </c>
      <c r="W17" s="1029">
        <f t="shared" si="9"/>
        <v>67.5</v>
      </c>
      <c r="X17" s="879">
        <f t="shared" si="10"/>
        <v>90</v>
      </c>
      <c r="Y17" s="950">
        <f t="shared" si="11"/>
        <v>67.5</v>
      </c>
      <c r="Z17" s="917">
        <f t="shared" si="6"/>
        <v>90</v>
      </c>
      <c r="AA17" s="918">
        <f t="shared" si="7"/>
        <v>67.5</v>
      </c>
      <c r="AC17" s="930" t="s">
        <v>323</v>
      </c>
      <c r="AD17" s="769"/>
      <c r="AE17" s="1335"/>
      <c r="AF17" s="1215">
        <f>L33</f>
        <v>155</v>
      </c>
      <c r="AG17" s="1200">
        <f>M33</f>
        <v>100</v>
      </c>
      <c r="AH17" s="903"/>
      <c r="AI17" s="1337"/>
      <c r="AJ17" s="903">
        <f t="shared" ref="AJ17:AM20" si="14">AD17+AF17</f>
        <v>155</v>
      </c>
      <c r="AK17" s="1029">
        <f t="shared" si="14"/>
        <v>100</v>
      </c>
      <c r="AL17" s="903">
        <f t="shared" si="14"/>
        <v>155</v>
      </c>
      <c r="AM17" s="950">
        <f t="shared" si="14"/>
        <v>100</v>
      </c>
      <c r="AN17" s="933">
        <f t="shared" si="4"/>
        <v>155</v>
      </c>
      <c r="AO17" s="937">
        <f t="shared" si="5"/>
        <v>100</v>
      </c>
      <c r="AR17" s="111"/>
    </row>
    <row r="18" spans="2:50" ht="16.5" thickBot="1">
      <c r="B18" s="616"/>
      <c r="C18" s="340" t="s">
        <v>110</v>
      </c>
      <c r="D18" s="226"/>
      <c r="E18" s="2722" t="s">
        <v>1111</v>
      </c>
      <c r="F18" s="3034"/>
      <c r="G18" s="3035"/>
      <c r="H18" s="3016"/>
      <c r="I18" s="3016"/>
      <c r="J18" s="3016"/>
      <c r="K18" s="3036" t="s">
        <v>441</v>
      </c>
      <c r="L18" s="3037"/>
      <c r="M18" s="3038"/>
      <c r="N18" s="92"/>
      <c r="O18" s="2796" t="s">
        <v>425</v>
      </c>
      <c r="P18" s="881">
        <f t="shared" ref="P18:U18" si="15">AD30</f>
        <v>132.49</v>
      </c>
      <c r="Q18" s="1044">
        <f t="shared" si="15"/>
        <v>116.24</v>
      </c>
      <c r="R18" s="1391">
        <f t="shared" si="15"/>
        <v>173.5</v>
      </c>
      <c r="S18" s="1392">
        <f t="shared" si="15"/>
        <v>115</v>
      </c>
      <c r="T18" s="881">
        <f t="shared" si="15"/>
        <v>77.400000000000006</v>
      </c>
      <c r="U18" s="1046">
        <f t="shared" si="15"/>
        <v>62.28</v>
      </c>
      <c r="V18" s="881">
        <f t="shared" si="8"/>
        <v>305.99</v>
      </c>
      <c r="W18" s="923">
        <f t="shared" si="9"/>
        <v>231.24</v>
      </c>
      <c r="X18" s="881">
        <f t="shared" si="10"/>
        <v>250.9</v>
      </c>
      <c r="Y18" s="1045">
        <f t="shared" si="11"/>
        <v>177.28</v>
      </c>
      <c r="Z18" s="922">
        <f t="shared" si="6"/>
        <v>383.39</v>
      </c>
      <c r="AA18" s="923">
        <f t="shared" si="7"/>
        <v>293.52</v>
      </c>
      <c r="AC18" s="929" t="s">
        <v>230</v>
      </c>
      <c r="AD18" s="769"/>
      <c r="AE18" s="1121"/>
      <c r="AF18" s="903"/>
      <c r="AG18" s="1028"/>
      <c r="AH18" s="903"/>
      <c r="AI18" s="1337"/>
      <c r="AJ18" s="903">
        <f t="shared" si="14"/>
        <v>0</v>
      </c>
      <c r="AK18" s="1029">
        <f t="shared" si="14"/>
        <v>0</v>
      </c>
      <c r="AL18" s="903">
        <f t="shared" si="14"/>
        <v>0</v>
      </c>
      <c r="AM18" s="950">
        <f t="shared" si="14"/>
        <v>0</v>
      </c>
      <c r="AN18" s="933">
        <f t="shared" si="4"/>
        <v>0</v>
      </c>
      <c r="AO18" s="937">
        <f t="shared" si="5"/>
        <v>0</v>
      </c>
      <c r="AR18" s="111"/>
    </row>
    <row r="19" spans="2:50" ht="14.25" customHeight="1" thickBot="1">
      <c r="B19" s="1643" t="s">
        <v>987</v>
      </c>
      <c r="C19" s="1597" t="s">
        <v>1148</v>
      </c>
      <c r="D19" s="1550">
        <v>100</v>
      </c>
      <c r="E19" s="3022" t="s">
        <v>89</v>
      </c>
      <c r="F19" s="3023" t="s">
        <v>90</v>
      </c>
      <c r="G19" s="3024" t="s">
        <v>91</v>
      </c>
      <c r="H19" s="3022" t="s">
        <v>89</v>
      </c>
      <c r="I19" s="3023" t="s">
        <v>90</v>
      </c>
      <c r="J19" s="3039" t="s">
        <v>91</v>
      </c>
      <c r="K19" s="1232" t="s">
        <v>89</v>
      </c>
      <c r="L19" s="160" t="s">
        <v>90</v>
      </c>
      <c r="M19" s="2424" t="s">
        <v>91</v>
      </c>
      <c r="N19" s="92"/>
      <c r="O19" s="2797" t="s">
        <v>426</v>
      </c>
      <c r="P19" s="881">
        <f t="shared" ref="P19:U20" si="16">AD37</f>
        <v>5.4</v>
      </c>
      <c r="Q19" s="1044">
        <f t="shared" si="16"/>
        <v>5.4</v>
      </c>
      <c r="R19" s="881">
        <f t="shared" si="16"/>
        <v>25</v>
      </c>
      <c r="S19" s="1045">
        <f t="shared" si="16"/>
        <v>22.388999999999999</v>
      </c>
      <c r="T19" s="881">
        <f t="shared" si="16"/>
        <v>0</v>
      </c>
      <c r="U19" s="1046">
        <f t="shared" si="16"/>
        <v>0</v>
      </c>
      <c r="V19" s="881">
        <f t="shared" ref="V19:Y20" si="17">P19+R19</f>
        <v>30.4</v>
      </c>
      <c r="W19" s="923">
        <f t="shared" si="17"/>
        <v>27.789000000000001</v>
      </c>
      <c r="X19" s="881">
        <f t="shared" si="17"/>
        <v>25</v>
      </c>
      <c r="Y19" s="1045">
        <f t="shared" si="17"/>
        <v>22.388999999999999</v>
      </c>
      <c r="Z19" s="922">
        <f t="shared" si="6"/>
        <v>30.4</v>
      </c>
      <c r="AA19" s="923">
        <f t="shared" si="7"/>
        <v>27.789000000000001</v>
      </c>
      <c r="AC19" s="931" t="s">
        <v>353</v>
      </c>
      <c r="AD19" s="769"/>
      <c r="AE19" s="1122"/>
      <c r="AF19" s="903"/>
      <c r="AG19" s="1028"/>
      <c r="AH19" s="904"/>
      <c r="AI19" s="1338"/>
      <c r="AJ19" s="904">
        <f t="shared" si="14"/>
        <v>0</v>
      </c>
      <c r="AK19" s="1031">
        <f t="shared" si="14"/>
        <v>0</v>
      </c>
      <c r="AL19" s="904">
        <f t="shared" si="14"/>
        <v>0</v>
      </c>
      <c r="AM19" s="868">
        <f t="shared" si="14"/>
        <v>0</v>
      </c>
      <c r="AN19" s="933">
        <f t="shared" si="4"/>
        <v>0</v>
      </c>
      <c r="AO19" s="937">
        <f t="shared" si="5"/>
        <v>0</v>
      </c>
      <c r="AR19" s="207"/>
    </row>
    <row r="20" spans="2:50" ht="15" customHeight="1">
      <c r="B20" s="1557" t="s">
        <v>458</v>
      </c>
      <c r="C20" s="265" t="s">
        <v>1130</v>
      </c>
      <c r="D20" s="3040">
        <v>250</v>
      </c>
      <c r="E20" s="129" t="s">
        <v>139</v>
      </c>
      <c r="F20" s="1553">
        <v>90</v>
      </c>
      <c r="G20" s="2999">
        <v>67.5</v>
      </c>
      <c r="H20" s="3041" t="s">
        <v>211</v>
      </c>
      <c r="I20" s="2868">
        <v>5</v>
      </c>
      <c r="J20" s="3042">
        <v>5</v>
      </c>
      <c r="K20" s="3043" t="s">
        <v>127</v>
      </c>
      <c r="L20" s="3044" t="s">
        <v>1041</v>
      </c>
      <c r="M20" s="3045">
        <v>120.136</v>
      </c>
      <c r="N20" s="92"/>
      <c r="O20" s="2798" t="s">
        <v>526</v>
      </c>
      <c r="P20" s="881">
        <f t="shared" si="16"/>
        <v>137.89000000000001</v>
      </c>
      <c r="Q20" s="1044">
        <f t="shared" si="16"/>
        <v>121.64</v>
      </c>
      <c r="R20" s="881">
        <f t="shared" si="16"/>
        <v>198.5</v>
      </c>
      <c r="S20" s="1045">
        <f t="shared" si="16"/>
        <v>137.38900000000001</v>
      </c>
      <c r="T20" s="881">
        <f t="shared" si="16"/>
        <v>77.400000000000006</v>
      </c>
      <c r="U20" s="1046">
        <f t="shared" si="16"/>
        <v>62.28</v>
      </c>
      <c r="V20" s="881">
        <f t="shared" si="17"/>
        <v>336.39</v>
      </c>
      <c r="W20" s="923">
        <f t="shared" si="17"/>
        <v>259.029</v>
      </c>
      <c r="X20" s="881">
        <f t="shared" si="17"/>
        <v>275.89999999999998</v>
      </c>
      <c r="Y20" s="1045">
        <f t="shared" si="17"/>
        <v>199.66900000000001</v>
      </c>
      <c r="Z20" s="922">
        <f t="shared" si="6"/>
        <v>413.78999999999996</v>
      </c>
      <c r="AA20" s="923">
        <f t="shared" si="7"/>
        <v>321.30899999999997</v>
      </c>
      <c r="AC20" s="931" t="s">
        <v>633</v>
      </c>
      <c r="AD20" s="900"/>
      <c r="AE20" s="1336"/>
      <c r="AF20" s="902"/>
      <c r="AG20" s="1025"/>
      <c r="AH20" s="903"/>
      <c r="AI20" s="1337"/>
      <c r="AJ20" s="903">
        <f t="shared" si="14"/>
        <v>0</v>
      </c>
      <c r="AK20" s="1029">
        <f t="shared" si="14"/>
        <v>0</v>
      </c>
      <c r="AL20" s="903">
        <f t="shared" si="14"/>
        <v>0</v>
      </c>
      <c r="AM20" s="950">
        <f t="shared" si="14"/>
        <v>0</v>
      </c>
      <c r="AN20" s="933">
        <f t="shared" si="4"/>
        <v>0</v>
      </c>
      <c r="AO20" s="937">
        <f t="shared" si="5"/>
        <v>0</v>
      </c>
      <c r="AR20" s="207"/>
    </row>
    <row r="21" spans="2:50" ht="13.5" customHeight="1">
      <c r="B21" s="103"/>
      <c r="C21" s="1432" t="s">
        <v>442</v>
      </c>
      <c r="D21" s="111"/>
      <c r="E21" s="183" t="s">
        <v>85</v>
      </c>
      <c r="F21" s="227">
        <v>12.5</v>
      </c>
      <c r="G21" s="2397">
        <v>10</v>
      </c>
      <c r="H21" s="245" t="s">
        <v>82</v>
      </c>
      <c r="I21" s="227">
        <v>5</v>
      </c>
      <c r="J21" s="2394">
        <v>5</v>
      </c>
      <c r="K21" s="184" t="s">
        <v>395</v>
      </c>
      <c r="L21" s="3046">
        <v>74.272000000000006</v>
      </c>
      <c r="M21" s="3047">
        <v>74.272000000000006</v>
      </c>
      <c r="N21" s="92"/>
      <c r="O21" s="916" t="s">
        <v>66</v>
      </c>
      <c r="P21" s="882">
        <f t="shared" ref="P21:U21" si="18">AD45</f>
        <v>8.57</v>
      </c>
      <c r="Q21" s="1047">
        <f>AE45</f>
        <v>7.5</v>
      </c>
      <c r="R21" s="882">
        <f t="shared" si="18"/>
        <v>119.175</v>
      </c>
      <c r="S21" s="950">
        <f>AG45</f>
        <v>105</v>
      </c>
      <c r="T21" s="882">
        <f t="shared" si="18"/>
        <v>0</v>
      </c>
      <c r="U21" s="1043">
        <f t="shared" si="18"/>
        <v>0</v>
      </c>
      <c r="V21" s="882">
        <f t="shared" ref="V21:Y21" si="19">P21+R21</f>
        <v>127.745</v>
      </c>
      <c r="W21" s="1029">
        <f t="shared" si="19"/>
        <v>112.5</v>
      </c>
      <c r="X21" s="882">
        <f t="shared" si="19"/>
        <v>119.175</v>
      </c>
      <c r="Y21" s="950">
        <f t="shared" si="19"/>
        <v>105</v>
      </c>
      <c r="Z21" s="934">
        <f t="shared" ref="Z21:Z45" si="20">P21+R21+T21</f>
        <v>127.745</v>
      </c>
      <c r="AA21" s="918">
        <f t="shared" ref="AA21:AA45" si="21">Q21+S21+U21</f>
        <v>112.5</v>
      </c>
      <c r="AC21" s="1201" t="s">
        <v>373</v>
      </c>
      <c r="AD21" s="769"/>
      <c r="AE21" s="1335"/>
      <c r="AF21" s="903"/>
      <c r="AG21" s="1028"/>
      <c r="AH21" s="903"/>
      <c r="AI21" s="1337"/>
      <c r="AJ21" s="903">
        <f t="shared" ref="AJ21:AJ22" si="22">AD21+AF21</f>
        <v>0</v>
      </c>
      <c r="AK21" s="1029">
        <f t="shared" ref="AK21:AK22" si="23">AE21+AG21</f>
        <v>0</v>
      </c>
      <c r="AL21" s="903">
        <f t="shared" ref="AL21:AL22" si="24">AF21+AH21</f>
        <v>0</v>
      </c>
      <c r="AM21" s="950">
        <f t="shared" ref="AM21:AM22" si="25">AG21+AI21</f>
        <v>0</v>
      </c>
      <c r="AN21" s="933">
        <f t="shared" si="4"/>
        <v>0</v>
      </c>
      <c r="AO21" s="937">
        <f t="shared" si="5"/>
        <v>0</v>
      </c>
      <c r="AR21" s="104"/>
    </row>
    <row r="22" spans="2:50">
      <c r="B22" s="2942" t="s">
        <v>699</v>
      </c>
      <c r="C22" s="1409" t="s">
        <v>1038</v>
      </c>
      <c r="D22" s="3040">
        <v>220</v>
      </c>
      <c r="E22" s="3048" t="s">
        <v>551</v>
      </c>
      <c r="F22" s="2398"/>
      <c r="G22" s="2398"/>
      <c r="H22" s="245" t="s">
        <v>372</v>
      </c>
      <c r="I22" s="228">
        <v>0.5</v>
      </c>
      <c r="J22" s="2394">
        <v>0.5</v>
      </c>
      <c r="K22" s="184" t="s">
        <v>1042</v>
      </c>
      <c r="L22" s="3611">
        <v>51.716000000000001</v>
      </c>
      <c r="M22" s="3047">
        <v>49.38</v>
      </c>
      <c r="N22" s="92"/>
      <c r="O22" s="924" t="s">
        <v>93</v>
      </c>
      <c r="P22" s="882">
        <f t="shared" ref="P22:U22" si="26">AD49</f>
        <v>0</v>
      </c>
      <c r="Q22" s="872">
        <f t="shared" si="26"/>
        <v>0</v>
      </c>
      <c r="R22" s="882">
        <f t="shared" si="26"/>
        <v>0</v>
      </c>
      <c r="S22" s="1029">
        <f t="shared" si="26"/>
        <v>0</v>
      </c>
      <c r="T22" s="882">
        <f t="shared" si="26"/>
        <v>0</v>
      </c>
      <c r="U22" s="1043">
        <f t="shared" si="26"/>
        <v>0</v>
      </c>
      <c r="V22" s="879">
        <f t="shared" ref="V22:V44" si="27">P22+R22</f>
        <v>0</v>
      </c>
      <c r="W22" s="1029">
        <f t="shared" ref="W22:W49" si="28">Q22+S22</f>
        <v>0</v>
      </c>
      <c r="X22" s="879">
        <f t="shared" ref="X22:X47" si="29">R22+T22</f>
        <v>0</v>
      </c>
      <c r="Y22" s="950">
        <f t="shared" ref="Y22:Y49" si="30">S22+U22</f>
        <v>0</v>
      </c>
      <c r="Z22" s="917">
        <f t="shared" si="20"/>
        <v>0</v>
      </c>
      <c r="AA22" s="918">
        <f t="shared" si="21"/>
        <v>0</v>
      </c>
      <c r="AC22" s="930" t="s">
        <v>374</v>
      </c>
      <c r="AD22" s="769"/>
      <c r="AE22" s="1121"/>
      <c r="AF22" s="903"/>
      <c r="AG22" s="1028"/>
      <c r="AH22" s="903"/>
      <c r="AI22" s="1337"/>
      <c r="AJ22" s="903">
        <f t="shared" si="22"/>
        <v>0</v>
      </c>
      <c r="AK22" s="1029">
        <f t="shared" si="23"/>
        <v>0</v>
      </c>
      <c r="AL22" s="903">
        <f t="shared" si="24"/>
        <v>0</v>
      </c>
      <c r="AM22" s="950">
        <f t="shared" si="25"/>
        <v>0</v>
      </c>
      <c r="AN22" s="933">
        <f t="shared" si="4"/>
        <v>0</v>
      </c>
      <c r="AO22" s="937">
        <f t="shared" si="5"/>
        <v>0</v>
      </c>
      <c r="AR22" s="111"/>
    </row>
    <row r="23" spans="2:50" ht="14.25" customHeight="1">
      <c r="B23" s="3050"/>
      <c r="C23" s="1408" t="s">
        <v>1039</v>
      </c>
      <c r="D23" s="3051"/>
      <c r="E23" s="183" t="s">
        <v>459</v>
      </c>
      <c r="F23" s="227">
        <v>25</v>
      </c>
      <c r="G23" s="2397">
        <v>22.388999999999999</v>
      </c>
      <c r="H23" s="3052" t="s">
        <v>135</v>
      </c>
      <c r="I23" s="3046">
        <v>0.01</v>
      </c>
      <c r="J23" s="3053">
        <v>0.01</v>
      </c>
      <c r="K23" s="3054" t="s">
        <v>1043</v>
      </c>
      <c r="L23" s="106"/>
      <c r="M23" s="102"/>
      <c r="N23" s="92"/>
      <c r="O23" s="429" t="s">
        <v>982</v>
      </c>
      <c r="P23" s="879"/>
      <c r="Q23" s="872"/>
      <c r="R23" s="879"/>
      <c r="S23" s="950"/>
      <c r="T23" s="879">
        <f>D35</f>
        <v>200</v>
      </c>
      <c r="U23" s="1043">
        <f>D35</f>
        <v>200</v>
      </c>
      <c r="V23" s="879">
        <f t="shared" si="27"/>
        <v>0</v>
      </c>
      <c r="W23" s="1029">
        <f t="shared" si="28"/>
        <v>0</v>
      </c>
      <c r="X23" s="879">
        <f t="shared" si="29"/>
        <v>200</v>
      </c>
      <c r="Y23" s="950">
        <f t="shared" si="30"/>
        <v>200</v>
      </c>
      <c r="Z23" s="917">
        <f t="shared" si="20"/>
        <v>200</v>
      </c>
      <c r="AA23" s="918">
        <f t="shared" si="21"/>
        <v>200</v>
      </c>
      <c r="AC23" s="931" t="s">
        <v>111</v>
      </c>
      <c r="AD23" s="1132"/>
      <c r="AE23" s="1121"/>
      <c r="AF23" s="903"/>
      <c r="AG23" s="1028"/>
      <c r="AH23" s="903">
        <f>F37</f>
        <v>67.92</v>
      </c>
      <c r="AI23" s="1337">
        <f>G37</f>
        <v>54.36</v>
      </c>
      <c r="AJ23" s="903">
        <f t="shared" ref="AJ23:AM30" si="31">AD23+AF23</f>
        <v>0</v>
      </c>
      <c r="AK23" s="1029">
        <f t="shared" si="31"/>
        <v>0</v>
      </c>
      <c r="AL23" s="903">
        <f t="shared" si="31"/>
        <v>67.92</v>
      </c>
      <c r="AM23" s="950">
        <f t="shared" si="31"/>
        <v>54.36</v>
      </c>
      <c r="AN23" s="933">
        <f t="shared" si="4"/>
        <v>67.92</v>
      </c>
      <c r="AO23" s="937">
        <f t="shared" si="5"/>
        <v>54.36</v>
      </c>
      <c r="AR23" s="207"/>
    </row>
    <row r="24" spans="2:50" ht="15" customHeight="1">
      <c r="B24" s="2417" t="s">
        <v>375</v>
      </c>
      <c r="C24" s="1597" t="s">
        <v>96</v>
      </c>
      <c r="D24" s="2720">
        <v>200</v>
      </c>
      <c r="E24" s="3048" t="s">
        <v>552</v>
      </c>
      <c r="F24" s="2398"/>
      <c r="G24" s="2398"/>
      <c r="H24" s="245" t="s">
        <v>619</v>
      </c>
      <c r="I24" s="1599"/>
      <c r="J24" s="3655">
        <v>0.67300000000000004</v>
      </c>
      <c r="K24" s="2393" t="s">
        <v>77</v>
      </c>
      <c r="L24" s="239">
        <v>5.6</v>
      </c>
      <c r="M24" s="3616">
        <v>5.6</v>
      </c>
      <c r="N24" s="92"/>
      <c r="O24" s="429" t="s">
        <v>317</v>
      </c>
      <c r="P24" s="879">
        <f t="shared" ref="P24:U24" si="32">AD52</f>
        <v>0</v>
      </c>
      <c r="Q24" s="872">
        <f t="shared" si="32"/>
        <v>0</v>
      </c>
      <c r="R24" s="879">
        <f t="shared" si="32"/>
        <v>0</v>
      </c>
      <c r="S24" s="950">
        <f t="shared" si="32"/>
        <v>0</v>
      </c>
      <c r="T24" s="879">
        <f t="shared" si="32"/>
        <v>38.296999999999997</v>
      </c>
      <c r="U24" s="1043">
        <f t="shared" si="32"/>
        <v>34.44</v>
      </c>
      <c r="V24" s="879">
        <f t="shared" si="27"/>
        <v>0</v>
      </c>
      <c r="W24" s="1029">
        <f t="shared" si="28"/>
        <v>0</v>
      </c>
      <c r="X24" s="879">
        <f t="shared" si="29"/>
        <v>38.296999999999997</v>
      </c>
      <c r="Y24" s="950">
        <f t="shared" si="30"/>
        <v>34.44</v>
      </c>
      <c r="Z24" s="917">
        <f t="shared" si="20"/>
        <v>38.296999999999997</v>
      </c>
      <c r="AA24" s="918">
        <f t="shared" si="21"/>
        <v>34.44</v>
      </c>
      <c r="AC24" s="931" t="s">
        <v>80</v>
      </c>
      <c r="AD24" s="769">
        <f>F14</f>
        <v>8.64</v>
      </c>
      <c r="AE24" s="1124">
        <f>G14</f>
        <v>7.56</v>
      </c>
      <c r="AF24" s="903">
        <f>F25</f>
        <v>6</v>
      </c>
      <c r="AG24" s="1028">
        <f>G25</f>
        <v>5</v>
      </c>
      <c r="AH24" s="903">
        <f>F41</f>
        <v>9.48</v>
      </c>
      <c r="AI24" s="1337">
        <f>G41</f>
        <v>7.92</v>
      </c>
      <c r="AJ24" s="903">
        <f t="shared" si="31"/>
        <v>14.64</v>
      </c>
      <c r="AK24" s="1029">
        <f t="shared" si="31"/>
        <v>12.559999999999999</v>
      </c>
      <c r="AL24" s="903">
        <f t="shared" si="31"/>
        <v>15.48</v>
      </c>
      <c r="AM24" s="950">
        <f t="shared" si="31"/>
        <v>12.92</v>
      </c>
      <c r="AN24" s="933">
        <f t="shared" si="4"/>
        <v>24.12</v>
      </c>
      <c r="AO24" s="937">
        <f t="shared" si="5"/>
        <v>20.479999999999997</v>
      </c>
      <c r="AR24" s="207"/>
    </row>
    <row r="25" spans="2:50" ht="14.25" customHeight="1">
      <c r="B25" s="2418"/>
      <c r="C25" s="1598" t="s">
        <v>202</v>
      </c>
      <c r="D25" s="2721"/>
      <c r="E25" s="183" t="s">
        <v>134</v>
      </c>
      <c r="F25" s="227">
        <v>6</v>
      </c>
      <c r="G25" s="2397">
        <v>5</v>
      </c>
      <c r="H25" s="245" t="s">
        <v>76</v>
      </c>
      <c r="I25" s="227">
        <v>187.5</v>
      </c>
      <c r="J25" s="2394">
        <v>187.5</v>
      </c>
      <c r="K25" s="183" t="s">
        <v>372</v>
      </c>
      <c r="L25" s="228">
        <v>0.55000000000000004</v>
      </c>
      <c r="M25" s="3055">
        <v>0.55000000000000004</v>
      </c>
      <c r="N25" s="397"/>
      <c r="O25" s="916" t="s">
        <v>318</v>
      </c>
      <c r="P25" s="879">
        <f t="shared" ref="P25:U25" si="33">AD56</f>
        <v>148.554</v>
      </c>
      <c r="Q25" s="1047">
        <f t="shared" si="33"/>
        <v>132.5</v>
      </c>
      <c r="R25" s="879">
        <f t="shared" si="33"/>
        <v>0</v>
      </c>
      <c r="S25" s="1029">
        <f t="shared" si="33"/>
        <v>0</v>
      </c>
      <c r="T25" s="879">
        <f t="shared" si="33"/>
        <v>0</v>
      </c>
      <c r="U25" s="1048">
        <f t="shared" si="33"/>
        <v>0</v>
      </c>
      <c r="V25" s="879">
        <f t="shared" si="27"/>
        <v>148.554</v>
      </c>
      <c r="W25" s="1029">
        <f t="shared" si="28"/>
        <v>132.5</v>
      </c>
      <c r="X25" s="879">
        <f t="shared" si="29"/>
        <v>0</v>
      </c>
      <c r="Y25" s="950">
        <f t="shared" si="30"/>
        <v>0</v>
      </c>
      <c r="Z25" s="917">
        <f t="shared" si="20"/>
        <v>148.554</v>
      </c>
      <c r="AA25" s="918">
        <f t="shared" si="21"/>
        <v>132.5</v>
      </c>
      <c r="AC25" s="931" t="s">
        <v>64</v>
      </c>
      <c r="AD25" s="769">
        <f>F13</f>
        <v>10.85</v>
      </c>
      <c r="AE25" s="1124">
        <f>G13</f>
        <v>8.68</v>
      </c>
      <c r="AF25" s="903">
        <f>F21</f>
        <v>12.5</v>
      </c>
      <c r="AG25" s="1028">
        <f>G21</f>
        <v>10</v>
      </c>
      <c r="AH25" s="903"/>
      <c r="AI25" s="1337"/>
      <c r="AJ25" s="903">
        <f t="shared" si="31"/>
        <v>23.35</v>
      </c>
      <c r="AK25" s="1029">
        <f t="shared" si="31"/>
        <v>18.68</v>
      </c>
      <c r="AL25" s="903">
        <f t="shared" si="31"/>
        <v>12.5</v>
      </c>
      <c r="AM25" s="950">
        <f t="shared" si="31"/>
        <v>10</v>
      </c>
      <c r="AN25" s="933">
        <f t="shared" si="4"/>
        <v>23.35</v>
      </c>
      <c r="AO25" s="937">
        <f t="shared" si="5"/>
        <v>18.68</v>
      </c>
      <c r="AR25" s="207"/>
    </row>
    <row r="26" spans="2:50" ht="14.25" customHeight="1" thickBot="1">
      <c r="B26" s="3056" t="s">
        <v>9</v>
      </c>
      <c r="C26" s="1409" t="s">
        <v>530</v>
      </c>
      <c r="D26" s="334">
        <v>22.5</v>
      </c>
      <c r="E26" s="3057" t="s">
        <v>553</v>
      </c>
      <c r="F26" s="2404"/>
      <c r="G26" s="2404"/>
      <c r="H26" s="1290" t="s">
        <v>84</v>
      </c>
      <c r="I26" s="3058">
        <v>5</v>
      </c>
      <c r="J26" s="3059">
        <v>5</v>
      </c>
      <c r="K26" s="3054" t="s">
        <v>1044</v>
      </c>
      <c r="L26" s="106"/>
      <c r="M26" s="102"/>
      <c r="N26" s="394"/>
      <c r="O26" s="916" t="s">
        <v>108</v>
      </c>
      <c r="P26" s="879"/>
      <c r="Q26" s="872"/>
      <c r="R26" s="879"/>
      <c r="S26" s="950"/>
      <c r="T26" s="879"/>
      <c r="U26" s="1043"/>
      <c r="V26" s="879">
        <f t="shared" si="27"/>
        <v>0</v>
      </c>
      <c r="W26" s="1029">
        <f t="shared" si="28"/>
        <v>0</v>
      </c>
      <c r="X26" s="879">
        <f t="shared" si="29"/>
        <v>0</v>
      </c>
      <c r="Y26" s="950">
        <f t="shared" si="30"/>
        <v>0</v>
      </c>
      <c r="Z26" s="917">
        <f t="shared" si="20"/>
        <v>0</v>
      </c>
      <c r="AA26" s="918">
        <f t="shared" si="21"/>
        <v>0</v>
      </c>
      <c r="AC26" s="931" t="s">
        <v>69</v>
      </c>
      <c r="AD26" s="769"/>
      <c r="AE26" s="1121"/>
      <c r="AF26" s="903"/>
      <c r="AG26" s="1028"/>
      <c r="AH26" s="903"/>
      <c r="AI26" s="1337"/>
      <c r="AJ26" s="903">
        <f t="shared" si="31"/>
        <v>0</v>
      </c>
      <c r="AK26" s="1029">
        <f t="shared" si="31"/>
        <v>0</v>
      </c>
      <c r="AL26" s="903">
        <f t="shared" si="31"/>
        <v>0</v>
      </c>
      <c r="AM26" s="950">
        <f t="shared" si="31"/>
        <v>0</v>
      </c>
      <c r="AN26" s="933">
        <f t="shared" si="4"/>
        <v>0</v>
      </c>
      <c r="AO26" s="937">
        <f t="shared" si="5"/>
        <v>0</v>
      </c>
      <c r="AR26" s="207"/>
    </row>
    <row r="27" spans="2:50" ht="17.25" customHeight="1" thickBot="1">
      <c r="B27" s="103"/>
      <c r="C27" s="1408" t="s">
        <v>1163</v>
      </c>
      <c r="D27" s="3060"/>
      <c r="E27" s="3061" t="s">
        <v>1040</v>
      </c>
      <c r="F27" s="3016"/>
      <c r="G27" s="3016"/>
      <c r="H27" s="3016"/>
      <c r="I27" s="3016"/>
      <c r="J27" s="3016"/>
      <c r="K27" s="3062" t="s">
        <v>700</v>
      </c>
      <c r="L27" s="3063"/>
      <c r="M27" s="3064"/>
      <c r="N27" s="92"/>
      <c r="O27" s="916" t="s">
        <v>62</v>
      </c>
      <c r="P27" s="879"/>
      <c r="Q27" s="872"/>
      <c r="R27" s="879"/>
      <c r="S27" s="950"/>
      <c r="T27" s="879"/>
      <c r="U27" s="1043"/>
      <c r="V27" s="879">
        <f t="shared" si="27"/>
        <v>0</v>
      </c>
      <c r="W27" s="1029">
        <f t="shared" si="28"/>
        <v>0</v>
      </c>
      <c r="X27" s="879">
        <f t="shared" si="29"/>
        <v>0</v>
      </c>
      <c r="Y27" s="950">
        <f t="shared" si="30"/>
        <v>0</v>
      </c>
      <c r="Z27" s="917">
        <f t="shared" si="20"/>
        <v>0</v>
      </c>
      <c r="AA27" s="918">
        <f t="shared" si="21"/>
        <v>0</v>
      </c>
      <c r="AC27" s="931" t="s">
        <v>114</v>
      </c>
      <c r="AD27" s="1130">
        <f>F17</f>
        <v>113</v>
      </c>
      <c r="AE27" s="1125">
        <f>G17</f>
        <v>100</v>
      </c>
      <c r="AF27" s="903"/>
      <c r="AG27" s="1028"/>
      <c r="AH27" s="903"/>
      <c r="AI27" s="1337"/>
      <c r="AJ27" s="903">
        <f t="shared" si="31"/>
        <v>113</v>
      </c>
      <c r="AK27" s="1029">
        <f t="shared" si="31"/>
        <v>100</v>
      </c>
      <c r="AL27" s="903">
        <f t="shared" si="31"/>
        <v>0</v>
      </c>
      <c r="AM27" s="950">
        <f t="shared" si="31"/>
        <v>0</v>
      </c>
      <c r="AN27" s="933">
        <f t="shared" si="4"/>
        <v>113</v>
      </c>
      <c r="AO27" s="937">
        <f t="shared" si="5"/>
        <v>100</v>
      </c>
      <c r="AR27" s="207"/>
    </row>
    <row r="28" spans="2:50" ht="14.25" customHeight="1" thickBot="1">
      <c r="B28" s="1643" t="s">
        <v>9</v>
      </c>
      <c r="C28" s="2691" t="s">
        <v>10</v>
      </c>
      <c r="D28" s="3006">
        <v>50</v>
      </c>
      <c r="E28" s="3065" t="s">
        <v>89</v>
      </c>
      <c r="F28" s="3066" t="s">
        <v>90</v>
      </c>
      <c r="G28" s="3067" t="s">
        <v>91</v>
      </c>
      <c r="H28" s="3068" t="s">
        <v>89</v>
      </c>
      <c r="I28" s="3069" t="s">
        <v>90</v>
      </c>
      <c r="J28" s="3070" t="s">
        <v>91</v>
      </c>
      <c r="K28" s="2393" t="s">
        <v>77</v>
      </c>
      <c r="L28" s="227">
        <v>6.15</v>
      </c>
      <c r="M28" s="1233">
        <v>6.15</v>
      </c>
      <c r="N28" s="1068"/>
      <c r="O28" s="916" t="s">
        <v>58</v>
      </c>
      <c r="P28" s="879"/>
      <c r="Q28" s="1047"/>
      <c r="R28" s="879">
        <f>L21+I29</f>
        <v>274.27199999999999</v>
      </c>
      <c r="S28" s="1029">
        <f>M21+J29</f>
        <v>274.27199999999999</v>
      </c>
      <c r="T28" s="1169">
        <f>L40</f>
        <v>20.399999999999999</v>
      </c>
      <c r="U28" s="1040">
        <f>M40</f>
        <v>20.399999999999999</v>
      </c>
      <c r="V28" s="879">
        <f t="shared" si="27"/>
        <v>274.27199999999999</v>
      </c>
      <c r="W28" s="1029">
        <f t="shared" si="28"/>
        <v>274.27199999999999</v>
      </c>
      <c r="X28" s="879">
        <f t="shared" si="29"/>
        <v>294.67199999999997</v>
      </c>
      <c r="Y28" s="950">
        <f t="shared" si="30"/>
        <v>294.67199999999997</v>
      </c>
      <c r="Z28" s="917">
        <f t="shared" si="20"/>
        <v>294.67199999999997</v>
      </c>
      <c r="AA28" s="918">
        <f t="shared" si="21"/>
        <v>294.67199999999997</v>
      </c>
      <c r="AC28" s="931" t="s">
        <v>634</v>
      </c>
      <c r="AD28" s="1130"/>
      <c r="AE28" s="1126"/>
      <c r="AF28" s="903"/>
      <c r="AG28" s="1028"/>
      <c r="AH28" s="903"/>
      <c r="AI28" s="1337"/>
      <c r="AJ28" s="903">
        <f t="shared" si="31"/>
        <v>0</v>
      </c>
      <c r="AK28" s="1029">
        <f t="shared" si="31"/>
        <v>0</v>
      </c>
      <c r="AL28" s="903">
        <f t="shared" si="31"/>
        <v>0</v>
      </c>
      <c r="AM28" s="950">
        <f t="shared" si="31"/>
        <v>0</v>
      </c>
      <c r="AN28" s="933">
        <f t="shared" si="4"/>
        <v>0</v>
      </c>
      <c r="AO28" s="937">
        <f t="shared" si="5"/>
        <v>0</v>
      </c>
      <c r="AR28" s="207"/>
    </row>
    <row r="29" spans="2:50" ht="15" customHeight="1" thickBot="1">
      <c r="B29" s="1643" t="s">
        <v>9</v>
      </c>
      <c r="C29" s="1597" t="s">
        <v>319</v>
      </c>
      <c r="D29" s="3003">
        <v>30</v>
      </c>
      <c r="E29" s="3071" t="s">
        <v>96</v>
      </c>
      <c r="F29" s="1553">
        <v>3.5</v>
      </c>
      <c r="G29" s="2999">
        <v>3.5</v>
      </c>
      <c r="H29" s="2771" t="s">
        <v>58</v>
      </c>
      <c r="I29" s="3072">
        <v>200</v>
      </c>
      <c r="J29" s="3073">
        <v>200</v>
      </c>
      <c r="K29" s="3074" t="s">
        <v>1045</v>
      </c>
      <c r="L29" s="3063"/>
      <c r="M29" s="3064"/>
      <c r="N29" s="92"/>
      <c r="O29" s="916" t="s">
        <v>122</v>
      </c>
      <c r="P29" s="879"/>
      <c r="Q29" s="872"/>
      <c r="R29" s="879"/>
      <c r="S29" s="950"/>
      <c r="T29" s="879"/>
      <c r="U29" s="1043"/>
      <c r="V29" s="879">
        <f t="shared" si="27"/>
        <v>0</v>
      </c>
      <c r="W29" s="1029">
        <f t="shared" si="28"/>
        <v>0</v>
      </c>
      <c r="X29" s="879">
        <f t="shared" si="29"/>
        <v>0</v>
      </c>
      <c r="Y29" s="950">
        <f t="shared" si="30"/>
        <v>0</v>
      </c>
      <c r="Z29" s="917">
        <f t="shared" si="20"/>
        <v>0</v>
      </c>
      <c r="AA29" s="925">
        <f t="shared" si="21"/>
        <v>0</v>
      </c>
      <c r="AC29" s="2268" t="s">
        <v>635</v>
      </c>
      <c r="AD29" s="901"/>
      <c r="AE29" s="1127"/>
      <c r="AF29" s="904"/>
      <c r="AG29" s="1030"/>
      <c r="AH29" s="904"/>
      <c r="AI29" s="1338"/>
      <c r="AJ29" s="904">
        <f t="shared" si="31"/>
        <v>0</v>
      </c>
      <c r="AK29" s="1031">
        <f t="shared" si="31"/>
        <v>0</v>
      </c>
      <c r="AL29" s="904">
        <f t="shared" si="31"/>
        <v>0</v>
      </c>
      <c r="AM29" s="868">
        <f t="shared" si="31"/>
        <v>0</v>
      </c>
      <c r="AN29" s="1546">
        <f t="shared" si="4"/>
        <v>0</v>
      </c>
      <c r="AO29" s="1547">
        <f t="shared" si="5"/>
        <v>0</v>
      </c>
      <c r="AR29" s="1538"/>
    </row>
    <row r="30" spans="2:50" ht="13.5" customHeight="1" thickBot="1">
      <c r="B30" s="3075" t="s">
        <v>934</v>
      </c>
      <c r="C30" s="245" t="s">
        <v>440</v>
      </c>
      <c r="D30" s="3006">
        <v>105</v>
      </c>
      <c r="E30" s="1556" t="s">
        <v>376</v>
      </c>
      <c r="F30" s="242">
        <v>15</v>
      </c>
      <c r="G30" s="3076">
        <v>15</v>
      </c>
      <c r="H30" s="1558" t="s">
        <v>366</v>
      </c>
      <c r="I30" s="3058">
        <v>20</v>
      </c>
      <c r="J30" s="3077">
        <v>20</v>
      </c>
      <c r="K30" s="1228"/>
      <c r="L30" s="1231"/>
      <c r="M30" s="1230"/>
      <c r="N30" s="92"/>
      <c r="O30" s="916" t="s">
        <v>61</v>
      </c>
      <c r="P30" s="879"/>
      <c r="Q30" s="872"/>
      <c r="R30" s="879"/>
      <c r="S30" s="950"/>
      <c r="T30" s="879"/>
      <c r="U30" s="1043"/>
      <c r="V30" s="879">
        <f t="shared" si="27"/>
        <v>0</v>
      </c>
      <c r="W30" s="1029">
        <f t="shared" si="28"/>
        <v>0</v>
      </c>
      <c r="X30" s="879">
        <f t="shared" si="29"/>
        <v>0</v>
      </c>
      <c r="Y30" s="950">
        <f t="shared" si="30"/>
        <v>0</v>
      </c>
      <c r="Z30" s="917">
        <f t="shared" si="20"/>
        <v>0</v>
      </c>
      <c r="AA30" s="925">
        <f t="shared" si="21"/>
        <v>0</v>
      </c>
      <c r="AC30" s="1365" t="s">
        <v>420</v>
      </c>
      <c r="AD30" s="1380">
        <f t="shared" ref="AD30:AH30" si="34">SUM(AD17:AD29)</f>
        <v>132.49</v>
      </c>
      <c r="AE30" s="1381">
        <f t="shared" si="34"/>
        <v>116.24</v>
      </c>
      <c r="AF30" s="1382">
        <f t="shared" si="34"/>
        <v>173.5</v>
      </c>
      <c r="AG30" s="1383">
        <f t="shared" si="34"/>
        <v>115</v>
      </c>
      <c r="AH30" s="1384">
        <f t="shared" si="34"/>
        <v>77.400000000000006</v>
      </c>
      <c r="AI30" s="1368">
        <f>SUM(AI17:AI29)</f>
        <v>62.28</v>
      </c>
      <c r="AJ30" s="2265">
        <f t="shared" si="31"/>
        <v>305.99</v>
      </c>
      <c r="AK30" s="2266">
        <f t="shared" si="31"/>
        <v>231.24</v>
      </c>
      <c r="AL30" s="2265">
        <f t="shared" si="31"/>
        <v>250.9</v>
      </c>
      <c r="AM30" s="2267">
        <f t="shared" si="31"/>
        <v>177.28</v>
      </c>
      <c r="AN30" s="1090">
        <f t="shared" si="4"/>
        <v>383.39</v>
      </c>
      <c r="AO30" s="1549">
        <f t="shared" si="5"/>
        <v>293.52</v>
      </c>
      <c r="AR30" s="200"/>
      <c r="AV30" s="11"/>
      <c r="AW30" s="11"/>
      <c r="AX30" s="11"/>
    </row>
    <row r="31" spans="2:50" ht="12.75" customHeight="1" thickBot="1">
      <c r="B31" s="103"/>
      <c r="C31" s="2389"/>
      <c r="D31" s="102"/>
      <c r="E31" s="2862" t="s">
        <v>440</v>
      </c>
      <c r="F31" s="3016"/>
      <c r="G31" s="3017"/>
      <c r="H31" s="3078" t="s">
        <v>530</v>
      </c>
      <c r="I31" s="3079"/>
      <c r="J31" s="3079"/>
      <c r="K31" s="2756" t="s">
        <v>988</v>
      </c>
      <c r="L31" s="3080"/>
      <c r="M31" s="3081"/>
      <c r="N31" s="92"/>
      <c r="O31" s="916" t="s">
        <v>333</v>
      </c>
      <c r="P31" s="879"/>
      <c r="Q31" s="872"/>
      <c r="R31" s="1131">
        <f>L22</f>
        <v>51.716000000000001</v>
      </c>
      <c r="S31" s="1029">
        <f>M22</f>
        <v>49.38</v>
      </c>
      <c r="T31" s="879"/>
      <c r="U31" s="1043"/>
      <c r="V31" s="879">
        <f t="shared" si="27"/>
        <v>51.716000000000001</v>
      </c>
      <c r="W31" s="1029">
        <f t="shared" si="28"/>
        <v>49.38</v>
      </c>
      <c r="X31" s="879">
        <f t="shared" si="29"/>
        <v>51.716000000000001</v>
      </c>
      <c r="Y31" s="950">
        <f t="shared" si="30"/>
        <v>49.38</v>
      </c>
      <c r="Z31" s="917">
        <f t="shared" si="20"/>
        <v>51.716000000000001</v>
      </c>
      <c r="AA31" s="925">
        <f t="shared" si="21"/>
        <v>49.38</v>
      </c>
      <c r="AC31" s="1345" t="s">
        <v>429</v>
      </c>
      <c r="AD31" s="1344"/>
      <c r="AE31" s="1346"/>
      <c r="AF31" s="1347"/>
      <c r="AG31" s="1348"/>
      <c r="AH31" s="1347"/>
      <c r="AI31" s="1349"/>
      <c r="AN31" s="933">
        <f t="shared" si="4"/>
        <v>0</v>
      </c>
      <c r="AO31" s="937">
        <f t="shared" si="5"/>
        <v>0</v>
      </c>
      <c r="AR31" s="106"/>
      <c r="AV31" s="11"/>
      <c r="AW31" s="11"/>
      <c r="AX31" s="11"/>
    </row>
    <row r="32" spans="2:50" ht="13.5" customHeight="1" thickBot="1">
      <c r="B32" s="103"/>
      <c r="C32" s="2389"/>
      <c r="D32" s="102"/>
      <c r="E32" s="3065" t="s">
        <v>89</v>
      </c>
      <c r="F32" s="3066" t="s">
        <v>90</v>
      </c>
      <c r="G32" s="3067" t="s">
        <v>91</v>
      </c>
      <c r="H32" s="3065" t="s">
        <v>89</v>
      </c>
      <c r="I32" s="3066" t="s">
        <v>90</v>
      </c>
      <c r="J32" s="3082" t="s">
        <v>91</v>
      </c>
      <c r="K32" s="3065" t="s">
        <v>89</v>
      </c>
      <c r="L32" s="3066" t="s">
        <v>90</v>
      </c>
      <c r="M32" s="3067" t="s">
        <v>91</v>
      </c>
      <c r="N32" s="92"/>
      <c r="O32" s="916" t="s">
        <v>63</v>
      </c>
      <c r="P32" s="879"/>
      <c r="Q32" s="872"/>
      <c r="R32" s="879">
        <f>I26</f>
        <v>5</v>
      </c>
      <c r="S32" s="950">
        <f>J26</f>
        <v>5</v>
      </c>
      <c r="T32" s="879">
        <f>L37</f>
        <v>5</v>
      </c>
      <c r="U32" s="1043">
        <f>M37</f>
        <v>5</v>
      </c>
      <c r="V32" s="879">
        <f t="shared" si="27"/>
        <v>5</v>
      </c>
      <c r="W32" s="1029">
        <f t="shared" si="28"/>
        <v>5</v>
      </c>
      <c r="X32" s="879">
        <f t="shared" si="29"/>
        <v>10</v>
      </c>
      <c r="Y32" s="950">
        <f t="shared" si="30"/>
        <v>10</v>
      </c>
      <c r="Z32" s="917">
        <f t="shared" si="20"/>
        <v>10</v>
      </c>
      <c r="AA32" s="925">
        <f t="shared" si="21"/>
        <v>10</v>
      </c>
      <c r="AC32" s="931" t="s">
        <v>115</v>
      </c>
      <c r="AD32" s="1339"/>
      <c r="AE32" s="1340"/>
      <c r="AF32" s="903"/>
      <c r="AG32" s="1028"/>
      <c r="AH32" s="903"/>
      <c r="AI32" s="1337"/>
      <c r="AJ32" s="903">
        <f t="shared" ref="AJ32:AM38" si="35">AD32+AF32</f>
        <v>0</v>
      </c>
      <c r="AK32" s="1029">
        <f t="shared" si="35"/>
        <v>0</v>
      </c>
      <c r="AL32" s="903">
        <f t="shared" si="35"/>
        <v>0</v>
      </c>
      <c r="AM32" s="950">
        <f t="shared" si="35"/>
        <v>0</v>
      </c>
      <c r="AN32" s="933">
        <f t="shared" si="4"/>
        <v>0</v>
      </c>
      <c r="AO32" s="937">
        <f t="shared" si="5"/>
        <v>0</v>
      </c>
      <c r="AR32" s="207"/>
      <c r="AV32" s="134"/>
      <c r="AW32" s="11"/>
      <c r="AX32" s="11"/>
    </row>
    <row r="33" spans="1:57" ht="15.75" thickBot="1">
      <c r="B33" s="1234" t="s">
        <v>293</v>
      </c>
      <c r="C33" s="1235"/>
      <c r="D33" s="3083">
        <f>SUM(D19:D30)</f>
        <v>977.5</v>
      </c>
      <c r="E33" s="3028" t="s">
        <v>461</v>
      </c>
      <c r="F33" s="3084">
        <v>119.175</v>
      </c>
      <c r="G33" s="3030">
        <v>105</v>
      </c>
      <c r="H33" s="3085" t="s">
        <v>722</v>
      </c>
      <c r="I33" s="3086">
        <v>22.5</v>
      </c>
      <c r="J33" s="3087">
        <v>22.5</v>
      </c>
      <c r="K33" s="129" t="s">
        <v>989</v>
      </c>
      <c r="L33" s="3088">
        <v>155</v>
      </c>
      <c r="M33" s="3089">
        <v>100</v>
      </c>
      <c r="N33" s="106"/>
      <c r="O33" s="916" t="s">
        <v>77</v>
      </c>
      <c r="P33" s="879"/>
      <c r="Q33" s="1047"/>
      <c r="R33" s="879">
        <f>L24+L28</f>
        <v>11.75</v>
      </c>
      <c r="S33" s="1029">
        <f>M24+M28</f>
        <v>11.75</v>
      </c>
      <c r="T33" s="879">
        <f>F42</f>
        <v>2.64</v>
      </c>
      <c r="U33" s="1048">
        <f>G42</f>
        <v>2.64</v>
      </c>
      <c r="V33" s="879">
        <f t="shared" si="27"/>
        <v>11.75</v>
      </c>
      <c r="W33" s="1029">
        <f t="shared" si="28"/>
        <v>11.75</v>
      </c>
      <c r="X33" s="879">
        <f t="shared" si="29"/>
        <v>14.39</v>
      </c>
      <c r="Y33" s="950">
        <f t="shared" si="30"/>
        <v>14.39</v>
      </c>
      <c r="Z33" s="917">
        <f t="shared" si="20"/>
        <v>14.39</v>
      </c>
      <c r="AA33" s="925">
        <f t="shared" si="21"/>
        <v>14.39</v>
      </c>
      <c r="AC33" s="931" t="s">
        <v>113</v>
      </c>
      <c r="AD33" s="1339"/>
      <c r="AE33" s="1340"/>
      <c r="AF33" s="903"/>
      <c r="AG33" s="1028"/>
      <c r="AH33" s="903"/>
      <c r="AI33" s="1337"/>
      <c r="AJ33" s="903">
        <f t="shared" si="35"/>
        <v>0</v>
      </c>
      <c r="AK33" s="1029">
        <f t="shared" si="35"/>
        <v>0</v>
      </c>
      <c r="AL33" s="903">
        <f t="shared" si="35"/>
        <v>0</v>
      </c>
      <c r="AM33" s="950">
        <f t="shared" si="35"/>
        <v>0</v>
      </c>
      <c r="AN33" s="933">
        <f t="shared" si="4"/>
        <v>0</v>
      </c>
      <c r="AO33" s="937">
        <f t="shared" si="5"/>
        <v>0</v>
      </c>
      <c r="AR33" s="207"/>
      <c r="AV33" s="130"/>
      <c r="AW33" s="11"/>
      <c r="AX33" s="11"/>
    </row>
    <row r="34" spans="1:57" ht="15" customHeight="1" thickBot="1">
      <c r="B34" s="616"/>
      <c r="C34" s="340" t="s">
        <v>200</v>
      </c>
      <c r="D34" s="688"/>
      <c r="E34" s="3090" t="s">
        <v>814</v>
      </c>
      <c r="F34" s="3016"/>
      <c r="G34" s="3016"/>
      <c r="H34" s="3091"/>
      <c r="I34" s="3016"/>
      <c r="J34" s="3016"/>
      <c r="K34" s="3016"/>
      <c r="L34" s="3016"/>
      <c r="M34" s="3017"/>
      <c r="N34" s="92"/>
      <c r="O34" s="916" t="s">
        <v>82</v>
      </c>
      <c r="P34" s="879">
        <f>I11</f>
        <v>7.56</v>
      </c>
      <c r="Q34" s="872">
        <f>J11</f>
        <v>7.56</v>
      </c>
      <c r="R34" s="1169">
        <f>I21</f>
        <v>5</v>
      </c>
      <c r="S34" s="1052">
        <f>J21</f>
        <v>5</v>
      </c>
      <c r="T34" s="879">
        <f>I40</f>
        <v>5.74</v>
      </c>
      <c r="U34" s="1043">
        <f>J40</f>
        <v>5.74</v>
      </c>
      <c r="V34" s="879">
        <f t="shared" si="27"/>
        <v>12.559999999999999</v>
      </c>
      <c r="W34" s="1029">
        <f t="shared" si="28"/>
        <v>12.559999999999999</v>
      </c>
      <c r="X34" s="879">
        <f t="shared" si="29"/>
        <v>10.74</v>
      </c>
      <c r="Y34" s="950">
        <f t="shared" si="30"/>
        <v>10.74</v>
      </c>
      <c r="Z34" s="917">
        <f t="shared" si="20"/>
        <v>18.299999999999997</v>
      </c>
      <c r="AA34" s="925">
        <f t="shared" si="21"/>
        <v>18.299999999999997</v>
      </c>
      <c r="AC34" s="931" t="s">
        <v>112</v>
      </c>
      <c r="AD34" s="1339"/>
      <c r="AE34" s="1341"/>
      <c r="AF34" s="1216">
        <f>F23</f>
        <v>25</v>
      </c>
      <c r="AG34" s="2707">
        <f>G23</f>
        <v>22.388999999999999</v>
      </c>
      <c r="AH34" s="903"/>
      <c r="AI34" s="1337"/>
      <c r="AJ34" s="1216">
        <f t="shared" si="35"/>
        <v>25</v>
      </c>
      <c r="AK34" s="1029">
        <f t="shared" si="35"/>
        <v>22.388999999999999</v>
      </c>
      <c r="AL34" s="1216">
        <f t="shared" si="35"/>
        <v>25</v>
      </c>
      <c r="AM34" s="1052">
        <f t="shared" si="35"/>
        <v>22.388999999999999</v>
      </c>
      <c r="AN34" s="933">
        <f t="shared" si="4"/>
        <v>25</v>
      </c>
      <c r="AO34" s="937">
        <f t="shared" si="5"/>
        <v>22.388999999999999</v>
      </c>
      <c r="AR34" s="207"/>
      <c r="AV34" s="140"/>
      <c r="AW34" s="11"/>
      <c r="AX34" s="11"/>
    </row>
    <row r="35" spans="1:57" ht="15.75" customHeight="1" thickBot="1">
      <c r="B35" s="186" t="s">
        <v>362</v>
      </c>
      <c r="C35" s="245" t="s">
        <v>815</v>
      </c>
      <c r="D35" s="3092">
        <v>200</v>
      </c>
      <c r="E35" s="3093" t="s">
        <v>89</v>
      </c>
      <c r="F35" s="3094" t="s">
        <v>90</v>
      </c>
      <c r="G35" s="3027" t="s">
        <v>91</v>
      </c>
      <c r="H35" s="1232" t="s">
        <v>89</v>
      </c>
      <c r="I35" s="160" t="s">
        <v>90</v>
      </c>
      <c r="J35" s="2424" t="s">
        <v>91</v>
      </c>
      <c r="K35" s="1232" t="s">
        <v>89</v>
      </c>
      <c r="L35" s="160" t="s">
        <v>90</v>
      </c>
      <c r="M35" s="2424" t="s">
        <v>91</v>
      </c>
      <c r="N35" s="92"/>
      <c r="O35" s="916" t="s">
        <v>329</v>
      </c>
      <c r="P35" s="1238">
        <f>Q35/1000/0.04</f>
        <v>0</v>
      </c>
      <c r="Q35" s="1047"/>
      <c r="R35" s="1238">
        <f>S35/1000/0.04</f>
        <v>3.0033999999999996</v>
      </c>
      <c r="S35" s="1217">
        <f>M20</f>
        <v>120.136</v>
      </c>
      <c r="T35" s="1238">
        <f>U35/1000/0.04</f>
        <v>0</v>
      </c>
      <c r="U35" s="1048"/>
      <c r="V35" s="879">
        <f t="shared" si="27"/>
        <v>3.0033999999999996</v>
      </c>
      <c r="W35" s="1029">
        <f t="shared" si="28"/>
        <v>120.136</v>
      </c>
      <c r="X35" s="879">
        <f t="shared" si="29"/>
        <v>3.0033999999999996</v>
      </c>
      <c r="Y35" s="950">
        <f t="shared" si="30"/>
        <v>120.136</v>
      </c>
      <c r="Z35" s="917">
        <f t="shared" si="20"/>
        <v>3.0033999999999996</v>
      </c>
      <c r="AA35" s="925">
        <f t="shared" si="21"/>
        <v>120.136</v>
      </c>
      <c r="AC35" s="931" t="s">
        <v>322</v>
      </c>
      <c r="AD35" s="1339"/>
      <c r="AE35" s="1342"/>
      <c r="AF35" s="903"/>
      <c r="AG35" s="1028"/>
      <c r="AH35" s="903"/>
      <c r="AI35" s="1337"/>
      <c r="AJ35" s="903">
        <f t="shared" si="35"/>
        <v>0</v>
      </c>
      <c r="AK35" s="1029">
        <f t="shared" si="35"/>
        <v>0</v>
      </c>
      <c r="AL35" s="903">
        <f t="shared" si="35"/>
        <v>0</v>
      </c>
      <c r="AM35" s="950">
        <f t="shared" si="35"/>
        <v>0</v>
      </c>
      <c r="AN35" s="933">
        <f t="shared" si="4"/>
        <v>0</v>
      </c>
      <c r="AO35" s="937">
        <f t="shared" si="5"/>
        <v>0</v>
      </c>
      <c r="AR35" s="207"/>
      <c r="AW35" s="11"/>
      <c r="AX35" s="11"/>
    </row>
    <row r="36" spans="1:57" ht="15.75" thickBot="1">
      <c r="B36" s="186" t="s">
        <v>615</v>
      </c>
      <c r="C36" s="245" t="s">
        <v>816</v>
      </c>
      <c r="D36" s="232">
        <v>120</v>
      </c>
      <c r="E36" s="3095" t="s">
        <v>78</v>
      </c>
      <c r="F36" s="3096">
        <v>38.296999999999997</v>
      </c>
      <c r="G36" s="3097">
        <v>34.44</v>
      </c>
      <c r="H36" s="3098" t="s">
        <v>817</v>
      </c>
      <c r="I36" s="3099"/>
      <c r="J36" s="3099"/>
      <c r="K36" s="1574" t="s">
        <v>818</v>
      </c>
      <c r="L36" s="112"/>
      <c r="M36" s="226"/>
      <c r="N36" s="92"/>
      <c r="O36" s="916" t="s">
        <v>49</v>
      </c>
      <c r="P36" s="879">
        <f>L14</f>
        <v>7</v>
      </c>
      <c r="Q36" s="1049">
        <f>M14</f>
        <v>7</v>
      </c>
      <c r="R36" s="879">
        <f>F30</f>
        <v>15</v>
      </c>
      <c r="S36" s="1052">
        <f>G30</f>
        <v>15</v>
      </c>
      <c r="T36" s="879"/>
      <c r="U36" s="1040"/>
      <c r="V36" s="879">
        <f t="shared" si="27"/>
        <v>22</v>
      </c>
      <c r="W36" s="1029">
        <f t="shared" si="28"/>
        <v>22</v>
      </c>
      <c r="X36" s="879">
        <f t="shared" si="29"/>
        <v>15</v>
      </c>
      <c r="Y36" s="950">
        <f t="shared" si="30"/>
        <v>15</v>
      </c>
      <c r="Z36" s="917">
        <f t="shared" si="20"/>
        <v>22</v>
      </c>
      <c r="AA36" s="925">
        <f t="shared" si="21"/>
        <v>22</v>
      </c>
      <c r="AC36" s="2268" t="s">
        <v>86</v>
      </c>
      <c r="AD36" s="2269">
        <f>I10</f>
        <v>5.4</v>
      </c>
      <c r="AE36" s="2270">
        <f>J10</f>
        <v>5.4</v>
      </c>
      <c r="AF36" s="904"/>
      <c r="AG36" s="1030"/>
      <c r="AH36" s="904"/>
      <c r="AI36" s="1338"/>
      <c r="AJ36" s="904">
        <f t="shared" si="35"/>
        <v>5.4</v>
      </c>
      <c r="AK36" s="1031">
        <f t="shared" si="35"/>
        <v>5.4</v>
      </c>
      <c r="AL36" s="904">
        <f t="shared" si="35"/>
        <v>0</v>
      </c>
      <c r="AM36" s="868">
        <f t="shared" si="35"/>
        <v>0</v>
      </c>
      <c r="AN36" s="1546">
        <f t="shared" si="4"/>
        <v>5.4</v>
      </c>
      <c r="AO36" s="1547">
        <f t="shared" si="5"/>
        <v>5.4</v>
      </c>
      <c r="AR36" s="111"/>
      <c r="AV36" s="140"/>
      <c r="AW36" s="11"/>
      <c r="AX36" s="11"/>
    </row>
    <row r="37" spans="1:57" ht="11.25" customHeight="1" thickBot="1">
      <c r="B37" s="1250" t="s">
        <v>9</v>
      </c>
      <c r="C37" s="245" t="s">
        <v>10</v>
      </c>
      <c r="D37" s="232">
        <v>30</v>
      </c>
      <c r="E37" s="2393" t="s">
        <v>749</v>
      </c>
      <c r="F37" s="228">
        <v>67.92</v>
      </c>
      <c r="G37" s="2395">
        <v>54.36</v>
      </c>
      <c r="H37" s="3100" t="s">
        <v>372</v>
      </c>
      <c r="I37" s="228">
        <v>0.6</v>
      </c>
      <c r="J37" s="2396">
        <v>0.6</v>
      </c>
      <c r="K37" s="2736" t="s">
        <v>84</v>
      </c>
      <c r="L37" s="228">
        <v>5</v>
      </c>
      <c r="M37" s="3055">
        <v>5</v>
      </c>
      <c r="N37" s="92"/>
      <c r="O37" s="916" t="s">
        <v>123</v>
      </c>
      <c r="P37" s="879"/>
      <c r="Q37" s="872"/>
      <c r="R37" s="879">
        <f>D26</f>
        <v>22.5</v>
      </c>
      <c r="S37" s="950">
        <f>D26</f>
        <v>22.5</v>
      </c>
      <c r="T37" s="879"/>
      <c r="U37" s="1043"/>
      <c r="V37" s="879">
        <f t="shared" si="27"/>
        <v>22.5</v>
      </c>
      <c r="W37" s="1029">
        <f t="shared" si="28"/>
        <v>22.5</v>
      </c>
      <c r="X37" s="879">
        <f t="shared" si="29"/>
        <v>22.5</v>
      </c>
      <c r="Y37" s="950">
        <f t="shared" si="30"/>
        <v>22.5</v>
      </c>
      <c r="Z37" s="917">
        <f t="shared" si="20"/>
        <v>22.5</v>
      </c>
      <c r="AA37" s="925">
        <f t="shared" si="21"/>
        <v>22.5</v>
      </c>
      <c r="AC37" s="1365" t="s">
        <v>421</v>
      </c>
      <c r="AD37" s="1380">
        <f>SUM(AD32:AD36)</f>
        <v>5.4</v>
      </c>
      <c r="AE37" s="1368">
        <f t="shared" ref="AE37:AH37" si="36">SUM(AE32:AE36)</f>
        <v>5.4</v>
      </c>
      <c r="AF37" s="1380">
        <f t="shared" si="36"/>
        <v>25</v>
      </c>
      <c r="AG37" s="1368">
        <f>SUM(AG32:AG36)</f>
        <v>22.388999999999999</v>
      </c>
      <c r="AH37" s="1380">
        <f t="shared" si="36"/>
        <v>0</v>
      </c>
      <c r="AI37" s="1368">
        <f>SUM(AI32:AI36)</f>
        <v>0</v>
      </c>
      <c r="AJ37" s="2265">
        <f t="shared" si="35"/>
        <v>30.4</v>
      </c>
      <c r="AK37" s="2266">
        <f t="shared" si="35"/>
        <v>27.789000000000001</v>
      </c>
      <c r="AL37" s="2265">
        <f t="shared" si="35"/>
        <v>25</v>
      </c>
      <c r="AM37" s="2267">
        <f t="shared" si="35"/>
        <v>22.388999999999999</v>
      </c>
      <c r="AN37" s="1090">
        <f t="shared" si="4"/>
        <v>30.4</v>
      </c>
      <c r="AO37" s="1549">
        <f t="shared" si="5"/>
        <v>27.789000000000001</v>
      </c>
      <c r="AR37" s="200"/>
      <c r="AV37" s="140"/>
      <c r="AW37" s="11"/>
      <c r="AX37" s="11"/>
    </row>
    <row r="38" spans="1:57" ht="13.5" customHeight="1" thickBot="1">
      <c r="B38" s="103"/>
      <c r="C38" s="2777"/>
      <c r="D38" s="102"/>
      <c r="E38" s="3101" t="s">
        <v>819</v>
      </c>
      <c r="F38" s="228"/>
      <c r="G38" s="2395"/>
      <c r="H38" s="2399" t="s">
        <v>74</v>
      </c>
      <c r="I38" s="3007">
        <v>6</v>
      </c>
      <c r="J38" s="3008">
        <v>6</v>
      </c>
      <c r="K38" s="2736" t="s">
        <v>74</v>
      </c>
      <c r="L38" s="228">
        <v>2.4</v>
      </c>
      <c r="M38" s="3055">
        <v>2.4</v>
      </c>
      <c r="N38" s="92"/>
      <c r="O38" s="916" t="s">
        <v>330</v>
      </c>
      <c r="P38" s="879">
        <f>L10</f>
        <v>2</v>
      </c>
      <c r="Q38" s="872">
        <f>M10</f>
        <v>2</v>
      </c>
      <c r="R38" s="879"/>
      <c r="S38" s="950"/>
      <c r="T38" s="879"/>
      <c r="U38" s="1043"/>
      <c r="V38" s="879">
        <f t="shared" si="27"/>
        <v>2</v>
      </c>
      <c r="W38" s="1029">
        <f t="shared" si="28"/>
        <v>2</v>
      </c>
      <c r="X38" s="879">
        <f t="shared" si="29"/>
        <v>0</v>
      </c>
      <c r="Y38" s="950">
        <f t="shared" si="30"/>
        <v>0</v>
      </c>
      <c r="Z38" s="917">
        <f t="shared" si="20"/>
        <v>2</v>
      </c>
      <c r="AA38" s="925">
        <f t="shared" si="21"/>
        <v>2</v>
      </c>
      <c r="AC38" s="2293" t="s">
        <v>422</v>
      </c>
      <c r="AD38" s="2294">
        <f>AD30+AD37</f>
        <v>137.89000000000001</v>
      </c>
      <c r="AE38" s="2294">
        <f t="shared" ref="AE38:AH38" si="37">AE30+AE37</f>
        <v>121.64</v>
      </c>
      <c r="AF38" s="2294">
        <f t="shared" si="37"/>
        <v>198.5</v>
      </c>
      <c r="AG38" s="2294">
        <f t="shared" si="37"/>
        <v>137.38900000000001</v>
      </c>
      <c r="AH38" s="2294">
        <f t="shared" si="37"/>
        <v>77.400000000000006</v>
      </c>
      <c r="AI38" s="2294">
        <f>AI30+AI37</f>
        <v>62.28</v>
      </c>
      <c r="AJ38" s="2295">
        <f t="shared" si="35"/>
        <v>336.39</v>
      </c>
      <c r="AK38" s="2296">
        <f t="shared" si="35"/>
        <v>259.029</v>
      </c>
      <c r="AL38" s="2295">
        <f t="shared" si="35"/>
        <v>275.89999999999998</v>
      </c>
      <c r="AM38" s="2297">
        <f t="shared" si="35"/>
        <v>199.66900000000001</v>
      </c>
      <c r="AN38" s="2295">
        <f t="shared" si="4"/>
        <v>413.78999999999996</v>
      </c>
      <c r="AO38" s="2298">
        <f t="shared" si="5"/>
        <v>321.30899999999997</v>
      </c>
      <c r="AR38" s="126"/>
      <c r="AV38" s="140"/>
      <c r="AW38" s="11"/>
      <c r="AX38" s="11"/>
    </row>
    <row r="39" spans="1:57" ht="12.75" customHeight="1" thickBot="1">
      <c r="B39" s="103"/>
      <c r="C39" s="2389"/>
      <c r="D39" s="102"/>
      <c r="E39" s="2393" t="s">
        <v>754</v>
      </c>
      <c r="F39" s="227">
        <v>3.6</v>
      </c>
      <c r="G39" s="2394">
        <v>3.6</v>
      </c>
      <c r="H39" s="2432" t="s">
        <v>820</v>
      </c>
      <c r="I39" s="2398"/>
      <c r="J39" s="2398"/>
      <c r="K39" s="2736" t="s">
        <v>366</v>
      </c>
      <c r="L39" s="227">
        <v>13</v>
      </c>
      <c r="M39" s="3055"/>
      <c r="N39" s="92"/>
      <c r="O39" s="916" t="s">
        <v>121</v>
      </c>
      <c r="P39" s="879"/>
      <c r="Q39" s="872"/>
      <c r="R39" s="879"/>
      <c r="S39" s="950"/>
      <c r="T39" s="879"/>
      <c r="U39" s="1043"/>
      <c r="V39" s="879">
        <f t="shared" si="27"/>
        <v>0</v>
      </c>
      <c r="W39" s="1029">
        <f t="shared" si="28"/>
        <v>0</v>
      </c>
      <c r="X39" s="879">
        <f t="shared" si="29"/>
        <v>0</v>
      </c>
      <c r="Y39" s="950">
        <f t="shared" si="30"/>
        <v>0</v>
      </c>
      <c r="Z39" s="917">
        <f t="shared" si="20"/>
        <v>0</v>
      </c>
      <c r="AA39" s="925">
        <f t="shared" si="21"/>
        <v>0</v>
      </c>
      <c r="AC39" s="2271" t="s">
        <v>632</v>
      </c>
      <c r="AD39" s="1618"/>
      <c r="AE39" s="2303"/>
      <c r="AF39" s="2304"/>
      <c r="AG39" s="2305"/>
      <c r="AH39" s="2306"/>
      <c r="AI39" s="2307"/>
      <c r="AJ39" s="2308">
        <f>AD39+AF39</f>
        <v>0</v>
      </c>
      <c r="AK39" s="2804">
        <f>AE39+AG39</f>
        <v>0</v>
      </c>
      <c r="AL39" s="2309">
        <f t="shared" ref="AL39" si="38">AF39+AH39</f>
        <v>0</v>
      </c>
      <c r="AM39" s="977">
        <f>AG39+AI39</f>
        <v>0</v>
      </c>
      <c r="AN39" s="932">
        <f>AD39+AF39+AH39</f>
        <v>0</v>
      </c>
      <c r="AO39" s="1548">
        <f t="shared" si="5"/>
        <v>0</v>
      </c>
      <c r="AR39" s="98"/>
      <c r="AV39" s="106"/>
      <c r="AW39" s="11"/>
      <c r="AX39" s="11"/>
    </row>
    <row r="40" spans="1:57">
      <c r="B40" s="103"/>
      <c r="C40" s="2389"/>
      <c r="D40" s="102"/>
      <c r="E40" s="3102" t="s">
        <v>821</v>
      </c>
      <c r="F40" s="3103"/>
      <c r="G40" s="3104"/>
      <c r="H40" s="2399" t="s">
        <v>371</v>
      </c>
      <c r="I40" s="227">
        <v>5.74</v>
      </c>
      <c r="J40" s="3105">
        <v>5.74</v>
      </c>
      <c r="K40" s="2736" t="s">
        <v>75</v>
      </c>
      <c r="L40" s="227">
        <v>20.399999999999999</v>
      </c>
      <c r="M40" s="2430">
        <v>20.399999999999999</v>
      </c>
      <c r="N40" s="92"/>
      <c r="O40" s="916" t="s">
        <v>120</v>
      </c>
      <c r="P40" s="879"/>
      <c r="Q40" s="872"/>
      <c r="R40" s="879">
        <f>F29</f>
        <v>3.5</v>
      </c>
      <c r="S40" s="950">
        <f>G29</f>
        <v>3.5</v>
      </c>
      <c r="T40" s="879"/>
      <c r="U40" s="1043"/>
      <c r="V40" s="879">
        <f t="shared" si="27"/>
        <v>3.5</v>
      </c>
      <c r="W40" s="1029">
        <f t="shared" si="28"/>
        <v>3.5</v>
      </c>
      <c r="X40" s="879">
        <f t="shared" si="29"/>
        <v>3.5</v>
      </c>
      <c r="Y40" s="950">
        <f t="shared" si="30"/>
        <v>3.5</v>
      </c>
      <c r="Z40" s="917">
        <f t="shared" si="20"/>
        <v>3.5</v>
      </c>
      <c r="AA40" s="925">
        <f t="shared" si="21"/>
        <v>3.5</v>
      </c>
      <c r="AC40" s="2272" t="s">
        <v>306</v>
      </c>
      <c r="AD40" s="1343"/>
      <c r="AE40" s="2299"/>
      <c r="AF40" s="900"/>
      <c r="AG40" s="2300"/>
      <c r="AH40" s="900"/>
      <c r="AI40" s="2301"/>
      <c r="AJ40" s="2302">
        <f>AD40+AF40</f>
        <v>0</v>
      </c>
      <c r="AK40" s="2805">
        <f t="shared" ref="AK40" si="39">AE40+AG40</f>
        <v>0</v>
      </c>
      <c r="AL40" s="902">
        <f t="shared" ref="AL40" si="40">AF40+AH40</f>
        <v>0</v>
      </c>
      <c r="AM40" s="2282">
        <f t="shared" ref="AM40" si="41">AG40+AI40</f>
        <v>0</v>
      </c>
      <c r="AN40" s="933">
        <f t="shared" si="4"/>
        <v>0</v>
      </c>
      <c r="AO40" s="937">
        <f t="shared" si="5"/>
        <v>0</v>
      </c>
      <c r="AR40" s="104"/>
      <c r="AV40" s="134"/>
      <c r="AW40" s="11"/>
      <c r="AX40" s="11"/>
    </row>
    <row r="41" spans="1:57" ht="15.75" customHeight="1">
      <c r="B41" s="103"/>
      <c r="C41" s="2389"/>
      <c r="D41" s="102"/>
      <c r="E41" s="3106" t="s">
        <v>134</v>
      </c>
      <c r="F41" s="242">
        <v>9.48</v>
      </c>
      <c r="G41" s="3107">
        <v>7.92</v>
      </c>
      <c r="H41" s="2432" t="s">
        <v>822</v>
      </c>
      <c r="I41" s="2398"/>
      <c r="J41" s="2398"/>
      <c r="K41" s="3108" t="s">
        <v>976</v>
      </c>
      <c r="L41" s="3103"/>
      <c r="M41" s="3109"/>
      <c r="N41" s="92"/>
      <c r="O41" s="916" t="s">
        <v>72</v>
      </c>
      <c r="P41" s="879"/>
      <c r="Q41" s="872"/>
      <c r="R41" s="879"/>
      <c r="S41" s="950"/>
      <c r="T41" s="879"/>
      <c r="U41" s="1043"/>
      <c r="V41" s="879">
        <f t="shared" si="27"/>
        <v>0</v>
      </c>
      <c r="W41" s="1029">
        <f t="shared" si="28"/>
        <v>0</v>
      </c>
      <c r="X41" s="879">
        <f t="shared" si="29"/>
        <v>0</v>
      </c>
      <c r="Y41" s="950">
        <f t="shared" si="30"/>
        <v>0</v>
      </c>
      <c r="Z41" s="917">
        <f t="shared" si="20"/>
        <v>0</v>
      </c>
      <c r="AA41" s="925">
        <f t="shared" si="21"/>
        <v>0</v>
      </c>
      <c r="AC41" s="951" t="s">
        <v>307</v>
      </c>
      <c r="AD41" s="952"/>
      <c r="AE41" s="953"/>
      <c r="AF41" s="802">
        <f>F33</f>
        <v>119.175</v>
      </c>
      <c r="AG41" s="1360">
        <f>G33</f>
        <v>105</v>
      </c>
      <c r="AH41" s="1108"/>
      <c r="AI41" s="955"/>
      <c r="AJ41" s="962">
        <f>AD41+AF41</f>
        <v>119.175</v>
      </c>
      <c r="AK41" s="2806">
        <f t="shared" ref="AJ41:AM44" si="42">AE41+AG41</f>
        <v>105</v>
      </c>
      <c r="AL41" s="903">
        <f t="shared" si="42"/>
        <v>119.175</v>
      </c>
      <c r="AM41" s="957">
        <f t="shared" si="42"/>
        <v>105</v>
      </c>
      <c r="AN41" s="933">
        <f t="shared" si="4"/>
        <v>119.175</v>
      </c>
      <c r="AO41" s="937">
        <f t="shared" si="5"/>
        <v>105</v>
      </c>
      <c r="AR41" s="104"/>
      <c r="AV41" s="141"/>
      <c r="AW41" s="11"/>
      <c r="AX41" s="11"/>
    </row>
    <row r="42" spans="1:57" ht="13.5" customHeight="1" thickBot="1">
      <c r="B42" s="1234" t="s">
        <v>294</v>
      </c>
      <c r="C42" s="1235"/>
      <c r="D42" s="1604">
        <f>SUM(D35:D41)</f>
        <v>350</v>
      </c>
      <c r="E42" s="3110" t="s">
        <v>77</v>
      </c>
      <c r="F42" s="2401">
        <v>2.64</v>
      </c>
      <c r="G42" s="2402">
        <v>2.64</v>
      </c>
      <c r="H42" s="1290" t="s">
        <v>619</v>
      </c>
      <c r="I42" s="2404"/>
      <c r="J42" s="3644">
        <v>1.5940000000000001</v>
      </c>
      <c r="K42" s="2406"/>
      <c r="L42" s="3111"/>
      <c r="M42" s="3112"/>
      <c r="N42" s="92"/>
      <c r="O42" s="429" t="s">
        <v>331</v>
      </c>
      <c r="P42" s="879">
        <f>I12</f>
        <v>1.6</v>
      </c>
      <c r="Q42" s="872">
        <f>J12</f>
        <v>1.6</v>
      </c>
      <c r="R42" s="879">
        <f>I22+L25</f>
        <v>1.05</v>
      </c>
      <c r="S42" s="1029">
        <f>J22+M25</f>
        <v>1.05</v>
      </c>
      <c r="T42" s="879">
        <f>I37</f>
        <v>0.6</v>
      </c>
      <c r="U42" s="1043">
        <f>J37</f>
        <v>0.6</v>
      </c>
      <c r="V42" s="879">
        <f t="shared" si="27"/>
        <v>2.6500000000000004</v>
      </c>
      <c r="W42" s="1029">
        <f t="shared" si="28"/>
        <v>2.6500000000000004</v>
      </c>
      <c r="X42" s="879">
        <f t="shared" si="29"/>
        <v>1.65</v>
      </c>
      <c r="Y42" s="950">
        <f t="shared" si="30"/>
        <v>1.65</v>
      </c>
      <c r="Z42" s="917">
        <f t="shared" si="20"/>
        <v>3.2500000000000004</v>
      </c>
      <c r="AA42" s="925">
        <f t="shared" si="21"/>
        <v>3.2500000000000004</v>
      </c>
      <c r="AC42" s="958" t="s">
        <v>308</v>
      </c>
      <c r="AD42" s="959"/>
      <c r="AE42" s="960"/>
      <c r="AF42" s="802"/>
      <c r="AG42" s="1361"/>
      <c r="AH42" s="1545"/>
      <c r="AI42" s="963"/>
      <c r="AJ42" s="903">
        <f t="shared" si="42"/>
        <v>0</v>
      </c>
      <c r="AK42" s="2806">
        <f t="shared" si="42"/>
        <v>0</v>
      </c>
      <c r="AL42" s="903">
        <f t="shared" si="42"/>
        <v>0</v>
      </c>
      <c r="AM42" s="957">
        <f t="shared" si="42"/>
        <v>0</v>
      </c>
      <c r="AN42" s="933">
        <f t="shared" si="4"/>
        <v>0</v>
      </c>
      <c r="AO42" s="937">
        <f t="shared" si="5"/>
        <v>0</v>
      </c>
      <c r="AR42" s="104"/>
      <c r="AV42" s="141"/>
      <c r="AW42" s="11"/>
      <c r="AX42" s="11"/>
    </row>
    <row r="43" spans="1:57" ht="14.25" customHeight="1">
      <c r="B43" s="1530"/>
      <c r="C43" s="92"/>
      <c r="D43" s="92"/>
      <c r="E43" s="101"/>
      <c r="F43" s="2136"/>
      <c r="G43" s="204"/>
      <c r="H43" s="92"/>
      <c r="I43" s="92"/>
      <c r="J43" s="92"/>
      <c r="K43" s="92"/>
      <c r="L43" s="92"/>
      <c r="M43" s="92"/>
      <c r="N43" s="92"/>
      <c r="O43" s="916" t="s">
        <v>332</v>
      </c>
      <c r="P43" s="879"/>
      <c r="Q43" s="872"/>
      <c r="R43" s="879"/>
      <c r="S43" s="950"/>
      <c r="T43" s="879"/>
      <c r="U43" s="1043"/>
      <c r="V43" s="879">
        <f t="shared" si="27"/>
        <v>0</v>
      </c>
      <c r="W43" s="1029">
        <f t="shared" si="28"/>
        <v>0</v>
      </c>
      <c r="X43" s="879">
        <f t="shared" si="29"/>
        <v>0</v>
      </c>
      <c r="Y43" s="950">
        <f t="shared" si="30"/>
        <v>0</v>
      </c>
      <c r="Z43" s="917">
        <f t="shared" si="20"/>
        <v>0</v>
      </c>
      <c r="AA43" s="925">
        <f t="shared" si="21"/>
        <v>0</v>
      </c>
      <c r="AC43" s="964" t="s">
        <v>309</v>
      </c>
      <c r="AD43" s="1185"/>
      <c r="AE43" s="1359"/>
      <c r="AF43" s="802"/>
      <c r="AG43" s="1361"/>
      <c r="AH43" s="1108"/>
      <c r="AI43" s="963"/>
      <c r="AJ43" s="903">
        <f t="shared" si="42"/>
        <v>0</v>
      </c>
      <c r="AK43" s="2806">
        <f t="shared" si="42"/>
        <v>0</v>
      </c>
      <c r="AL43" s="903">
        <f t="shared" si="42"/>
        <v>0</v>
      </c>
      <c r="AM43" s="957">
        <f t="shared" si="42"/>
        <v>0</v>
      </c>
      <c r="AN43" s="933">
        <f t="shared" si="4"/>
        <v>0</v>
      </c>
      <c r="AO43" s="937">
        <f t="shared" si="5"/>
        <v>0</v>
      </c>
      <c r="AR43" s="106"/>
      <c r="AV43" s="141"/>
      <c r="AW43" s="11"/>
      <c r="AX43" s="11"/>
      <c r="BA43" s="11"/>
      <c r="BB43" s="11"/>
      <c r="BC43" s="11"/>
      <c r="BD43" s="11"/>
      <c r="BE43" s="11"/>
    </row>
    <row r="44" spans="1:57" ht="15" customHeight="1" thickBot="1">
      <c r="A44" s="92"/>
      <c r="B44" s="3113"/>
      <c r="C44" s="1561"/>
      <c r="D44" s="92"/>
      <c r="E44" s="104"/>
      <c r="F44" s="108"/>
      <c r="G44" s="139"/>
      <c r="H44" s="212"/>
      <c r="I44" s="191"/>
      <c r="J44" s="192"/>
      <c r="K44" s="494"/>
      <c r="L44" s="126"/>
      <c r="M44" s="367"/>
      <c r="N44" s="92"/>
      <c r="O44" s="888" t="s">
        <v>137</v>
      </c>
      <c r="P44" s="883">
        <f t="shared" ref="P44:U44" si="43">P45+P46+P47+P48</f>
        <v>0.02</v>
      </c>
      <c r="Q44" s="1053">
        <f t="shared" si="43"/>
        <v>0.02</v>
      </c>
      <c r="R44" s="883">
        <f t="shared" si="43"/>
        <v>0.68300000000000005</v>
      </c>
      <c r="S44" s="1054">
        <f t="shared" si="43"/>
        <v>0.68300000000000005</v>
      </c>
      <c r="T44" s="893">
        <f t="shared" si="43"/>
        <v>1.5940000000000001</v>
      </c>
      <c r="U44" s="1055">
        <f t="shared" si="43"/>
        <v>1.5940000000000001</v>
      </c>
      <c r="V44" s="879">
        <f t="shared" si="27"/>
        <v>0.70300000000000007</v>
      </c>
      <c r="W44" s="1029">
        <f t="shared" si="28"/>
        <v>0.70300000000000007</v>
      </c>
      <c r="X44" s="879">
        <f t="shared" si="29"/>
        <v>2.2770000000000001</v>
      </c>
      <c r="Y44" s="950">
        <f t="shared" si="30"/>
        <v>2.2770000000000001</v>
      </c>
      <c r="Z44" s="1533">
        <f t="shared" si="20"/>
        <v>2.2970000000000002</v>
      </c>
      <c r="AA44" s="925">
        <f t="shared" si="21"/>
        <v>2.2970000000000002</v>
      </c>
      <c r="AC44" s="2273" t="s">
        <v>310</v>
      </c>
      <c r="AD44" s="965">
        <f>L13</f>
        <v>8.57</v>
      </c>
      <c r="AE44" s="966">
        <f>M13</f>
        <v>7.5</v>
      </c>
      <c r="AF44" s="1107"/>
      <c r="AG44" s="1362"/>
      <c r="AH44" s="1109"/>
      <c r="AI44" s="968"/>
      <c r="AJ44" s="904">
        <f>AD44+AF44</f>
        <v>8.57</v>
      </c>
      <c r="AK44" s="2806">
        <f t="shared" si="42"/>
        <v>7.5</v>
      </c>
      <c r="AL44" s="904">
        <f t="shared" ref="AL44:AL56" si="44">AF44+AH44</f>
        <v>0</v>
      </c>
      <c r="AM44" s="957">
        <f t="shared" si="42"/>
        <v>0</v>
      </c>
      <c r="AN44" s="1546">
        <f t="shared" si="4"/>
        <v>8.57</v>
      </c>
      <c r="AO44" s="1547">
        <f t="shared" si="5"/>
        <v>7.5</v>
      </c>
      <c r="AR44" s="191"/>
      <c r="AV44" s="141"/>
      <c r="AW44" s="11"/>
      <c r="AX44" s="11"/>
      <c r="BA44" s="11"/>
      <c r="BB44" s="11"/>
      <c r="BC44" s="11"/>
      <c r="BD44" s="11"/>
      <c r="BE44" s="11"/>
    </row>
    <row r="45" spans="1:57" ht="14.25" customHeight="1" thickBot="1">
      <c r="B45" s="576"/>
      <c r="C45" s="1561"/>
      <c r="D45" s="334"/>
      <c r="E45" s="104"/>
      <c r="F45" s="2137"/>
      <c r="G45" s="139"/>
      <c r="H45" s="106"/>
      <c r="I45" s="106"/>
      <c r="J45" s="106"/>
      <c r="K45" s="106"/>
      <c r="L45" s="126"/>
      <c r="M45" s="111"/>
      <c r="N45" s="92"/>
      <c r="O45" s="889" t="s">
        <v>135</v>
      </c>
      <c r="P45" s="884"/>
      <c r="Q45" s="1056"/>
      <c r="R45" s="884">
        <f>I23</f>
        <v>0.01</v>
      </c>
      <c r="S45" s="1057">
        <f>J23</f>
        <v>0.01</v>
      </c>
      <c r="T45" s="894"/>
      <c r="U45" s="1056"/>
      <c r="V45" s="898">
        <f>P45+R45</f>
        <v>0.01</v>
      </c>
      <c r="W45" s="1057">
        <f t="shared" si="28"/>
        <v>0.01</v>
      </c>
      <c r="X45" s="880">
        <f t="shared" si="29"/>
        <v>0.01</v>
      </c>
      <c r="Y45" s="1057">
        <f t="shared" si="30"/>
        <v>0.01</v>
      </c>
      <c r="Z45" s="1534">
        <f t="shared" si="20"/>
        <v>0.01</v>
      </c>
      <c r="AA45" s="925">
        <f t="shared" si="21"/>
        <v>0.01</v>
      </c>
      <c r="AC45" s="970" t="s">
        <v>311</v>
      </c>
      <c r="AD45" s="1203">
        <f t="shared" ref="AD45:AI45" si="45">SUM(AD40:AD44)</f>
        <v>8.57</v>
      </c>
      <c r="AE45" s="971">
        <f t="shared" si="45"/>
        <v>7.5</v>
      </c>
      <c r="AF45" s="972">
        <f t="shared" si="45"/>
        <v>119.175</v>
      </c>
      <c r="AG45" s="1363">
        <f t="shared" si="45"/>
        <v>105</v>
      </c>
      <c r="AH45" s="974">
        <f t="shared" si="45"/>
        <v>0</v>
      </c>
      <c r="AI45" s="975">
        <f t="shared" si="45"/>
        <v>0</v>
      </c>
      <c r="AJ45" s="1600">
        <f>AD45+AF45</f>
        <v>127.745</v>
      </c>
      <c r="AK45" s="976">
        <f>AE45+AG45</f>
        <v>112.5</v>
      </c>
      <c r="AL45" s="974">
        <f t="shared" si="44"/>
        <v>119.175</v>
      </c>
      <c r="AM45" s="977">
        <f>AG45+AI45</f>
        <v>105</v>
      </c>
      <c r="AN45" s="932">
        <f t="shared" si="4"/>
        <v>127.745</v>
      </c>
      <c r="AO45" s="1548">
        <f t="shared" si="5"/>
        <v>112.5</v>
      </c>
      <c r="AR45" s="1539"/>
      <c r="AV45" s="11"/>
      <c r="AW45" s="11"/>
      <c r="AX45" s="11"/>
      <c r="BA45" s="11"/>
      <c r="BB45" s="11"/>
      <c r="BC45" s="11"/>
      <c r="BD45" s="11"/>
      <c r="BE45" s="11"/>
    </row>
    <row r="46" spans="1:57" ht="13.5" customHeight="1">
      <c r="B46" s="576"/>
      <c r="C46" s="1561"/>
      <c r="D46" s="111"/>
      <c r="E46" s="107"/>
      <c r="F46" s="100"/>
      <c r="G46" s="130"/>
      <c r="H46" s="101"/>
      <c r="I46" s="260"/>
      <c r="J46" s="2826"/>
      <c r="K46" s="137"/>
      <c r="L46" s="143"/>
      <c r="M46" s="143"/>
      <c r="N46" s="92"/>
      <c r="O46" s="890" t="s">
        <v>301</v>
      </c>
      <c r="P46" s="885">
        <f>J15</f>
        <v>0.02</v>
      </c>
      <c r="Q46" s="1058">
        <f>J15</f>
        <v>0.02</v>
      </c>
      <c r="R46" s="885">
        <f>J24</f>
        <v>0.67300000000000004</v>
      </c>
      <c r="S46" s="1059">
        <f>J24</f>
        <v>0.67300000000000004</v>
      </c>
      <c r="T46" s="895">
        <f>J42</f>
        <v>1.5940000000000001</v>
      </c>
      <c r="U46" s="1058">
        <f>J42</f>
        <v>1.5940000000000001</v>
      </c>
      <c r="V46" s="898">
        <f>P46+R46</f>
        <v>0.69300000000000006</v>
      </c>
      <c r="W46" s="1057">
        <f t="shared" si="28"/>
        <v>0.69300000000000006</v>
      </c>
      <c r="X46" s="880">
        <f t="shared" si="29"/>
        <v>2.2670000000000003</v>
      </c>
      <c r="Y46" s="1057">
        <f t="shared" si="30"/>
        <v>2.2670000000000003</v>
      </c>
      <c r="Z46" s="1534">
        <f t="shared" ref="Z46:Z49" si="46">P46+R46+T46</f>
        <v>2.2869999999999999</v>
      </c>
      <c r="AA46" s="925">
        <f t="shared" ref="AA46:AA49" si="47">Q46+S46+U46</f>
        <v>2.2869999999999999</v>
      </c>
      <c r="AC46" s="1087" t="s">
        <v>320</v>
      </c>
      <c r="AD46" s="990"/>
      <c r="AE46" s="1080"/>
      <c r="AF46" s="992"/>
      <c r="AG46" s="1083"/>
      <c r="AH46" s="990"/>
      <c r="AI46" s="1080"/>
      <c r="AJ46" s="903">
        <f t="shared" ref="AJ46" si="48">AD46+AF46</f>
        <v>0</v>
      </c>
      <c r="AK46" s="2807">
        <f t="shared" ref="AK46" si="49">AE46+AG46</f>
        <v>0</v>
      </c>
      <c r="AL46" s="903">
        <f t="shared" ref="AL46" si="50">AF46+AH46</f>
        <v>0</v>
      </c>
      <c r="AM46" s="1041">
        <f t="shared" ref="AM46" si="51">AG46+AI46</f>
        <v>0</v>
      </c>
      <c r="AN46" s="933">
        <f t="shared" si="4"/>
        <v>0</v>
      </c>
      <c r="AO46" s="937">
        <f t="shared" si="5"/>
        <v>0</v>
      </c>
      <c r="AV46" s="134"/>
      <c r="AW46" s="11"/>
      <c r="AX46" s="11"/>
      <c r="BA46" s="11"/>
      <c r="BB46" s="11"/>
      <c r="BC46" s="11"/>
      <c r="BD46" s="11"/>
      <c r="BE46" s="11"/>
    </row>
    <row r="47" spans="1:57" ht="14.25" customHeight="1">
      <c r="B47" s="106"/>
      <c r="C47" s="114"/>
      <c r="D47" s="106"/>
      <c r="E47" s="101"/>
      <c r="F47" s="105"/>
      <c r="G47" s="135"/>
      <c r="H47" s="101"/>
      <c r="I47" s="260"/>
      <c r="J47" s="2826"/>
      <c r="K47" s="137"/>
      <c r="L47" s="143"/>
      <c r="M47" s="143"/>
      <c r="N47" s="92"/>
      <c r="O47" s="891" t="s">
        <v>119</v>
      </c>
      <c r="P47" s="886"/>
      <c r="Q47" s="1060"/>
      <c r="R47" s="886"/>
      <c r="S47" s="1605"/>
      <c r="T47" s="896"/>
      <c r="U47" s="1060"/>
      <c r="V47" s="898">
        <f>P47+R47</f>
        <v>0</v>
      </c>
      <c r="W47" s="1057">
        <f t="shared" si="28"/>
        <v>0</v>
      </c>
      <c r="X47" s="880">
        <f t="shared" si="29"/>
        <v>0</v>
      </c>
      <c r="Y47" s="1057">
        <f t="shared" si="30"/>
        <v>0</v>
      </c>
      <c r="Z47" s="1534">
        <f t="shared" si="46"/>
        <v>0</v>
      </c>
      <c r="AA47" s="925">
        <f t="shared" si="47"/>
        <v>0</v>
      </c>
      <c r="AC47" s="1076" t="s">
        <v>636</v>
      </c>
      <c r="AD47" s="994"/>
      <c r="AE47" s="1081"/>
      <c r="AF47" s="996"/>
      <c r="AG47" s="1084"/>
      <c r="AH47" s="994"/>
      <c r="AI47" s="1081"/>
      <c r="AJ47" s="903">
        <f t="shared" ref="AJ47:AK49" si="52">AD47+AF47</f>
        <v>0</v>
      </c>
      <c r="AK47" s="2807">
        <f t="shared" si="52"/>
        <v>0</v>
      </c>
      <c r="AL47" s="903">
        <f t="shared" si="44"/>
        <v>0</v>
      </c>
      <c r="AM47" s="1041">
        <f t="shared" ref="AM47:AM52" si="53">AG47+AI47</f>
        <v>0</v>
      </c>
      <c r="AN47" s="933">
        <f t="shared" si="4"/>
        <v>0</v>
      </c>
      <c r="AO47" s="937">
        <f t="shared" si="5"/>
        <v>0</v>
      </c>
      <c r="AV47" s="686"/>
      <c r="AW47" s="11"/>
      <c r="AX47" s="11"/>
      <c r="BA47" s="11"/>
      <c r="BB47" s="11"/>
      <c r="BC47" s="11"/>
      <c r="BD47" s="11"/>
      <c r="BE47" s="11"/>
    </row>
    <row r="48" spans="1:57" ht="14.25" customHeight="1" thickBot="1">
      <c r="B48" s="137"/>
      <c r="C48" s="2827"/>
      <c r="D48" s="2828"/>
      <c r="E48" s="137"/>
      <c r="F48" s="106"/>
      <c r="G48" s="106"/>
      <c r="H48" s="106"/>
      <c r="I48" s="106"/>
      <c r="J48" s="106"/>
      <c r="K48" s="189"/>
      <c r="L48" s="105"/>
      <c r="M48" s="130"/>
      <c r="N48" s="92"/>
      <c r="O48" s="891" t="s">
        <v>339</v>
      </c>
      <c r="P48" s="886"/>
      <c r="Q48" s="1060"/>
      <c r="R48" s="886"/>
      <c r="S48" s="1061"/>
      <c r="T48" s="896"/>
      <c r="U48" s="1060"/>
      <c r="V48" s="898">
        <f>P48+R48</f>
        <v>0</v>
      </c>
      <c r="W48" s="1057">
        <f t="shared" si="28"/>
        <v>0</v>
      </c>
      <c r="X48" s="880">
        <f>R48+T48</f>
        <v>0</v>
      </c>
      <c r="Y48" s="1057">
        <f t="shared" si="30"/>
        <v>0</v>
      </c>
      <c r="Z48" s="1534">
        <f t="shared" si="46"/>
        <v>0</v>
      </c>
      <c r="AA48" s="925">
        <f t="shared" si="47"/>
        <v>0</v>
      </c>
      <c r="AC48" s="1077" t="s">
        <v>355</v>
      </c>
      <c r="AD48" s="999"/>
      <c r="AE48" s="1082"/>
      <c r="AF48" s="1001"/>
      <c r="AG48" s="1085"/>
      <c r="AH48" s="999"/>
      <c r="AI48" s="1082"/>
      <c r="AJ48" s="904">
        <f t="shared" si="52"/>
        <v>0</v>
      </c>
      <c r="AK48" s="2808">
        <f t="shared" si="52"/>
        <v>0</v>
      </c>
      <c r="AL48" s="904">
        <f t="shared" si="44"/>
        <v>0</v>
      </c>
      <c r="AM48" s="1086">
        <f t="shared" si="53"/>
        <v>0</v>
      </c>
      <c r="AN48" s="933">
        <f t="shared" si="4"/>
        <v>0</v>
      </c>
      <c r="AO48" s="937">
        <f t="shared" si="5"/>
        <v>0</v>
      </c>
      <c r="AU48" s="623"/>
      <c r="AV48" s="345"/>
      <c r="AW48" s="11"/>
      <c r="AX48" s="11"/>
      <c r="BA48" s="11"/>
      <c r="BB48" s="11"/>
      <c r="BC48" s="11"/>
      <c r="BD48" s="11"/>
      <c r="BE48" s="11"/>
    </row>
    <row r="49" spans="2:57" ht="15" customHeight="1" thickBot="1">
      <c r="B49" s="137"/>
      <c r="C49" s="143"/>
      <c r="D49" s="143"/>
      <c r="E49" s="212"/>
      <c r="F49" s="191"/>
      <c r="G49" s="192"/>
      <c r="H49" s="212"/>
      <c r="I49" s="191"/>
      <c r="J49" s="192"/>
      <c r="K49" s="104"/>
      <c r="L49" s="100"/>
      <c r="M49" s="141"/>
      <c r="N49" s="92"/>
      <c r="O49" s="433" t="s">
        <v>88</v>
      </c>
      <c r="P49" s="887"/>
      <c r="Q49" s="1062"/>
      <c r="R49" s="887"/>
      <c r="S49" s="1063"/>
      <c r="T49" s="897"/>
      <c r="U49" s="1236"/>
      <c r="V49" s="899">
        <f>P49+R49</f>
        <v>0</v>
      </c>
      <c r="W49" s="1065">
        <f t="shared" si="28"/>
        <v>0</v>
      </c>
      <c r="X49" s="899">
        <f>R49+T49</f>
        <v>0</v>
      </c>
      <c r="Y49" s="1065">
        <f t="shared" si="30"/>
        <v>0</v>
      </c>
      <c r="Z49" s="1595">
        <f t="shared" si="46"/>
        <v>0</v>
      </c>
      <c r="AA49" s="1596">
        <f t="shared" si="47"/>
        <v>0</v>
      </c>
      <c r="AC49" s="1078" t="s">
        <v>321</v>
      </c>
      <c r="AD49" s="1091">
        <f t="shared" ref="AD49:AH49" si="54">SUM(AD46:AD48)</f>
        <v>0</v>
      </c>
      <c r="AE49" s="1024">
        <f t="shared" si="54"/>
        <v>0</v>
      </c>
      <c r="AF49" s="1079">
        <f t="shared" si="54"/>
        <v>0</v>
      </c>
      <c r="AG49" s="1022">
        <f t="shared" si="54"/>
        <v>0</v>
      </c>
      <c r="AH49" s="1091">
        <f t="shared" si="54"/>
        <v>0</v>
      </c>
      <c r="AI49" s="1024">
        <f>SUM(AI46:AI48)</f>
        <v>0</v>
      </c>
      <c r="AJ49" s="948">
        <f t="shared" si="52"/>
        <v>0</v>
      </c>
      <c r="AK49" s="1023">
        <f t="shared" si="52"/>
        <v>0</v>
      </c>
      <c r="AL49" s="948">
        <f t="shared" si="44"/>
        <v>0</v>
      </c>
      <c r="AM49" s="1024">
        <f t="shared" si="53"/>
        <v>0</v>
      </c>
      <c r="AN49" s="1541">
        <f t="shared" si="4"/>
        <v>0</v>
      </c>
      <c r="AO49" s="1542">
        <f t="shared" si="5"/>
        <v>0</v>
      </c>
      <c r="AU49" s="623"/>
      <c r="AV49" s="345"/>
      <c r="AW49" s="11"/>
      <c r="AX49" s="11"/>
      <c r="BA49" s="11"/>
      <c r="BB49" s="11"/>
      <c r="BC49" s="11"/>
      <c r="BD49" s="11"/>
      <c r="BE49" s="11"/>
    </row>
    <row r="50" spans="2:57" ht="14.25" customHeight="1">
      <c r="B50" s="212"/>
      <c r="C50" s="191"/>
      <c r="D50" s="192"/>
      <c r="E50" s="106"/>
      <c r="F50" s="106"/>
      <c r="G50" s="106"/>
      <c r="H50" s="106"/>
      <c r="I50" s="106"/>
      <c r="J50" s="106"/>
      <c r="K50" s="101"/>
      <c r="L50" s="100"/>
      <c r="M50" s="138"/>
      <c r="N50" s="92"/>
      <c r="AC50" s="936" t="s">
        <v>315</v>
      </c>
      <c r="AD50" s="978"/>
      <c r="AE50" s="979"/>
      <c r="AF50" s="902"/>
      <c r="AG50" s="980"/>
      <c r="AH50" s="978">
        <f>F36</f>
        <v>38.296999999999997</v>
      </c>
      <c r="AI50" s="979">
        <f>G36</f>
        <v>34.44</v>
      </c>
      <c r="AJ50" s="904">
        <f t="shared" ref="AJ50:AK52" si="55">AD50+AF50</f>
        <v>0</v>
      </c>
      <c r="AK50" s="2810">
        <f t="shared" si="55"/>
        <v>0</v>
      </c>
      <c r="AL50" s="904">
        <f t="shared" ref="AL50" si="56">AF50+AH50</f>
        <v>38.296999999999997</v>
      </c>
      <c r="AM50" s="981">
        <f t="shared" si="53"/>
        <v>34.44</v>
      </c>
      <c r="AN50" s="933">
        <f t="shared" si="4"/>
        <v>38.296999999999997</v>
      </c>
      <c r="AO50" s="937">
        <f t="shared" si="5"/>
        <v>34.44</v>
      </c>
      <c r="AU50" s="623"/>
      <c r="AV50" s="11"/>
      <c r="AW50" s="11"/>
      <c r="AX50" s="11"/>
      <c r="BA50" s="11"/>
      <c r="BB50" s="11"/>
      <c r="BC50" s="11"/>
      <c r="BD50" s="11"/>
      <c r="BE50" s="11"/>
    </row>
    <row r="51" spans="2:57" ht="14.25" customHeight="1" thickBot="1">
      <c r="B51" s="101"/>
      <c r="C51" s="100"/>
      <c r="D51" s="138"/>
      <c r="E51" s="106"/>
      <c r="F51" s="106"/>
      <c r="G51" s="106"/>
      <c r="H51" s="200"/>
      <c r="I51" s="106"/>
      <c r="J51" s="106"/>
      <c r="K51" s="101"/>
      <c r="L51" s="100"/>
      <c r="M51" s="141"/>
      <c r="N51" s="92"/>
      <c r="O51" s="106"/>
      <c r="P51" s="106"/>
      <c r="Q51" s="106"/>
      <c r="R51" s="106"/>
      <c r="S51" s="106"/>
      <c r="T51" s="106"/>
      <c r="Z51" s="926"/>
      <c r="AA51" s="291"/>
      <c r="AC51" s="938" t="s">
        <v>316</v>
      </c>
      <c r="AD51" s="965"/>
      <c r="AE51" s="982"/>
      <c r="AF51" s="904"/>
      <c r="AG51" s="983"/>
      <c r="AH51" s="965"/>
      <c r="AI51" s="982"/>
      <c r="AJ51" s="904">
        <f t="shared" si="55"/>
        <v>0</v>
      </c>
      <c r="AK51" s="2810">
        <f t="shared" si="55"/>
        <v>0</v>
      </c>
      <c r="AL51" s="904">
        <f t="shared" si="44"/>
        <v>0</v>
      </c>
      <c r="AM51" s="984">
        <f t="shared" si="53"/>
        <v>0</v>
      </c>
      <c r="AN51" s="933">
        <f t="shared" si="4"/>
        <v>0</v>
      </c>
      <c r="AO51" s="937">
        <f t="shared" si="5"/>
        <v>0</v>
      </c>
      <c r="AU51" s="106"/>
      <c r="AV51" s="142"/>
      <c r="AW51" s="11"/>
      <c r="AX51" s="11"/>
      <c r="BA51" s="11"/>
      <c r="BB51" s="11"/>
      <c r="BC51" s="11"/>
      <c r="BD51" s="11"/>
      <c r="BE51" s="11"/>
    </row>
    <row r="52" spans="2:57" ht="14.25" customHeight="1" thickBot="1">
      <c r="B52" s="101"/>
      <c r="C52" s="100"/>
      <c r="D52" s="130"/>
      <c r="E52" s="106"/>
      <c r="F52" s="106"/>
      <c r="G52" s="106"/>
      <c r="H52" s="212"/>
      <c r="I52" s="191"/>
      <c r="J52" s="192"/>
      <c r="K52" s="262"/>
      <c r="L52" s="191"/>
      <c r="M52" s="197"/>
      <c r="N52" s="92"/>
      <c r="O52" s="125"/>
      <c r="P52" s="126"/>
      <c r="Q52" s="334"/>
      <c r="R52" s="271"/>
      <c r="S52" s="2970"/>
      <c r="T52" s="2971"/>
      <c r="U52" s="865"/>
      <c r="W52" s="869"/>
      <c r="Y52" s="869"/>
      <c r="Z52" s="926"/>
      <c r="AA52" s="1032"/>
      <c r="AC52" s="939" t="s">
        <v>312</v>
      </c>
      <c r="AD52" s="985">
        <f t="shared" ref="AD52:AG52" si="57">SUM(AD50:AD51)</f>
        <v>0</v>
      </c>
      <c r="AE52" s="986">
        <f t="shared" si="57"/>
        <v>0</v>
      </c>
      <c r="AF52" s="987">
        <f t="shared" si="57"/>
        <v>0</v>
      </c>
      <c r="AG52" s="941">
        <f t="shared" si="57"/>
        <v>0</v>
      </c>
      <c r="AH52" s="985">
        <f>SUM(AH50:AH51)</f>
        <v>38.296999999999997</v>
      </c>
      <c r="AI52" s="986">
        <f>SUM(AI50:AI51)</f>
        <v>34.44</v>
      </c>
      <c r="AJ52" s="940">
        <f t="shared" si="55"/>
        <v>0</v>
      </c>
      <c r="AK52" s="988">
        <f t="shared" si="55"/>
        <v>0</v>
      </c>
      <c r="AL52" s="940">
        <f t="shared" si="44"/>
        <v>38.296999999999997</v>
      </c>
      <c r="AM52" s="989">
        <f t="shared" si="53"/>
        <v>34.44</v>
      </c>
      <c r="AN52" s="1543">
        <f t="shared" si="4"/>
        <v>38.296999999999997</v>
      </c>
      <c r="AO52" s="1544">
        <f t="shared" si="5"/>
        <v>34.44</v>
      </c>
      <c r="AU52" s="106"/>
      <c r="AV52" s="142"/>
      <c r="AW52" s="11"/>
      <c r="AX52" s="11"/>
      <c r="BA52" s="11"/>
      <c r="BB52" s="11"/>
      <c r="BC52" s="11"/>
      <c r="BD52" s="11"/>
      <c r="BE52" s="11"/>
    </row>
    <row r="53" spans="2:57" ht="13.5" customHeight="1">
      <c r="B53" s="101"/>
      <c r="C53" s="100"/>
      <c r="D53" s="138"/>
      <c r="E53" s="92"/>
      <c r="F53" s="92"/>
      <c r="G53" s="92"/>
      <c r="H53" s="92"/>
      <c r="I53" s="92"/>
      <c r="J53" s="92"/>
      <c r="K53" s="178"/>
      <c r="L53" s="212"/>
      <c r="M53" s="212"/>
      <c r="N53" s="92"/>
      <c r="O53" s="100"/>
      <c r="P53" s="106"/>
      <c r="Q53" s="106"/>
      <c r="R53" s="212"/>
      <c r="S53" s="191"/>
      <c r="T53" s="192"/>
      <c r="U53" s="865"/>
      <c r="W53" s="869"/>
      <c r="Y53" s="869"/>
      <c r="Z53" s="1033"/>
      <c r="AA53" s="79"/>
      <c r="AC53" s="942" t="s">
        <v>214</v>
      </c>
      <c r="AD53" s="990"/>
      <c r="AE53" s="991"/>
      <c r="AF53" s="992"/>
      <c r="AG53" s="993"/>
      <c r="AH53" s="990"/>
      <c r="AI53" s="991"/>
      <c r="AJ53" s="903">
        <f t="shared" ref="AJ53" si="58">AD53+AF53</f>
        <v>0</v>
      </c>
      <c r="AK53" s="2811">
        <f t="shared" ref="AK53" si="59">AE53+AG53</f>
        <v>0</v>
      </c>
      <c r="AL53" s="903">
        <f t="shared" ref="AL53" si="60">AF53+AH53</f>
        <v>0</v>
      </c>
      <c r="AM53" s="998">
        <f>AG53+AI53</f>
        <v>0</v>
      </c>
      <c r="AN53" s="933">
        <f t="shared" si="4"/>
        <v>0</v>
      </c>
      <c r="AO53" s="937">
        <f t="shared" si="5"/>
        <v>0</v>
      </c>
      <c r="AU53" s="106"/>
      <c r="AV53" s="142"/>
      <c r="AW53" s="11"/>
      <c r="AX53" s="11"/>
      <c r="BA53" s="11"/>
      <c r="BB53" s="11"/>
      <c r="BC53" s="11"/>
      <c r="BD53" s="11"/>
      <c r="BE53" s="11"/>
    </row>
    <row r="54" spans="2:57" ht="13.5" customHeight="1">
      <c r="B54" s="101"/>
      <c r="C54" s="100"/>
      <c r="D54" s="130"/>
      <c r="E54" s="212"/>
      <c r="F54" s="191"/>
      <c r="G54" s="192"/>
      <c r="H54" s="101"/>
      <c r="I54" s="100"/>
      <c r="J54" s="141"/>
      <c r="K54" s="212"/>
      <c r="L54" s="191"/>
      <c r="M54" s="192"/>
      <c r="N54" s="92"/>
      <c r="O54" s="2112"/>
      <c r="P54" s="135"/>
      <c r="Q54" s="106"/>
      <c r="R54" s="101"/>
      <c r="S54" s="100"/>
      <c r="T54" s="138"/>
      <c r="U54" s="864"/>
      <c r="W54" s="276"/>
      <c r="Y54" s="276"/>
      <c r="AC54" s="943" t="s">
        <v>92</v>
      </c>
      <c r="AD54" s="994">
        <f>F10</f>
        <v>148.554</v>
      </c>
      <c r="AE54" s="995">
        <f>G10</f>
        <v>132.5</v>
      </c>
      <c r="AF54" s="996"/>
      <c r="AG54" s="997"/>
      <c r="AH54" s="994"/>
      <c r="AI54" s="995"/>
      <c r="AJ54" s="903">
        <f t="shared" ref="AJ54:AK56" si="61">AD54+AF54</f>
        <v>148.554</v>
      </c>
      <c r="AK54" s="2811">
        <f t="shared" si="61"/>
        <v>132.5</v>
      </c>
      <c r="AL54" s="903">
        <f t="shared" si="44"/>
        <v>0</v>
      </c>
      <c r="AM54" s="998">
        <f>AG54+AI54</f>
        <v>0</v>
      </c>
      <c r="AN54" s="933">
        <f t="shared" si="4"/>
        <v>148.554</v>
      </c>
      <c r="AO54" s="937">
        <f t="shared" si="5"/>
        <v>132.5</v>
      </c>
      <c r="AU54" s="106"/>
      <c r="AV54" s="140"/>
      <c r="AW54" s="11"/>
      <c r="AX54" s="11"/>
      <c r="BA54" s="11"/>
      <c r="BB54" s="11"/>
      <c r="BC54" s="11"/>
      <c r="BD54" s="11"/>
      <c r="BE54" s="11"/>
    </row>
    <row r="55" spans="2:57" ht="13.5" customHeight="1" thickBot="1">
      <c r="B55" s="125"/>
      <c r="C55" s="101"/>
      <c r="D55" s="96"/>
      <c r="E55" s="189"/>
      <c r="F55" s="105"/>
      <c r="G55" s="130"/>
      <c r="H55" s="2829"/>
      <c r="I55" s="106"/>
      <c r="J55" s="106"/>
      <c r="K55" s="101"/>
      <c r="L55" s="100"/>
      <c r="M55" s="141"/>
      <c r="N55" s="92"/>
      <c r="O55" s="2111"/>
      <c r="P55" s="1633"/>
      <c r="Q55" s="106"/>
      <c r="R55" s="101"/>
      <c r="S55" s="100"/>
      <c r="T55" s="130"/>
      <c r="U55" s="511"/>
      <c r="W55" s="864"/>
      <c r="Y55" s="864"/>
      <c r="AC55" s="944" t="s">
        <v>215</v>
      </c>
      <c r="AD55" s="999"/>
      <c r="AE55" s="1000"/>
      <c r="AF55" s="1001"/>
      <c r="AG55" s="1202"/>
      <c r="AH55" s="999"/>
      <c r="AI55" s="1000"/>
      <c r="AJ55" s="904">
        <f t="shared" si="61"/>
        <v>0</v>
      </c>
      <c r="AK55" s="2812">
        <f t="shared" si="61"/>
        <v>0</v>
      </c>
      <c r="AL55" s="904">
        <f t="shared" si="44"/>
        <v>0</v>
      </c>
      <c r="AM55" s="1003">
        <f>AG55+AI55</f>
        <v>0</v>
      </c>
      <c r="AN55" s="933">
        <f t="shared" si="4"/>
        <v>0</v>
      </c>
      <c r="AO55" s="937">
        <f t="shared" si="5"/>
        <v>0</v>
      </c>
      <c r="AU55" s="106"/>
      <c r="AV55" s="140"/>
      <c r="AW55" s="11"/>
      <c r="AX55" s="11"/>
      <c r="BA55" s="11"/>
      <c r="BB55" s="11"/>
      <c r="BC55" s="11"/>
      <c r="BD55" s="11"/>
      <c r="BE55" s="11"/>
    </row>
    <row r="56" spans="2:57" ht="14.25" customHeight="1" thickBot="1">
      <c r="B56" s="202"/>
      <c r="C56" s="113"/>
      <c r="D56" s="96"/>
      <c r="E56" s="101"/>
      <c r="F56" s="100"/>
      <c r="G56" s="141"/>
      <c r="H56" s="101"/>
      <c r="I56" s="108"/>
      <c r="J56" s="139"/>
      <c r="K56" s="104"/>
      <c r="L56" s="384"/>
      <c r="M56" s="130"/>
      <c r="N56" s="92"/>
      <c r="O56" s="100"/>
      <c r="P56" s="135"/>
      <c r="Q56" s="106"/>
      <c r="R56" s="101"/>
      <c r="S56" s="100"/>
      <c r="T56" s="138"/>
      <c r="U56" s="864"/>
      <c r="W56" s="276"/>
      <c r="Y56" s="864"/>
      <c r="AC56" s="1088" t="s">
        <v>313</v>
      </c>
      <c r="AD56" s="1089">
        <f t="shared" ref="AD56:AI56" si="62">SUM(AD53:AD55)</f>
        <v>148.554</v>
      </c>
      <c r="AE56" s="975">
        <f t="shared" si="62"/>
        <v>132.5</v>
      </c>
      <c r="AF56" s="1089">
        <f t="shared" si="62"/>
        <v>0</v>
      </c>
      <c r="AG56" s="975">
        <f t="shared" si="62"/>
        <v>0</v>
      </c>
      <c r="AH56" s="1089">
        <f>SUM(AH53:AH55)</f>
        <v>0</v>
      </c>
      <c r="AI56" s="975">
        <f t="shared" si="62"/>
        <v>0</v>
      </c>
      <c r="AJ56" s="974">
        <f t="shared" si="61"/>
        <v>148.554</v>
      </c>
      <c r="AK56" s="976">
        <f t="shared" si="61"/>
        <v>132.5</v>
      </c>
      <c r="AL56" s="974">
        <f t="shared" si="44"/>
        <v>0</v>
      </c>
      <c r="AM56" s="977">
        <f>AG56+AI56</f>
        <v>0</v>
      </c>
      <c r="AN56" s="933">
        <f t="shared" si="4"/>
        <v>148.554</v>
      </c>
      <c r="AO56" s="937">
        <f t="shared" si="5"/>
        <v>132.5</v>
      </c>
      <c r="AU56" s="106"/>
      <c r="AV56" s="142"/>
      <c r="AW56" s="11"/>
      <c r="AX56" s="11"/>
      <c r="BA56" s="11"/>
      <c r="BB56" s="11"/>
      <c r="BC56" s="11"/>
      <c r="BD56" s="11"/>
      <c r="BE56" s="11"/>
    </row>
    <row r="57" spans="2:57" ht="12.75" customHeight="1">
      <c r="B57" s="106"/>
      <c r="C57" s="113"/>
      <c r="D57" s="96"/>
      <c r="E57" s="101"/>
      <c r="F57" s="384"/>
      <c r="G57" s="3114"/>
      <c r="H57" s="107"/>
      <c r="I57" s="108"/>
      <c r="J57" s="139"/>
      <c r="K57" s="101"/>
      <c r="L57" s="100"/>
      <c r="M57" s="135"/>
      <c r="N57" s="92"/>
      <c r="O57" s="2187"/>
      <c r="P57" s="135"/>
      <c r="Q57" s="106"/>
      <c r="R57" s="101"/>
      <c r="S57" s="100"/>
      <c r="T57" s="130"/>
      <c r="AV57" s="336"/>
      <c r="AW57" s="11"/>
      <c r="AX57" s="11"/>
      <c r="BA57" s="11"/>
      <c r="BB57" s="11"/>
      <c r="BC57" s="11"/>
      <c r="BD57" s="11"/>
      <c r="BE57" s="11"/>
    </row>
    <row r="58" spans="2:57" ht="13.5" customHeight="1">
      <c r="N58" s="92"/>
      <c r="O58" s="106"/>
      <c r="P58" s="106"/>
      <c r="Q58" s="106"/>
      <c r="R58" s="106"/>
      <c r="S58" s="106"/>
      <c r="T58" s="106"/>
      <c r="AV58" s="11"/>
      <c r="AW58" s="11"/>
      <c r="AX58" s="11"/>
      <c r="BA58" s="11"/>
      <c r="BB58" s="11"/>
      <c r="BC58" s="11"/>
      <c r="BD58" s="11"/>
      <c r="BE58" s="11"/>
    </row>
    <row r="59" spans="2:57" ht="15" customHeight="1">
      <c r="N59" s="92"/>
      <c r="AV59" s="11"/>
      <c r="AW59" s="11"/>
      <c r="AX59" s="11"/>
      <c r="BA59" s="11"/>
      <c r="BB59" s="11"/>
      <c r="BC59" s="11"/>
      <c r="BD59" s="11"/>
      <c r="BE59" s="11"/>
    </row>
    <row r="60" spans="2:57" ht="16.5" customHeight="1">
      <c r="B60" s="92"/>
      <c r="C60" s="1562" t="s">
        <v>571</v>
      </c>
      <c r="D60" s="92"/>
      <c r="E60" s="92"/>
      <c r="F60" s="92"/>
      <c r="G60" s="1563"/>
      <c r="H60" s="1563"/>
      <c r="I60" s="1563"/>
      <c r="J60" s="92"/>
      <c r="K60" s="92"/>
      <c r="L60" s="1563"/>
      <c r="M60" s="92"/>
      <c r="N60" s="92"/>
      <c r="AC60" t="s">
        <v>295</v>
      </c>
      <c r="AN60" s="106"/>
      <c r="AO60" s="11"/>
      <c r="AV60" s="11"/>
      <c r="AW60" s="11"/>
      <c r="AX60" s="11"/>
      <c r="BA60" s="11"/>
      <c r="BB60" s="11"/>
      <c r="BC60" s="11"/>
      <c r="BD60" s="11"/>
      <c r="BE60" s="11"/>
    </row>
    <row r="61" spans="2:57" ht="15.75" customHeight="1">
      <c r="B61" s="92"/>
      <c r="C61" s="92"/>
      <c r="D61" s="1530" t="s">
        <v>363</v>
      </c>
      <c r="E61" s="92"/>
      <c r="F61" s="1564"/>
      <c r="G61" s="92"/>
      <c r="H61" s="92"/>
      <c r="I61" s="92"/>
      <c r="J61" s="92"/>
      <c r="K61" s="1565" t="s">
        <v>698</v>
      </c>
      <c r="L61" s="1565"/>
      <c r="M61" s="92"/>
      <c r="N61" s="92"/>
      <c r="AC61" s="99" t="str">
        <f>O63</f>
        <v>2-й день</v>
      </c>
      <c r="AD61" s="556" t="s">
        <v>546</v>
      </c>
      <c r="AI61" s="131" t="s">
        <v>126</v>
      </c>
      <c r="AK61" s="1531" t="str">
        <f>J62</f>
        <v>О С Е Н Ь     2024  -   __  г.г.</v>
      </c>
      <c r="AL61" s="67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BA61" s="11"/>
      <c r="BB61" s="11"/>
      <c r="BC61" s="11"/>
      <c r="BD61" s="11"/>
      <c r="BE61" s="11"/>
    </row>
    <row r="62" spans="2:57" ht="15.75" thickBot="1">
      <c r="B62" s="1563" t="s">
        <v>545</v>
      </c>
      <c r="C62" s="1563"/>
      <c r="D62" s="1566"/>
      <c r="E62" s="92"/>
      <c r="F62" s="92"/>
      <c r="G62" s="92"/>
      <c r="H62" s="92"/>
      <c r="I62" s="1568"/>
      <c r="J62" s="3115" t="s">
        <v>626</v>
      </c>
      <c r="K62" s="1569"/>
      <c r="L62" s="92"/>
      <c r="M62" s="92"/>
      <c r="N62" s="92"/>
      <c r="O62" t="s">
        <v>295</v>
      </c>
      <c r="AN62" s="38"/>
      <c r="AO62" s="38"/>
      <c r="AP62" s="11"/>
      <c r="AZ62" s="11"/>
      <c r="BA62" s="11"/>
      <c r="BB62" s="11"/>
      <c r="BC62" s="11"/>
      <c r="BD62" s="11"/>
      <c r="BE62" s="11"/>
    </row>
    <row r="63" spans="2:57" ht="15.75" thickBot="1">
      <c r="B63" s="92"/>
      <c r="C63" s="1561"/>
      <c r="D63" s="92"/>
      <c r="E63" s="92"/>
      <c r="F63" s="1567" t="s">
        <v>126</v>
      </c>
      <c r="G63" s="92"/>
      <c r="H63" s="92"/>
      <c r="I63" s="92"/>
      <c r="J63" s="92"/>
      <c r="K63" s="92"/>
      <c r="L63" s="92"/>
      <c r="M63" s="92"/>
      <c r="N63" s="92"/>
      <c r="O63" s="99" t="s">
        <v>334</v>
      </c>
      <c r="P63" s="556" t="s">
        <v>546</v>
      </c>
      <c r="U63" s="131" t="s">
        <v>126</v>
      </c>
      <c r="W63" s="1531" t="str">
        <f>J62</f>
        <v>О С Е Н Ь     2024  -   __  г.г.</v>
      </c>
      <c r="X63" s="67"/>
      <c r="Y63" s="1034"/>
      <c r="AC63" s="858" t="s">
        <v>243</v>
      </c>
      <c r="AD63" s="859" t="s">
        <v>296</v>
      </c>
      <c r="AE63" s="860"/>
      <c r="AF63" s="859" t="s">
        <v>297</v>
      </c>
      <c r="AG63" s="860"/>
      <c r="AH63" s="859" t="s">
        <v>298</v>
      </c>
      <c r="AI63" s="860"/>
      <c r="AJ63" s="859" t="s">
        <v>302</v>
      </c>
      <c r="AK63" s="860"/>
      <c r="AL63" s="906" t="s">
        <v>303</v>
      </c>
      <c r="AM63" s="860"/>
      <c r="AN63" s="927" t="s">
        <v>304</v>
      </c>
      <c r="AO63" s="928"/>
      <c r="AZ63" s="11"/>
      <c r="BA63" s="11"/>
      <c r="BB63" s="11"/>
      <c r="BC63" s="11"/>
      <c r="BD63" s="11"/>
      <c r="BE63" s="11"/>
    </row>
    <row r="64" spans="2:57" ht="12.75" customHeight="1" thickBot="1">
      <c r="B64" s="348" t="s">
        <v>2</v>
      </c>
      <c r="C64" s="349" t="s">
        <v>3</v>
      </c>
      <c r="D64" s="1570" t="s">
        <v>4</v>
      </c>
      <c r="E64" s="3116" t="s">
        <v>59</v>
      </c>
      <c r="F64" s="112"/>
      <c r="G64" s="112"/>
      <c r="H64" s="112"/>
      <c r="I64" s="112"/>
      <c r="J64" s="112"/>
      <c r="K64" s="112"/>
      <c r="L64" s="112"/>
      <c r="M64" s="226"/>
      <c r="N64" s="92"/>
      <c r="Q64" s="169" t="s">
        <v>617</v>
      </c>
      <c r="AA64" s="11"/>
      <c r="AC64" s="1092" t="s">
        <v>324</v>
      </c>
      <c r="AD64" s="861" t="s">
        <v>90</v>
      </c>
      <c r="AE64" s="863" t="s">
        <v>91</v>
      </c>
      <c r="AF64" s="907" t="s">
        <v>90</v>
      </c>
      <c r="AG64" s="908" t="s">
        <v>91</v>
      </c>
      <c r="AH64" s="907" t="s">
        <v>90</v>
      </c>
      <c r="AI64" s="908" t="s">
        <v>91</v>
      </c>
      <c r="AJ64" s="861" t="s">
        <v>90</v>
      </c>
      <c r="AK64" s="862" t="s">
        <v>91</v>
      </c>
      <c r="AL64" s="909" t="s">
        <v>90</v>
      </c>
      <c r="AM64" s="862" t="s">
        <v>91</v>
      </c>
      <c r="AN64" s="1094" t="s">
        <v>90</v>
      </c>
      <c r="AO64" s="1095" t="s">
        <v>91</v>
      </c>
      <c r="AZ64" s="11"/>
      <c r="BA64" s="11"/>
      <c r="BB64" s="11"/>
      <c r="BC64" s="11"/>
      <c r="BD64" s="11"/>
      <c r="BE64" s="11"/>
    </row>
    <row r="65" spans="2:57" ht="15.75" thickBot="1">
      <c r="B65" s="1571" t="s">
        <v>5</v>
      </c>
      <c r="C65" s="1231"/>
      <c r="D65" s="1572" t="s">
        <v>60</v>
      </c>
      <c r="E65" s="103"/>
      <c r="F65" s="106"/>
      <c r="G65" s="106"/>
      <c r="H65" s="1231"/>
      <c r="I65" s="1231"/>
      <c r="J65" s="1231"/>
      <c r="K65" s="106"/>
      <c r="L65" s="106"/>
      <c r="M65" s="102"/>
      <c r="N65" s="92"/>
      <c r="O65" s="1105" t="s">
        <v>327</v>
      </c>
      <c r="P65" s="182"/>
      <c r="Q65" s="182"/>
      <c r="R65" s="182"/>
      <c r="S65" s="182"/>
      <c r="T65" s="182"/>
      <c r="U65" s="182"/>
      <c r="V65" s="182"/>
      <c r="W65" s="182"/>
      <c r="X65" s="182"/>
      <c r="Y65" s="856"/>
      <c r="AC65" s="945" t="s">
        <v>65</v>
      </c>
      <c r="AD65" s="978"/>
      <c r="AE65" s="1004"/>
      <c r="AF65" s="978"/>
      <c r="AG65" s="1005"/>
      <c r="AH65" s="978"/>
      <c r="AI65" s="1006"/>
      <c r="AJ65" s="902">
        <f t="shared" ref="AJ65:AJ74" si="63">AD65+AF65</f>
        <v>0</v>
      </c>
      <c r="AK65" s="2801">
        <f t="shared" ref="AK65:AK74" si="64">AE65+AG65</f>
        <v>0</v>
      </c>
      <c r="AL65" s="902">
        <f t="shared" ref="AL65:AL74" si="65">AF65+AH65</f>
        <v>0</v>
      </c>
      <c r="AM65" s="1007">
        <f t="shared" ref="AM65:AM74" si="66">AG65+AI65</f>
        <v>0</v>
      </c>
      <c r="AN65" s="933">
        <f>AD65+AF65+AH65</f>
        <v>0</v>
      </c>
      <c r="AO65" s="937">
        <f>AE65+AG65+AI65</f>
        <v>0</v>
      </c>
      <c r="AZ65" s="11"/>
      <c r="BA65" s="11"/>
      <c r="BB65" s="11"/>
      <c r="BC65" s="11"/>
      <c r="BD65" s="11"/>
      <c r="BE65" s="11"/>
    </row>
    <row r="66" spans="2:57" ht="16.5" thickBot="1">
      <c r="B66" s="1860" t="s">
        <v>627</v>
      </c>
      <c r="C66" s="112"/>
      <c r="D66" s="1575"/>
      <c r="E66" s="2756" t="s">
        <v>496</v>
      </c>
      <c r="F66" s="3016"/>
      <c r="G66" s="3017"/>
      <c r="H66" s="3117"/>
      <c r="I66" s="3118"/>
      <c r="J66" s="1182"/>
      <c r="K66" s="3119" t="s">
        <v>475</v>
      </c>
      <c r="L66" s="2863"/>
      <c r="M66" s="3120"/>
      <c r="N66" s="760"/>
      <c r="O66" s="692"/>
      <c r="P66" s="17" t="s">
        <v>328</v>
      </c>
      <c r="Q66" s="17"/>
      <c r="R66" s="17"/>
      <c r="S66" s="17"/>
      <c r="T66" s="17"/>
      <c r="U66" s="17"/>
      <c r="V66" s="17"/>
      <c r="W66" s="17"/>
      <c r="X66" s="17"/>
      <c r="Y66" s="857"/>
      <c r="AC66" s="945" t="s">
        <v>465</v>
      </c>
      <c r="AD66" s="959"/>
      <c r="AE66" s="1066"/>
      <c r="AF66" s="959">
        <f>F86</f>
        <v>5</v>
      </c>
      <c r="AG66" s="1009">
        <f>G86</f>
        <v>5</v>
      </c>
      <c r="AH66" s="959"/>
      <c r="AI66" s="1010"/>
      <c r="AJ66" s="903">
        <f t="shared" si="63"/>
        <v>5</v>
      </c>
      <c r="AK66" s="2802">
        <f t="shared" si="64"/>
        <v>5</v>
      </c>
      <c r="AL66" s="903">
        <f t="shared" si="65"/>
        <v>5</v>
      </c>
      <c r="AM66" s="950">
        <f t="shared" si="66"/>
        <v>5</v>
      </c>
      <c r="AN66" s="933">
        <f t="shared" ref="AN66:AN114" si="67">AD66+AF66+AH66</f>
        <v>5</v>
      </c>
      <c r="AO66" s="937">
        <f t="shared" ref="AO66:AO114" si="68">AE66+AG66+AI66</f>
        <v>5</v>
      </c>
      <c r="AZ66" s="11"/>
      <c r="BA66" s="11"/>
      <c r="BB66" s="11"/>
      <c r="BC66" s="11"/>
      <c r="BD66" s="11"/>
      <c r="BE66" s="11"/>
    </row>
    <row r="67" spans="2:57" ht="15.75" thickBot="1">
      <c r="B67" s="234"/>
      <c r="C67" s="340" t="s">
        <v>132</v>
      </c>
      <c r="D67" s="226"/>
      <c r="E67" s="3022" t="s">
        <v>89</v>
      </c>
      <c r="F67" s="3023" t="s">
        <v>90</v>
      </c>
      <c r="G67" s="3024" t="s">
        <v>91</v>
      </c>
      <c r="H67" s="3022" t="s">
        <v>89</v>
      </c>
      <c r="I67" s="3023" t="s">
        <v>90</v>
      </c>
      <c r="J67" s="3024" t="s">
        <v>91</v>
      </c>
      <c r="K67" s="3121" t="s">
        <v>89</v>
      </c>
      <c r="L67" s="1226" t="s">
        <v>90</v>
      </c>
      <c r="M67" s="1227" t="s">
        <v>91</v>
      </c>
      <c r="N67" s="92"/>
      <c r="AC67" s="945" t="s">
        <v>67</v>
      </c>
      <c r="AD67" s="1011"/>
      <c r="AE67" s="1066"/>
      <c r="AF67" s="1011"/>
      <c r="AG67" s="1013"/>
      <c r="AH67" s="1011"/>
      <c r="AI67" s="1014"/>
      <c r="AJ67" s="903">
        <f t="shared" si="63"/>
        <v>0</v>
      </c>
      <c r="AK67" s="2802">
        <f t="shared" si="64"/>
        <v>0</v>
      </c>
      <c r="AL67" s="903">
        <f t="shared" si="65"/>
        <v>0</v>
      </c>
      <c r="AM67" s="950">
        <f t="shared" si="66"/>
        <v>0</v>
      </c>
      <c r="AN67" s="933">
        <f t="shared" si="67"/>
        <v>0</v>
      </c>
      <c r="AO67" s="937">
        <f t="shared" si="68"/>
        <v>0</v>
      </c>
      <c r="AZ67" s="11"/>
      <c r="BA67" s="11"/>
      <c r="BB67" s="11"/>
      <c r="BC67" s="11"/>
      <c r="BD67" s="11"/>
      <c r="BE67" s="11"/>
    </row>
    <row r="68" spans="2:57" ht="15.75" thickBot="1">
      <c r="B68" s="162" t="s">
        <v>476</v>
      </c>
      <c r="C68" s="1597" t="s">
        <v>1150</v>
      </c>
      <c r="D68" s="1550">
        <v>100</v>
      </c>
      <c r="E68" s="3002" t="s">
        <v>499</v>
      </c>
      <c r="F68" s="2868">
        <v>38.9</v>
      </c>
      <c r="G68" s="2999">
        <v>35</v>
      </c>
      <c r="H68" s="3041" t="s">
        <v>366</v>
      </c>
      <c r="I68" s="3122">
        <v>45</v>
      </c>
      <c r="J68" s="3001">
        <v>45</v>
      </c>
      <c r="K68" s="129" t="s">
        <v>482</v>
      </c>
      <c r="L68" s="2868">
        <v>100</v>
      </c>
      <c r="M68" s="2869">
        <v>80</v>
      </c>
      <c r="N68" s="92"/>
      <c r="AC68" s="945" t="s">
        <v>68</v>
      </c>
      <c r="AD68" s="959"/>
      <c r="AE68" s="1012"/>
      <c r="AF68" s="959"/>
      <c r="AG68" s="1013"/>
      <c r="AH68" s="959"/>
      <c r="AI68" s="1014"/>
      <c r="AJ68" s="903">
        <f t="shared" si="63"/>
        <v>0</v>
      </c>
      <c r="AK68" s="2802">
        <f t="shared" si="64"/>
        <v>0</v>
      </c>
      <c r="AL68" s="903">
        <f t="shared" si="65"/>
        <v>0</v>
      </c>
      <c r="AM68" s="950">
        <f t="shared" si="66"/>
        <v>0</v>
      </c>
      <c r="AN68" s="933">
        <f t="shared" si="67"/>
        <v>0</v>
      </c>
      <c r="AO68" s="937">
        <f t="shared" si="68"/>
        <v>0</v>
      </c>
      <c r="AZ68" s="11"/>
      <c r="BA68" s="11"/>
      <c r="BB68" s="11"/>
      <c r="BC68" s="11"/>
      <c r="BD68" s="11"/>
      <c r="BE68" s="11"/>
    </row>
    <row r="69" spans="2:57" ht="12.75" customHeight="1">
      <c r="B69" s="162" t="s">
        <v>470</v>
      </c>
      <c r="C69" s="1597" t="s">
        <v>498</v>
      </c>
      <c r="D69" s="3003">
        <v>100</v>
      </c>
      <c r="E69" s="183" t="s">
        <v>134</v>
      </c>
      <c r="F69" s="227">
        <v>11.9</v>
      </c>
      <c r="G69" s="3123">
        <v>10</v>
      </c>
      <c r="H69" s="245" t="s">
        <v>352</v>
      </c>
      <c r="I69" s="3046">
        <v>5</v>
      </c>
      <c r="J69" s="3047">
        <v>5</v>
      </c>
      <c r="K69" s="183" t="s">
        <v>140</v>
      </c>
      <c r="L69" s="227">
        <v>11.9</v>
      </c>
      <c r="M69" s="229">
        <v>10</v>
      </c>
      <c r="N69" s="92"/>
      <c r="O69" s="858" t="s">
        <v>243</v>
      </c>
      <c r="P69" s="859" t="s">
        <v>296</v>
      </c>
      <c r="Q69" s="860"/>
      <c r="R69" s="859" t="s">
        <v>297</v>
      </c>
      <c r="S69" s="860"/>
      <c r="T69" s="859" t="s">
        <v>298</v>
      </c>
      <c r="U69" s="860"/>
      <c r="V69" s="859" t="s">
        <v>299</v>
      </c>
      <c r="W69" s="860"/>
      <c r="X69" s="859" t="s">
        <v>300</v>
      </c>
      <c r="Y69" s="860"/>
      <c r="Z69" s="910" t="s">
        <v>304</v>
      </c>
      <c r="AA69" s="911"/>
      <c r="AC69" s="945" t="s">
        <v>70</v>
      </c>
      <c r="AD69" s="959"/>
      <c r="AE69" s="1008"/>
      <c r="AF69" s="1185"/>
      <c r="AG69" s="1209"/>
      <c r="AH69" s="959"/>
      <c r="AI69" s="1010"/>
      <c r="AJ69" s="903">
        <f t="shared" si="63"/>
        <v>0</v>
      </c>
      <c r="AK69" s="2802">
        <f t="shared" si="64"/>
        <v>0</v>
      </c>
      <c r="AL69" s="903">
        <f t="shared" si="65"/>
        <v>0</v>
      </c>
      <c r="AM69" s="950">
        <f t="shared" si="66"/>
        <v>0</v>
      </c>
      <c r="AN69" s="933">
        <f t="shared" si="67"/>
        <v>0</v>
      </c>
      <c r="AO69" s="937">
        <f t="shared" si="68"/>
        <v>0</v>
      </c>
      <c r="AZ69" s="11"/>
      <c r="BA69" s="11"/>
      <c r="BB69" s="11"/>
      <c r="BC69" s="11"/>
      <c r="BD69" s="11"/>
      <c r="BE69" s="11"/>
    </row>
    <row r="70" spans="2:57" ht="12.75" customHeight="1" thickBot="1">
      <c r="B70" s="103"/>
      <c r="C70" s="2692" t="s">
        <v>497</v>
      </c>
      <c r="D70" s="3060"/>
      <c r="E70" s="183" t="s">
        <v>10</v>
      </c>
      <c r="F70" s="227">
        <v>10</v>
      </c>
      <c r="G70" s="3123">
        <v>10</v>
      </c>
      <c r="H70" s="245" t="s">
        <v>85</v>
      </c>
      <c r="I70" s="227">
        <v>2.5</v>
      </c>
      <c r="J70" s="229">
        <v>2</v>
      </c>
      <c r="K70" s="184" t="s">
        <v>82</v>
      </c>
      <c r="L70" s="3046">
        <v>7</v>
      </c>
      <c r="M70" s="3047">
        <v>7</v>
      </c>
      <c r="N70" s="92"/>
      <c r="O70" s="700"/>
      <c r="P70" s="861" t="s">
        <v>90</v>
      </c>
      <c r="Q70" s="862" t="s">
        <v>91</v>
      </c>
      <c r="R70" s="861" t="s">
        <v>90</v>
      </c>
      <c r="S70" s="862" t="s">
        <v>91</v>
      </c>
      <c r="T70" s="861" t="s">
        <v>90</v>
      </c>
      <c r="U70" s="862" t="s">
        <v>91</v>
      </c>
      <c r="V70" s="861" t="s">
        <v>90</v>
      </c>
      <c r="W70" s="862" t="s">
        <v>91</v>
      </c>
      <c r="X70" s="861" t="s">
        <v>90</v>
      </c>
      <c r="Y70" s="863" t="s">
        <v>91</v>
      </c>
      <c r="Z70" s="912" t="s">
        <v>90</v>
      </c>
      <c r="AA70" s="913" t="s">
        <v>91</v>
      </c>
      <c r="AC70" s="945" t="s">
        <v>71</v>
      </c>
      <c r="AD70" s="959"/>
      <c r="AE70" s="1015"/>
      <c r="AF70" s="959"/>
      <c r="AG70" s="1009"/>
      <c r="AH70" s="959"/>
      <c r="AI70" s="1010"/>
      <c r="AJ70" s="903">
        <f t="shared" si="63"/>
        <v>0</v>
      </c>
      <c r="AK70" s="2802">
        <f t="shared" si="64"/>
        <v>0</v>
      </c>
      <c r="AL70" s="903">
        <f t="shared" si="65"/>
        <v>0</v>
      </c>
      <c r="AM70" s="950">
        <f t="shared" si="66"/>
        <v>0</v>
      </c>
      <c r="AN70" s="933">
        <f t="shared" si="67"/>
        <v>0</v>
      </c>
      <c r="AO70" s="937">
        <f t="shared" si="68"/>
        <v>0</v>
      </c>
      <c r="AZ70" s="11"/>
      <c r="BA70" s="11"/>
      <c r="BB70" s="11"/>
      <c r="BC70" s="11"/>
      <c r="BD70" s="11"/>
      <c r="BE70" s="11"/>
    </row>
    <row r="71" spans="2:57" ht="13.5" customHeight="1">
      <c r="B71" s="162" t="s">
        <v>628</v>
      </c>
      <c r="C71" s="1597" t="s">
        <v>718</v>
      </c>
      <c r="D71" s="3003">
        <v>180</v>
      </c>
      <c r="E71" s="183" t="s">
        <v>75</v>
      </c>
      <c r="F71" s="227">
        <v>10</v>
      </c>
      <c r="G71" s="3123">
        <v>10</v>
      </c>
      <c r="H71" s="245" t="s">
        <v>134</v>
      </c>
      <c r="I71" s="227">
        <v>2.4</v>
      </c>
      <c r="J71" s="2430">
        <v>2</v>
      </c>
      <c r="K71" s="183" t="s">
        <v>376</v>
      </c>
      <c r="L71" s="3046">
        <v>1</v>
      </c>
      <c r="M71" s="3047">
        <v>1</v>
      </c>
      <c r="N71" s="92"/>
      <c r="O71" s="1106" t="s">
        <v>118</v>
      </c>
      <c r="P71" s="878">
        <f>D76</f>
        <v>30</v>
      </c>
      <c r="Q71" s="1035">
        <f>D76</f>
        <v>30</v>
      </c>
      <c r="R71" s="892">
        <f>D92</f>
        <v>50</v>
      </c>
      <c r="S71" s="1027">
        <f>D92</f>
        <v>50</v>
      </c>
      <c r="T71" s="892"/>
      <c r="U71" s="1036"/>
      <c r="V71" s="892">
        <f>P71+R71</f>
        <v>80</v>
      </c>
      <c r="W71" s="1026">
        <f>Q71+S71</f>
        <v>80</v>
      </c>
      <c r="X71" s="892">
        <f>R71+T71</f>
        <v>50</v>
      </c>
      <c r="Y71" s="1027">
        <f>S71+U71</f>
        <v>50</v>
      </c>
      <c r="Z71" s="914">
        <f t="shared" ref="Z71:Z78" si="69">P71+R71+T71</f>
        <v>80</v>
      </c>
      <c r="AA71" s="915">
        <f t="shared" ref="AA71:AA78" si="70">Q71+S71+U71</f>
        <v>80</v>
      </c>
      <c r="AC71" s="946" t="s">
        <v>326</v>
      </c>
      <c r="AD71" s="1118"/>
      <c r="AE71" s="1110"/>
      <c r="AF71" s="959"/>
      <c r="AG71" s="1009"/>
      <c r="AH71" s="959"/>
      <c r="AI71" s="1010"/>
      <c r="AJ71" s="903">
        <f t="shared" si="63"/>
        <v>0</v>
      </c>
      <c r="AK71" s="2802">
        <f t="shared" si="64"/>
        <v>0</v>
      </c>
      <c r="AL71" s="903">
        <f t="shared" si="65"/>
        <v>0</v>
      </c>
      <c r="AM71" s="950">
        <f t="shared" si="66"/>
        <v>0</v>
      </c>
      <c r="AN71" s="933">
        <f t="shared" si="67"/>
        <v>0</v>
      </c>
      <c r="AO71" s="937">
        <f t="shared" si="68"/>
        <v>0</v>
      </c>
      <c r="AZ71" s="11"/>
      <c r="BA71" s="11"/>
      <c r="BB71" s="11"/>
      <c r="BC71" s="11"/>
      <c r="BD71" s="11"/>
      <c r="BE71" s="11"/>
    </row>
    <row r="72" spans="2:57" ht="15.75" thickBot="1">
      <c r="B72" s="2418"/>
      <c r="C72" s="3627" t="s">
        <v>719</v>
      </c>
      <c r="D72" s="3124"/>
      <c r="E72" s="183" t="s">
        <v>372</v>
      </c>
      <c r="F72" s="3046">
        <v>0.3</v>
      </c>
      <c r="G72" s="3125">
        <v>0.3</v>
      </c>
      <c r="H72" s="2399" t="s">
        <v>77</v>
      </c>
      <c r="I72" s="228">
        <v>2</v>
      </c>
      <c r="J72" s="1233">
        <v>2</v>
      </c>
      <c r="K72" s="2393" t="s">
        <v>372</v>
      </c>
      <c r="L72" s="3046">
        <v>0.3</v>
      </c>
      <c r="M72" s="3047">
        <v>0.3</v>
      </c>
      <c r="N72" s="92"/>
      <c r="O72" s="916" t="s">
        <v>117</v>
      </c>
      <c r="P72" s="879">
        <f>D75+F70</f>
        <v>50</v>
      </c>
      <c r="Q72" s="1037">
        <f>D75+G70</f>
        <v>50</v>
      </c>
      <c r="R72" s="879">
        <f>D91</f>
        <v>70</v>
      </c>
      <c r="S72" s="1038">
        <f>D91</f>
        <v>70</v>
      </c>
      <c r="T72" s="879">
        <f>D102</f>
        <v>20</v>
      </c>
      <c r="U72" s="1037">
        <f>D102</f>
        <v>20</v>
      </c>
      <c r="V72" s="879">
        <f t="shared" ref="V72:V76" si="71">P72+R72</f>
        <v>120</v>
      </c>
      <c r="W72" s="1029">
        <f t="shared" ref="W72:W76" si="72">Q72+S72</f>
        <v>120</v>
      </c>
      <c r="X72" s="879">
        <f t="shared" ref="X72:X76" si="73">R72+T72</f>
        <v>90</v>
      </c>
      <c r="Y72" s="950">
        <f t="shared" ref="Y72:Y76" si="74">S72+U72</f>
        <v>90</v>
      </c>
      <c r="Z72" s="917">
        <f t="shared" si="69"/>
        <v>140</v>
      </c>
      <c r="AA72" s="918">
        <f t="shared" si="70"/>
        <v>140</v>
      </c>
      <c r="AC72" s="1093" t="s">
        <v>325</v>
      </c>
      <c r="AD72" s="965"/>
      <c r="AE72" s="1016"/>
      <c r="AF72" s="965"/>
      <c r="AG72" s="1017"/>
      <c r="AH72" s="965"/>
      <c r="AI72" s="1018"/>
      <c r="AJ72" s="904">
        <f t="shared" si="63"/>
        <v>0</v>
      </c>
      <c r="AK72" s="2803">
        <f t="shared" si="64"/>
        <v>0</v>
      </c>
      <c r="AL72" s="904">
        <f t="shared" si="65"/>
        <v>0</v>
      </c>
      <c r="AM72" s="868">
        <f t="shared" si="66"/>
        <v>0</v>
      </c>
      <c r="AN72" s="933">
        <f t="shared" si="67"/>
        <v>0</v>
      </c>
      <c r="AO72" s="937">
        <f t="shared" si="68"/>
        <v>0</v>
      </c>
      <c r="AZ72" s="11"/>
      <c r="BA72" s="11"/>
      <c r="BB72" s="11"/>
      <c r="BC72" s="11"/>
      <c r="BD72" s="11"/>
      <c r="BE72" s="11"/>
    </row>
    <row r="73" spans="2:57" ht="15.75" thickBot="1">
      <c r="B73" s="1414" t="s">
        <v>456</v>
      </c>
      <c r="C73" s="1597" t="s">
        <v>13</v>
      </c>
      <c r="D73" s="687">
        <v>190</v>
      </c>
      <c r="E73" s="183" t="s">
        <v>352</v>
      </c>
      <c r="F73" s="3046">
        <v>2.5</v>
      </c>
      <c r="G73" s="3125">
        <v>2.5</v>
      </c>
      <c r="H73" s="245" t="s">
        <v>396</v>
      </c>
      <c r="I73" s="3126">
        <v>5</v>
      </c>
      <c r="J73" s="3055">
        <v>5</v>
      </c>
      <c r="K73" s="183" t="s">
        <v>119</v>
      </c>
      <c r="L73" s="3046">
        <v>1</v>
      </c>
      <c r="M73" s="3047">
        <v>1</v>
      </c>
      <c r="N73" s="92"/>
      <c r="O73" s="916" t="s">
        <v>74</v>
      </c>
      <c r="P73" s="879">
        <f>F73+I69</f>
        <v>7.5</v>
      </c>
      <c r="Q73" s="1039">
        <f>G73+J69</f>
        <v>7.5</v>
      </c>
      <c r="R73" s="879">
        <f>I92</f>
        <v>0.66</v>
      </c>
      <c r="S73" s="1029">
        <f>J92</f>
        <v>0.66</v>
      </c>
      <c r="T73" s="879">
        <f>F101</f>
        <v>5.6</v>
      </c>
      <c r="U73" s="1040">
        <f>G101</f>
        <v>5.6</v>
      </c>
      <c r="V73" s="879">
        <f t="shared" si="71"/>
        <v>8.16</v>
      </c>
      <c r="W73" s="1029">
        <f t="shared" si="72"/>
        <v>8.16</v>
      </c>
      <c r="X73" s="879">
        <f t="shared" si="73"/>
        <v>6.26</v>
      </c>
      <c r="Y73" s="950">
        <f t="shared" si="74"/>
        <v>6.26</v>
      </c>
      <c r="Z73" s="917">
        <f t="shared" si="69"/>
        <v>13.76</v>
      </c>
      <c r="AA73" s="918">
        <f t="shared" si="70"/>
        <v>13.76</v>
      </c>
      <c r="AC73" s="947" t="s">
        <v>314</v>
      </c>
      <c r="AD73" s="1019">
        <f t="shared" ref="AD73:AH73" si="75">SUM(AD65:AD72)</f>
        <v>0</v>
      </c>
      <c r="AE73" s="1020">
        <f t="shared" si="75"/>
        <v>0</v>
      </c>
      <c r="AF73" s="1021">
        <f t="shared" si="75"/>
        <v>5</v>
      </c>
      <c r="AG73" s="949">
        <f t="shared" si="75"/>
        <v>5</v>
      </c>
      <c r="AH73" s="1019">
        <f t="shared" si="75"/>
        <v>0</v>
      </c>
      <c r="AI73" s="1022">
        <f>SUM(AI65:AI72)</f>
        <v>0</v>
      </c>
      <c r="AJ73" s="948">
        <f t="shared" si="63"/>
        <v>5</v>
      </c>
      <c r="AK73" s="1023">
        <f t="shared" si="64"/>
        <v>5</v>
      </c>
      <c r="AL73" s="948">
        <f t="shared" si="65"/>
        <v>5</v>
      </c>
      <c r="AM73" s="1024">
        <f t="shared" si="66"/>
        <v>5</v>
      </c>
      <c r="AN73" s="1541">
        <f t="shared" si="67"/>
        <v>5</v>
      </c>
      <c r="AO73" s="1542">
        <f t="shared" si="68"/>
        <v>5</v>
      </c>
      <c r="AZ73" s="11"/>
      <c r="BA73" s="11"/>
      <c r="BB73" s="11"/>
      <c r="BC73" s="11"/>
      <c r="BD73" s="11"/>
      <c r="BE73" s="11"/>
    </row>
    <row r="74" spans="2:57" ht="15.75" thickBot="1">
      <c r="B74" s="2418"/>
      <c r="C74" s="1598" t="s">
        <v>359</v>
      </c>
      <c r="D74" s="3127"/>
      <c r="E74" s="3128" t="s">
        <v>501</v>
      </c>
      <c r="F74" s="106"/>
      <c r="G74" s="106"/>
      <c r="H74" s="245" t="s">
        <v>376</v>
      </c>
      <c r="I74" s="227">
        <v>1</v>
      </c>
      <c r="J74" s="3055">
        <v>1</v>
      </c>
      <c r="K74" s="2769" t="s">
        <v>477</v>
      </c>
      <c r="L74" s="3058">
        <v>1.3</v>
      </c>
      <c r="M74" s="3077">
        <v>1</v>
      </c>
      <c r="N74" s="106"/>
      <c r="O74" s="919" t="s">
        <v>305</v>
      </c>
      <c r="P74" s="880">
        <f t="shared" ref="P74:U74" si="76">AD73</f>
        <v>0</v>
      </c>
      <c r="Q74" s="1067">
        <f t="shared" si="76"/>
        <v>0</v>
      </c>
      <c r="R74" s="880">
        <f t="shared" si="76"/>
        <v>5</v>
      </c>
      <c r="S74" s="1041">
        <f t="shared" si="76"/>
        <v>5</v>
      </c>
      <c r="T74" s="880">
        <f t="shared" si="76"/>
        <v>0</v>
      </c>
      <c r="U74" s="1042">
        <f t="shared" si="76"/>
        <v>0</v>
      </c>
      <c r="V74" s="880">
        <f t="shared" si="71"/>
        <v>5</v>
      </c>
      <c r="W74" s="921">
        <f t="shared" si="72"/>
        <v>5</v>
      </c>
      <c r="X74" s="880">
        <f t="shared" si="73"/>
        <v>5</v>
      </c>
      <c r="Y74" s="1041">
        <f t="shared" si="74"/>
        <v>5</v>
      </c>
      <c r="Z74" s="920">
        <f t="shared" si="69"/>
        <v>5</v>
      </c>
      <c r="AA74" s="921">
        <f t="shared" si="70"/>
        <v>5</v>
      </c>
      <c r="AC74" s="86" t="s">
        <v>419</v>
      </c>
      <c r="AD74" s="900"/>
      <c r="AE74" s="1119"/>
      <c r="AF74" s="902"/>
      <c r="AG74" s="1025"/>
      <c r="AH74" s="905"/>
      <c r="AI74" s="1128"/>
      <c r="AJ74" s="905">
        <f t="shared" si="63"/>
        <v>0</v>
      </c>
      <c r="AK74" s="1026">
        <f t="shared" si="64"/>
        <v>0</v>
      </c>
      <c r="AL74" s="905">
        <f t="shared" si="65"/>
        <v>0</v>
      </c>
      <c r="AM74" s="1027">
        <f t="shared" si="66"/>
        <v>0</v>
      </c>
      <c r="AN74" s="933">
        <f t="shared" si="67"/>
        <v>0</v>
      </c>
      <c r="AO74" s="937">
        <f t="shared" si="68"/>
        <v>0</v>
      </c>
      <c r="AZ74" s="11"/>
      <c r="BA74" s="11"/>
      <c r="BB74" s="11"/>
      <c r="BC74" s="11"/>
      <c r="BD74" s="11"/>
      <c r="BE74" s="11"/>
    </row>
    <row r="75" spans="2:57" ht="14.25" customHeight="1">
      <c r="B75" s="1643" t="s">
        <v>9</v>
      </c>
      <c r="C75" s="1598" t="s">
        <v>10</v>
      </c>
      <c r="D75" s="3006">
        <v>40</v>
      </c>
      <c r="E75" s="183" t="s">
        <v>82</v>
      </c>
      <c r="F75" s="228">
        <v>2</v>
      </c>
      <c r="G75" s="3123">
        <v>2</v>
      </c>
      <c r="H75" s="245" t="s">
        <v>372</v>
      </c>
      <c r="I75" s="3126">
        <v>0.5</v>
      </c>
      <c r="J75" s="3055">
        <v>0.5</v>
      </c>
      <c r="K75" s="3608" t="s">
        <v>1133</v>
      </c>
      <c r="L75" s="3609"/>
      <c r="M75" s="3131"/>
      <c r="N75" s="92"/>
      <c r="O75" s="916" t="s">
        <v>94</v>
      </c>
      <c r="P75" s="879"/>
      <c r="Q75" s="872"/>
      <c r="R75" s="879"/>
      <c r="S75" s="950"/>
      <c r="T75" s="879"/>
      <c r="U75" s="1043"/>
      <c r="V75" s="879">
        <f t="shared" si="71"/>
        <v>0</v>
      </c>
      <c r="W75" s="1029">
        <f t="shared" si="72"/>
        <v>0</v>
      </c>
      <c r="X75" s="879">
        <f t="shared" si="73"/>
        <v>0</v>
      </c>
      <c r="Y75" s="950">
        <f t="shared" si="74"/>
        <v>0</v>
      </c>
      <c r="Z75" s="917">
        <f t="shared" si="69"/>
        <v>0</v>
      </c>
      <c r="AA75" s="918">
        <f t="shared" si="70"/>
        <v>0</v>
      </c>
      <c r="AC75" s="930" t="s">
        <v>323</v>
      </c>
      <c r="AD75" s="769"/>
      <c r="AE75" s="1120"/>
      <c r="AF75" s="903"/>
      <c r="AG75" s="1028"/>
      <c r="AH75" s="903"/>
      <c r="AI75" s="1046"/>
      <c r="AJ75" s="903">
        <f t="shared" ref="AJ75:AM78" si="77">AD75+AF75</f>
        <v>0</v>
      </c>
      <c r="AK75" s="1029">
        <f t="shared" si="77"/>
        <v>0</v>
      </c>
      <c r="AL75" s="903">
        <f t="shared" si="77"/>
        <v>0</v>
      </c>
      <c r="AM75" s="950">
        <f>AG75+AI75</f>
        <v>0</v>
      </c>
      <c r="AN75" s="933">
        <f t="shared" si="67"/>
        <v>0</v>
      </c>
      <c r="AO75" s="937">
        <f t="shared" si="68"/>
        <v>0</v>
      </c>
      <c r="AZ75" s="11"/>
      <c r="BA75" s="11"/>
      <c r="BB75" s="11"/>
      <c r="BC75" s="11"/>
      <c r="BD75" s="11"/>
      <c r="BE75" s="11"/>
    </row>
    <row r="76" spans="2:57" ht="15.75" customHeight="1" thickBot="1">
      <c r="B76" s="1250" t="s">
        <v>9</v>
      </c>
      <c r="C76" s="2691" t="s">
        <v>319</v>
      </c>
      <c r="D76" s="3006">
        <v>30</v>
      </c>
      <c r="E76" s="3128" t="s">
        <v>500</v>
      </c>
      <c r="F76" s="2398"/>
      <c r="G76" s="2398"/>
      <c r="H76" s="245" t="s">
        <v>135</v>
      </c>
      <c r="I76" s="3132">
        <v>1.6100000000000001E-3</v>
      </c>
      <c r="J76" s="3133">
        <v>1.6100000000000001E-3</v>
      </c>
      <c r="K76" s="3515" t="s">
        <v>1132</v>
      </c>
      <c r="L76" s="3610"/>
      <c r="M76" s="3136"/>
      <c r="N76" s="92"/>
      <c r="O76" s="429" t="s">
        <v>44</v>
      </c>
      <c r="P76" s="879">
        <f>L78</f>
        <v>282.73</v>
      </c>
      <c r="Q76" s="1047">
        <f>M78</f>
        <v>212.04</v>
      </c>
      <c r="R76" s="1131">
        <f>F85</f>
        <v>90</v>
      </c>
      <c r="S76" s="1052">
        <f>G85</f>
        <v>67.5</v>
      </c>
      <c r="T76" s="879">
        <f>F99</f>
        <v>125.07</v>
      </c>
      <c r="U76" s="1043">
        <f>G99</f>
        <v>93.8</v>
      </c>
      <c r="V76" s="879">
        <f t="shared" si="71"/>
        <v>372.73</v>
      </c>
      <c r="W76" s="1029">
        <f t="shared" si="72"/>
        <v>279.53999999999996</v>
      </c>
      <c r="X76" s="879">
        <f t="shared" si="73"/>
        <v>215.07</v>
      </c>
      <c r="Y76" s="950">
        <f t="shared" si="74"/>
        <v>161.30000000000001</v>
      </c>
      <c r="Z76" s="917">
        <f t="shared" si="69"/>
        <v>497.8</v>
      </c>
      <c r="AA76" s="918">
        <f t="shared" si="70"/>
        <v>373.34</v>
      </c>
      <c r="AC76" s="929" t="s">
        <v>230</v>
      </c>
      <c r="AD76" s="769"/>
      <c r="AE76" s="1121"/>
      <c r="AF76" s="903"/>
      <c r="AG76" s="1028"/>
      <c r="AH76" s="903"/>
      <c r="AI76" s="1046"/>
      <c r="AJ76" s="903">
        <f t="shared" si="77"/>
        <v>0</v>
      </c>
      <c r="AK76" s="1029">
        <f t="shared" si="77"/>
        <v>0</v>
      </c>
      <c r="AL76" s="903">
        <f t="shared" si="77"/>
        <v>0</v>
      </c>
      <c r="AM76" s="950">
        <f t="shared" si="77"/>
        <v>0</v>
      </c>
      <c r="AN76" s="933">
        <f t="shared" si="67"/>
        <v>0</v>
      </c>
      <c r="AO76" s="937">
        <f t="shared" si="68"/>
        <v>0</v>
      </c>
      <c r="AZ76" s="11"/>
      <c r="BA76" s="11"/>
      <c r="BB76" s="11"/>
      <c r="BC76" s="11"/>
      <c r="BD76" s="11"/>
      <c r="BE76" s="11"/>
    </row>
    <row r="77" spans="2:57" ht="15" customHeight="1" thickBot="1">
      <c r="B77" s="103"/>
      <c r="C77" s="2389"/>
      <c r="D77" s="102"/>
      <c r="E77" s="3137" t="s">
        <v>13</v>
      </c>
      <c r="F77" s="3138"/>
      <c r="G77" s="3139"/>
      <c r="H77" s="3128" t="s">
        <v>616</v>
      </c>
      <c r="I77" s="3140"/>
      <c r="J77" s="3141"/>
      <c r="K77" s="1232" t="s">
        <v>89</v>
      </c>
      <c r="L77" s="160" t="s">
        <v>90</v>
      </c>
      <c r="M77" s="2424" t="s">
        <v>91</v>
      </c>
      <c r="N77" s="92"/>
      <c r="O77" s="2796" t="s">
        <v>425</v>
      </c>
      <c r="P77" s="881">
        <f t="shared" ref="P77:U77" si="78">AD88</f>
        <v>132.661</v>
      </c>
      <c r="Q77" s="1044">
        <f t="shared" si="78"/>
        <v>107</v>
      </c>
      <c r="R77" s="1391">
        <f t="shared" si="78"/>
        <v>320.12300000000005</v>
      </c>
      <c r="S77" s="1392">
        <f t="shared" si="78"/>
        <v>269.87</v>
      </c>
      <c r="T77" s="881">
        <f t="shared" si="78"/>
        <v>0</v>
      </c>
      <c r="U77" s="1046">
        <f t="shared" si="78"/>
        <v>0</v>
      </c>
      <c r="V77" s="1391">
        <f t="shared" ref="V77:V78" si="79">P77+R77</f>
        <v>452.78400000000005</v>
      </c>
      <c r="W77" s="923">
        <f t="shared" ref="W77:W78" si="80">Q77+S77</f>
        <v>376.87</v>
      </c>
      <c r="X77" s="1391">
        <f t="shared" ref="X77:X78" si="81">R77+T77</f>
        <v>320.12300000000005</v>
      </c>
      <c r="Y77" s="1392">
        <f t="shared" ref="Y77:Y78" si="82">S77+U77</f>
        <v>269.87</v>
      </c>
      <c r="Z77" s="922">
        <f t="shared" si="69"/>
        <v>452.78400000000005</v>
      </c>
      <c r="AA77" s="923">
        <f t="shared" si="70"/>
        <v>376.87</v>
      </c>
      <c r="AC77" s="931" t="s">
        <v>353</v>
      </c>
      <c r="AD77" s="769"/>
      <c r="AE77" s="1122"/>
      <c r="AF77" s="903"/>
      <c r="AG77" s="1028"/>
      <c r="AH77" s="904"/>
      <c r="AI77" s="1129"/>
      <c r="AJ77" s="904">
        <f t="shared" si="77"/>
        <v>0</v>
      </c>
      <c r="AK77" s="1031">
        <f t="shared" si="77"/>
        <v>0</v>
      </c>
      <c r="AL77" s="904">
        <f t="shared" si="77"/>
        <v>0</v>
      </c>
      <c r="AM77" s="868">
        <f t="shared" si="77"/>
        <v>0</v>
      </c>
      <c r="AN77" s="933">
        <f t="shared" si="67"/>
        <v>0</v>
      </c>
      <c r="AO77" s="937">
        <f t="shared" si="68"/>
        <v>0</v>
      </c>
      <c r="AZ77" s="11"/>
      <c r="BA77" s="11"/>
      <c r="BB77" s="11"/>
      <c r="BC77" s="11"/>
      <c r="BD77" s="11"/>
      <c r="BE77" s="11"/>
    </row>
    <row r="78" spans="2:57" ht="15.75" thickBot="1">
      <c r="B78" s="103"/>
      <c r="C78" s="2389"/>
      <c r="D78" s="102"/>
      <c r="E78" s="3142" t="s">
        <v>359</v>
      </c>
      <c r="F78" s="3143"/>
      <c r="G78" s="3144"/>
      <c r="H78" s="92"/>
      <c r="I78" s="92"/>
      <c r="J78" s="92"/>
      <c r="K78" s="129" t="s">
        <v>44</v>
      </c>
      <c r="L78" s="2868">
        <v>282.73</v>
      </c>
      <c r="M78" s="2371">
        <v>212.04</v>
      </c>
      <c r="N78" s="92"/>
      <c r="O78" s="2797" t="s">
        <v>426</v>
      </c>
      <c r="P78" s="881">
        <f t="shared" ref="P78:U78" si="83">AD95</f>
        <v>5</v>
      </c>
      <c r="Q78" s="1044">
        <f t="shared" si="83"/>
        <v>5</v>
      </c>
      <c r="R78" s="881">
        <f t="shared" si="83"/>
        <v>1.44</v>
      </c>
      <c r="S78" s="1045">
        <f t="shared" si="83"/>
        <v>1.44</v>
      </c>
      <c r="T78" s="881">
        <f t="shared" si="83"/>
        <v>0</v>
      </c>
      <c r="U78" s="1046">
        <f t="shared" si="83"/>
        <v>0</v>
      </c>
      <c r="V78" s="881">
        <f t="shared" si="79"/>
        <v>6.4399999999999995</v>
      </c>
      <c r="W78" s="923">
        <f t="shared" si="80"/>
        <v>6.4399999999999995</v>
      </c>
      <c r="X78" s="881">
        <f t="shared" si="81"/>
        <v>1.44</v>
      </c>
      <c r="Y78" s="1045">
        <f t="shared" si="82"/>
        <v>1.44</v>
      </c>
      <c r="Z78" s="922">
        <f t="shared" si="69"/>
        <v>6.4399999999999995</v>
      </c>
      <c r="AA78" s="923">
        <f t="shared" si="70"/>
        <v>6.4399999999999995</v>
      </c>
      <c r="AC78" s="931" t="s">
        <v>633</v>
      </c>
      <c r="AD78" s="900"/>
      <c r="AE78" s="1119"/>
      <c r="AF78" s="902"/>
      <c r="AG78" s="1025"/>
      <c r="AH78" s="903"/>
      <c r="AI78" s="1046"/>
      <c r="AJ78" s="903">
        <f t="shared" si="77"/>
        <v>0</v>
      </c>
      <c r="AK78" s="1029">
        <f t="shared" si="77"/>
        <v>0</v>
      </c>
      <c r="AL78" s="903">
        <f t="shared" si="77"/>
        <v>0</v>
      </c>
      <c r="AM78" s="950">
        <f t="shared" si="77"/>
        <v>0</v>
      </c>
      <c r="AN78" s="933">
        <f t="shared" si="67"/>
        <v>0</v>
      </c>
      <c r="AO78" s="937">
        <f t="shared" si="68"/>
        <v>0</v>
      </c>
      <c r="AZ78" s="11"/>
      <c r="BA78" s="11"/>
      <c r="BB78" s="11"/>
      <c r="BC78" s="11"/>
      <c r="BD78" s="11"/>
      <c r="BE78" s="11"/>
    </row>
    <row r="79" spans="2:57">
      <c r="B79" s="103"/>
      <c r="C79" s="2389"/>
      <c r="D79" s="102"/>
      <c r="E79" s="129" t="s">
        <v>121</v>
      </c>
      <c r="F79" s="2868">
        <v>3</v>
      </c>
      <c r="G79" s="3145">
        <v>3</v>
      </c>
      <c r="H79" s="92"/>
      <c r="I79" s="92"/>
      <c r="J79" s="92"/>
      <c r="K79" s="3146" t="s">
        <v>629</v>
      </c>
      <c r="L79" s="3046">
        <v>2.661</v>
      </c>
      <c r="M79" s="3047">
        <v>2</v>
      </c>
      <c r="N79" s="92"/>
      <c r="O79" s="2798" t="s">
        <v>526</v>
      </c>
      <c r="P79" s="881">
        <f t="shared" ref="P79:U79" si="84">AD96</f>
        <v>137.661</v>
      </c>
      <c r="Q79" s="1044">
        <f t="shared" si="84"/>
        <v>112</v>
      </c>
      <c r="R79" s="1391">
        <f t="shared" si="84"/>
        <v>321.56300000000005</v>
      </c>
      <c r="S79" s="1045">
        <f t="shared" si="84"/>
        <v>271.31</v>
      </c>
      <c r="T79" s="881">
        <f t="shared" si="84"/>
        <v>0</v>
      </c>
      <c r="U79" s="1046">
        <f t="shared" si="84"/>
        <v>0</v>
      </c>
      <c r="V79" s="881">
        <f t="shared" ref="V79" si="85">P79+R79</f>
        <v>459.22400000000005</v>
      </c>
      <c r="W79" s="923">
        <f t="shared" ref="W79" si="86">Q79+S79</f>
        <v>383.31</v>
      </c>
      <c r="X79" s="881">
        <f t="shared" ref="X79" si="87">R79+T79</f>
        <v>321.56300000000005</v>
      </c>
      <c r="Y79" s="1045">
        <f t="shared" ref="Y79" si="88">S79+U79</f>
        <v>271.31</v>
      </c>
      <c r="Z79" s="922">
        <f t="shared" ref="Z79" si="89">P79+R79+T79</f>
        <v>459.22400000000005</v>
      </c>
      <c r="AA79" s="923">
        <f t="shared" ref="AA79" si="90">Q79+S79+U79</f>
        <v>383.31</v>
      </c>
      <c r="AC79" s="1201" t="s">
        <v>373</v>
      </c>
      <c r="AD79" s="769"/>
      <c r="AE79" s="1120"/>
      <c r="AF79" s="903"/>
      <c r="AG79" s="1028"/>
      <c r="AH79" s="903"/>
      <c r="AI79" s="1046"/>
      <c r="AJ79" s="903">
        <f t="shared" ref="AJ79:AJ80" si="91">AD79+AF79</f>
        <v>0</v>
      </c>
      <c r="AK79" s="1029">
        <f t="shared" ref="AK79:AK80" si="92">AE79+AG79</f>
        <v>0</v>
      </c>
      <c r="AL79" s="903">
        <f t="shared" ref="AL79:AL80" si="93">AF79+AH79</f>
        <v>0</v>
      </c>
      <c r="AM79" s="950">
        <f t="shared" ref="AM79:AM80" si="94">AG79+AI79</f>
        <v>0</v>
      </c>
      <c r="AN79" s="933">
        <f t="shared" si="67"/>
        <v>0</v>
      </c>
      <c r="AO79" s="937">
        <f t="shared" si="68"/>
        <v>0</v>
      </c>
      <c r="AZ79" s="11"/>
      <c r="BA79" s="11"/>
      <c r="BB79" s="11"/>
      <c r="BC79" s="11"/>
      <c r="BD79" s="11"/>
      <c r="BE79" s="11"/>
    </row>
    <row r="80" spans="2:57">
      <c r="B80" s="103"/>
      <c r="C80" s="2389"/>
      <c r="D80" s="102"/>
      <c r="E80" s="241" t="s">
        <v>518</v>
      </c>
      <c r="F80" s="242">
        <v>10</v>
      </c>
      <c r="G80" s="689">
        <v>10</v>
      </c>
      <c r="H80" s="92"/>
      <c r="I80" s="92"/>
      <c r="J80" s="92"/>
      <c r="K80" s="183" t="s">
        <v>82</v>
      </c>
      <c r="L80" s="228">
        <v>12.1</v>
      </c>
      <c r="M80" s="2430">
        <v>12.1</v>
      </c>
      <c r="N80" s="92"/>
      <c r="O80" s="916" t="s">
        <v>66</v>
      </c>
      <c r="P80" s="882">
        <f t="shared" ref="P80:U80" si="95">AD103</f>
        <v>0</v>
      </c>
      <c r="Q80" s="1047">
        <f t="shared" si="95"/>
        <v>0</v>
      </c>
      <c r="R80" s="882">
        <f t="shared" si="95"/>
        <v>119.175</v>
      </c>
      <c r="S80" s="950">
        <f>AG103</f>
        <v>105</v>
      </c>
      <c r="T80" s="882">
        <f t="shared" si="95"/>
        <v>0</v>
      </c>
      <c r="U80" s="1043">
        <f t="shared" si="95"/>
        <v>0</v>
      </c>
      <c r="V80" s="882">
        <f t="shared" ref="V80:V108" si="96">P80+R80</f>
        <v>119.175</v>
      </c>
      <c r="W80" s="1029">
        <f t="shared" ref="W80:W108" si="97">Q80+S80</f>
        <v>105</v>
      </c>
      <c r="X80" s="882">
        <f t="shared" ref="X80:X108" si="98">R80+T80</f>
        <v>119.175</v>
      </c>
      <c r="Y80" s="950">
        <f t="shared" ref="Y80:Y108" si="99">S80+U80</f>
        <v>105</v>
      </c>
      <c r="Z80" s="917">
        <f t="shared" ref="Z80:Z103" si="100">P80+R80+T80</f>
        <v>119.175</v>
      </c>
      <c r="AA80" s="918">
        <f t="shared" ref="AA80:AA103" si="101">Q80+S80+U80</f>
        <v>105</v>
      </c>
      <c r="AC80" s="930" t="s">
        <v>374</v>
      </c>
      <c r="AD80" s="769">
        <f>L79+L74</f>
        <v>3.9610000000000003</v>
      </c>
      <c r="AE80" s="1121">
        <f>M79+M74</f>
        <v>3</v>
      </c>
      <c r="AF80" s="903"/>
      <c r="AG80" s="1028"/>
      <c r="AH80" s="903"/>
      <c r="AI80" s="1046"/>
      <c r="AJ80" s="903">
        <f t="shared" si="91"/>
        <v>3.9610000000000003</v>
      </c>
      <c r="AK80" s="1029">
        <f t="shared" si="92"/>
        <v>3</v>
      </c>
      <c r="AL80" s="903">
        <f t="shared" si="93"/>
        <v>0</v>
      </c>
      <c r="AM80" s="950">
        <f t="shared" si="94"/>
        <v>0</v>
      </c>
      <c r="AN80" s="933">
        <f t="shared" si="67"/>
        <v>3.9610000000000003</v>
      </c>
      <c r="AO80" s="937">
        <f t="shared" si="68"/>
        <v>3</v>
      </c>
      <c r="AZ80" s="11"/>
      <c r="BA80" s="11"/>
      <c r="BB80" s="11"/>
      <c r="BC80" s="11"/>
      <c r="BD80" s="11"/>
      <c r="BE80" s="11"/>
    </row>
    <row r="81" spans="2:57">
      <c r="B81" s="103"/>
      <c r="C81" s="2389"/>
      <c r="D81" s="102"/>
      <c r="E81" s="183" t="s">
        <v>75</v>
      </c>
      <c r="F81" s="227">
        <v>195</v>
      </c>
      <c r="G81" s="2430">
        <v>195</v>
      </c>
      <c r="H81" s="92"/>
      <c r="I81" s="92"/>
      <c r="J81" s="92"/>
      <c r="K81" s="183" t="s">
        <v>372</v>
      </c>
      <c r="L81" s="3126">
        <v>0.52200000000000002</v>
      </c>
      <c r="M81" s="3055">
        <v>0.52200000000000002</v>
      </c>
      <c r="N81" s="92"/>
      <c r="O81" s="924" t="s">
        <v>93</v>
      </c>
      <c r="P81" s="882">
        <f t="shared" ref="P81:U81" si="102">AD107</f>
        <v>0</v>
      </c>
      <c r="Q81" s="872">
        <f t="shared" si="102"/>
        <v>0</v>
      </c>
      <c r="R81" s="882">
        <f t="shared" si="102"/>
        <v>0</v>
      </c>
      <c r="S81" s="1029">
        <f t="shared" si="102"/>
        <v>0</v>
      </c>
      <c r="T81" s="882">
        <f t="shared" si="102"/>
        <v>0</v>
      </c>
      <c r="U81" s="1043">
        <f t="shared" si="102"/>
        <v>0</v>
      </c>
      <c r="V81" s="879">
        <f t="shared" si="96"/>
        <v>0</v>
      </c>
      <c r="W81" s="1029">
        <f t="shared" si="97"/>
        <v>0</v>
      </c>
      <c r="X81" s="879">
        <f t="shared" si="98"/>
        <v>0</v>
      </c>
      <c r="Y81" s="950">
        <f t="shared" si="99"/>
        <v>0</v>
      </c>
      <c r="Z81" s="917">
        <f t="shared" si="100"/>
        <v>0</v>
      </c>
      <c r="AA81" s="918">
        <f t="shared" si="101"/>
        <v>0</v>
      </c>
      <c r="AC81" s="931" t="s">
        <v>111</v>
      </c>
      <c r="AD81" s="1132"/>
      <c r="AE81" s="1121"/>
      <c r="AF81" s="903">
        <f>I87</f>
        <v>89.210999999999999</v>
      </c>
      <c r="AG81" s="1028">
        <f>J87</f>
        <v>71.400000000000006</v>
      </c>
      <c r="AH81" s="903"/>
      <c r="AI81" s="1046"/>
      <c r="AJ81" s="903">
        <f t="shared" ref="AJ81:AM88" si="103">AD81+AF81</f>
        <v>89.210999999999999</v>
      </c>
      <c r="AK81" s="1029">
        <f t="shared" si="103"/>
        <v>71.400000000000006</v>
      </c>
      <c r="AL81" s="903">
        <f t="shared" si="103"/>
        <v>89.210999999999999</v>
      </c>
      <c r="AM81" s="950">
        <f t="shared" si="103"/>
        <v>71.400000000000006</v>
      </c>
      <c r="AN81" s="933">
        <f t="shared" si="67"/>
        <v>89.210999999999999</v>
      </c>
      <c r="AO81" s="937">
        <f t="shared" si="68"/>
        <v>71.400000000000006</v>
      </c>
      <c r="AZ81" s="11"/>
      <c r="BA81" s="11"/>
      <c r="BB81" s="11"/>
      <c r="BC81" s="11"/>
      <c r="BD81" s="11"/>
      <c r="BE81" s="11"/>
    </row>
    <row r="82" spans="2:57" ht="13.5" customHeight="1" thickBot="1">
      <c r="B82" s="1234" t="s">
        <v>292</v>
      </c>
      <c r="C82" s="1235"/>
      <c r="D82" s="3083">
        <f>SUM(D68:D81)</f>
        <v>640</v>
      </c>
      <c r="E82" s="2769" t="s">
        <v>76</v>
      </c>
      <c r="F82" s="3058">
        <v>4.5</v>
      </c>
      <c r="G82" s="3147">
        <v>4.5</v>
      </c>
      <c r="H82" s="92"/>
      <c r="I82" s="92"/>
      <c r="J82" s="92"/>
      <c r="K82" s="241" t="s">
        <v>630</v>
      </c>
      <c r="L82" s="2427">
        <v>7.5750000000000002</v>
      </c>
      <c r="M82" s="3148">
        <v>7.5</v>
      </c>
      <c r="N82" s="92"/>
      <c r="O82" s="916" t="s">
        <v>721</v>
      </c>
      <c r="P82" s="879"/>
      <c r="Q82" s="872"/>
      <c r="R82" s="879">
        <f>D89</f>
        <v>200</v>
      </c>
      <c r="S82" s="950">
        <f>D89</f>
        <v>200</v>
      </c>
      <c r="T82" s="879"/>
      <c r="U82" s="1043"/>
      <c r="V82" s="879">
        <f t="shared" si="96"/>
        <v>200</v>
      </c>
      <c r="W82" s="1029">
        <f t="shared" si="97"/>
        <v>200</v>
      </c>
      <c r="X82" s="879">
        <f t="shared" si="98"/>
        <v>200</v>
      </c>
      <c r="Y82" s="950">
        <f t="shared" si="99"/>
        <v>200</v>
      </c>
      <c r="Z82" s="917">
        <f t="shared" si="100"/>
        <v>200</v>
      </c>
      <c r="AA82" s="918">
        <f t="shared" si="101"/>
        <v>200</v>
      </c>
      <c r="AC82" s="931" t="s">
        <v>80</v>
      </c>
      <c r="AD82" s="769">
        <f>F69+I71+L69</f>
        <v>26.200000000000003</v>
      </c>
      <c r="AE82" s="1124">
        <f>G69+J71+M69</f>
        <v>22</v>
      </c>
      <c r="AF82" s="903">
        <f>F89+I91+L90</f>
        <v>44.75</v>
      </c>
      <c r="AG82" s="1028">
        <f>G89+J91+M90</f>
        <v>37.380000000000003</v>
      </c>
      <c r="AH82" s="903"/>
      <c r="AI82" s="1046"/>
      <c r="AJ82" s="903">
        <f t="shared" si="103"/>
        <v>70.95</v>
      </c>
      <c r="AK82" s="1029">
        <f t="shared" si="103"/>
        <v>59.38</v>
      </c>
      <c r="AL82" s="903">
        <f t="shared" si="103"/>
        <v>44.75</v>
      </c>
      <c r="AM82" s="950">
        <f t="shared" si="103"/>
        <v>37.380000000000003</v>
      </c>
      <c r="AN82" s="933">
        <f t="shared" si="67"/>
        <v>70.95</v>
      </c>
      <c r="AO82" s="937">
        <f t="shared" si="68"/>
        <v>59.38</v>
      </c>
      <c r="AZ82" s="11"/>
      <c r="BA82" s="11"/>
      <c r="BB82" s="11"/>
      <c r="BC82" s="11"/>
      <c r="BD82" s="11"/>
      <c r="BE82" s="11"/>
    </row>
    <row r="83" spans="2:57" ht="12.75" customHeight="1" thickBot="1">
      <c r="B83" s="616"/>
      <c r="C83" s="1577" t="s">
        <v>110</v>
      </c>
      <c r="D83" s="226"/>
      <c r="E83" s="1182" t="s">
        <v>443</v>
      </c>
      <c r="F83" s="3016"/>
      <c r="G83" s="3017"/>
      <c r="H83" s="3149" t="s">
        <v>701</v>
      </c>
      <c r="I83" s="3016"/>
      <c r="J83" s="3017"/>
      <c r="K83" s="3016"/>
      <c r="L83" s="3016"/>
      <c r="M83" s="3017"/>
      <c r="N83" s="92"/>
      <c r="O83" s="429" t="s">
        <v>317</v>
      </c>
      <c r="P83" s="879">
        <f t="shared" ref="P83:U83" si="104">AD110</f>
        <v>38.9</v>
      </c>
      <c r="Q83" s="872">
        <f t="shared" si="104"/>
        <v>35</v>
      </c>
      <c r="R83" s="879">
        <f t="shared" si="104"/>
        <v>125.455</v>
      </c>
      <c r="S83" s="950">
        <f t="shared" si="104"/>
        <v>112.91</v>
      </c>
      <c r="T83" s="879">
        <f t="shared" si="104"/>
        <v>0</v>
      </c>
      <c r="U83" s="1043">
        <f t="shared" si="104"/>
        <v>0</v>
      </c>
      <c r="V83" s="879">
        <f t="shared" si="96"/>
        <v>164.35499999999999</v>
      </c>
      <c r="W83" s="1029">
        <f t="shared" si="97"/>
        <v>147.91</v>
      </c>
      <c r="X83" s="879">
        <f t="shared" si="98"/>
        <v>125.455</v>
      </c>
      <c r="Y83" s="950">
        <f t="shared" si="99"/>
        <v>112.91</v>
      </c>
      <c r="Z83" s="917">
        <f t="shared" si="100"/>
        <v>164.35499999999999</v>
      </c>
      <c r="AA83" s="918">
        <f t="shared" si="101"/>
        <v>147.91</v>
      </c>
      <c r="AC83" s="931" t="s">
        <v>64</v>
      </c>
      <c r="AD83" s="769">
        <f>I70+L68</f>
        <v>102.5</v>
      </c>
      <c r="AE83" s="1124">
        <f>J70+M68</f>
        <v>82</v>
      </c>
      <c r="AF83" s="903">
        <f>F87+I90</f>
        <v>14.071999999999999</v>
      </c>
      <c r="AG83" s="1028">
        <f>G87+J90</f>
        <v>11.31</v>
      </c>
      <c r="AH83" s="903"/>
      <c r="AI83" s="1046"/>
      <c r="AJ83" s="903">
        <f t="shared" si="103"/>
        <v>116.572</v>
      </c>
      <c r="AK83" s="1029">
        <f t="shared" si="103"/>
        <v>93.31</v>
      </c>
      <c r="AL83" s="903">
        <f t="shared" si="103"/>
        <v>14.071999999999999</v>
      </c>
      <c r="AM83" s="950">
        <f t="shared" si="103"/>
        <v>11.31</v>
      </c>
      <c r="AN83" s="933">
        <f t="shared" si="67"/>
        <v>116.572</v>
      </c>
      <c r="AO83" s="937">
        <f t="shared" si="68"/>
        <v>93.31</v>
      </c>
      <c r="AZ83" s="11"/>
      <c r="BA83" s="11"/>
      <c r="BB83" s="11"/>
      <c r="BC83" s="11"/>
      <c r="BD83" s="11"/>
      <c r="BE83" s="11"/>
    </row>
    <row r="84" spans="2:57" ht="15.75" thickBot="1">
      <c r="B84" s="1580" t="s">
        <v>276</v>
      </c>
      <c r="C84" s="1409" t="s">
        <v>1151</v>
      </c>
      <c r="D84" s="1550">
        <v>100</v>
      </c>
      <c r="E84" s="1182" t="s">
        <v>89</v>
      </c>
      <c r="F84" s="160" t="s">
        <v>90</v>
      </c>
      <c r="G84" s="2424" t="s">
        <v>91</v>
      </c>
      <c r="H84" s="3150" t="s">
        <v>89</v>
      </c>
      <c r="I84" s="3023" t="s">
        <v>90</v>
      </c>
      <c r="J84" s="3024" t="s">
        <v>91</v>
      </c>
      <c r="K84" s="3150" t="s">
        <v>89</v>
      </c>
      <c r="L84" s="3023" t="s">
        <v>90</v>
      </c>
      <c r="M84" s="3024" t="s">
        <v>91</v>
      </c>
      <c r="N84" s="92"/>
      <c r="O84" s="916" t="s">
        <v>318</v>
      </c>
      <c r="P84" s="879">
        <f t="shared" ref="P84:U84" si="105">AD114</f>
        <v>0</v>
      </c>
      <c r="Q84" s="1047">
        <f t="shared" si="105"/>
        <v>0</v>
      </c>
      <c r="R84" s="879">
        <f t="shared" si="105"/>
        <v>0</v>
      </c>
      <c r="S84" s="1029">
        <f t="shared" si="105"/>
        <v>0</v>
      </c>
      <c r="T84" s="879">
        <f t="shared" si="105"/>
        <v>0</v>
      </c>
      <c r="U84" s="1048">
        <f t="shared" si="105"/>
        <v>0</v>
      </c>
      <c r="V84" s="879">
        <f t="shared" si="96"/>
        <v>0</v>
      </c>
      <c r="W84" s="1029">
        <f t="shared" si="97"/>
        <v>0</v>
      </c>
      <c r="X84" s="879">
        <f t="shared" si="98"/>
        <v>0</v>
      </c>
      <c r="Y84" s="950">
        <f t="shared" si="99"/>
        <v>0</v>
      </c>
      <c r="Z84" s="917">
        <f t="shared" si="100"/>
        <v>0</v>
      </c>
      <c r="AA84" s="918">
        <f t="shared" si="101"/>
        <v>0</v>
      </c>
      <c r="AC84" s="931" t="s">
        <v>69</v>
      </c>
      <c r="AD84" s="769"/>
      <c r="AE84" s="1121"/>
      <c r="AF84" s="903"/>
      <c r="AG84" s="1028"/>
      <c r="AH84" s="903"/>
      <c r="AI84" s="1046"/>
      <c r="AJ84" s="903">
        <f t="shared" si="103"/>
        <v>0</v>
      </c>
      <c r="AK84" s="1029">
        <f t="shared" si="103"/>
        <v>0</v>
      </c>
      <c r="AL84" s="903">
        <f t="shared" si="103"/>
        <v>0</v>
      </c>
      <c r="AM84" s="950">
        <f t="shared" si="103"/>
        <v>0</v>
      </c>
      <c r="AN84" s="933">
        <f t="shared" si="67"/>
        <v>0</v>
      </c>
      <c r="AO84" s="937">
        <f t="shared" si="68"/>
        <v>0</v>
      </c>
      <c r="AZ84" s="11"/>
      <c r="BA84" s="11"/>
      <c r="BB84" s="11"/>
      <c r="BC84" s="11"/>
      <c r="BD84" s="11"/>
      <c r="BE84" s="11"/>
    </row>
    <row r="85" spans="2:57">
      <c r="B85" s="3151" t="s">
        <v>472</v>
      </c>
      <c r="C85" s="1597" t="s">
        <v>714</v>
      </c>
      <c r="D85" s="1550">
        <v>250</v>
      </c>
      <c r="E85" s="2998" t="s">
        <v>44</v>
      </c>
      <c r="F85" s="3152">
        <v>90</v>
      </c>
      <c r="G85" s="3153">
        <v>67.5</v>
      </c>
      <c r="H85" s="129" t="s">
        <v>78</v>
      </c>
      <c r="I85" s="1553">
        <v>125.455</v>
      </c>
      <c r="J85" s="3154">
        <v>112.91</v>
      </c>
      <c r="K85" s="2770" t="s">
        <v>376</v>
      </c>
      <c r="L85" s="1553">
        <v>1.7</v>
      </c>
      <c r="M85" s="3001">
        <v>1.7</v>
      </c>
      <c r="N85" s="92"/>
      <c r="O85" s="916" t="s">
        <v>108</v>
      </c>
      <c r="P85" s="879"/>
      <c r="Q85" s="872"/>
      <c r="R85" s="879"/>
      <c r="S85" s="950"/>
      <c r="T85" s="879"/>
      <c r="U85" s="1043"/>
      <c r="V85" s="879">
        <f t="shared" si="96"/>
        <v>0</v>
      </c>
      <c r="W85" s="1029">
        <f t="shared" si="97"/>
        <v>0</v>
      </c>
      <c r="X85" s="879">
        <f t="shared" si="98"/>
        <v>0</v>
      </c>
      <c r="Y85" s="950">
        <f t="shared" si="99"/>
        <v>0</v>
      </c>
      <c r="Z85" s="917">
        <f t="shared" si="100"/>
        <v>0</v>
      </c>
      <c r="AA85" s="918">
        <f t="shared" si="101"/>
        <v>0</v>
      </c>
      <c r="AC85" s="931" t="s">
        <v>114</v>
      </c>
      <c r="AD85" s="769"/>
      <c r="AE85" s="1125"/>
      <c r="AF85" s="903">
        <f>L92</f>
        <v>25.55</v>
      </c>
      <c r="AG85" s="1028">
        <f>M92</f>
        <v>24.89</v>
      </c>
      <c r="AH85" s="903"/>
      <c r="AI85" s="1046"/>
      <c r="AJ85" s="903">
        <f t="shared" si="103"/>
        <v>25.55</v>
      </c>
      <c r="AK85" s="1029">
        <f t="shared" si="103"/>
        <v>24.89</v>
      </c>
      <c r="AL85" s="903">
        <f t="shared" si="103"/>
        <v>25.55</v>
      </c>
      <c r="AM85" s="950">
        <f t="shared" si="103"/>
        <v>24.89</v>
      </c>
      <c r="AN85" s="933">
        <f t="shared" si="67"/>
        <v>25.55</v>
      </c>
      <c r="AO85" s="937">
        <f t="shared" si="68"/>
        <v>24.89</v>
      </c>
      <c r="AZ85" s="11"/>
      <c r="BA85" s="11"/>
      <c r="BB85" s="11"/>
      <c r="BC85" s="11"/>
      <c r="BD85" s="11"/>
      <c r="BE85" s="11"/>
    </row>
    <row r="86" spans="2:57" ht="12.75" customHeight="1">
      <c r="B86" s="103"/>
      <c r="C86" s="1598" t="s">
        <v>713</v>
      </c>
      <c r="D86" s="3060"/>
      <c r="E86" s="2736" t="s">
        <v>665</v>
      </c>
      <c r="F86" s="227">
        <v>5</v>
      </c>
      <c r="G86" s="3055">
        <v>5</v>
      </c>
      <c r="H86" s="3155" t="s">
        <v>1046</v>
      </c>
      <c r="I86" s="256"/>
      <c r="J86" s="3123"/>
      <c r="K86" s="3052" t="s">
        <v>135</v>
      </c>
      <c r="L86" s="227">
        <v>5.2399999999999999E-3</v>
      </c>
      <c r="M86" s="3156">
        <v>5.2399999999999999E-3</v>
      </c>
      <c r="N86" s="92"/>
      <c r="O86" s="916" t="s">
        <v>62</v>
      </c>
      <c r="P86" s="879"/>
      <c r="Q86" s="872"/>
      <c r="R86" s="879"/>
      <c r="S86" s="950"/>
      <c r="T86" s="879"/>
      <c r="U86" s="1043"/>
      <c r="V86" s="879">
        <f t="shared" si="96"/>
        <v>0</v>
      </c>
      <c r="W86" s="1029">
        <f t="shared" si="97"/>
        <v>0</v>
      </c>
      <c r="X86" s="879">
        <f t="shared" si="98"/>
        <v>0</v>
      </c>
      <c r="Y86" s="950">
        <f t="shared" si="99"/>
        <v>0</v>
      </c>
      <c r="Z86" s="917">
        <f t="shared" si="100"/>
        <v>0</v>
      </c>
      <c r="AA86" s="918">
        <f t="shared" si="101"/>
        <v>0</v>
      </c>
      <c r="AC86" s="931" t="s">
        <v>634</v>
      </c>
      <c r="AD86" s="1130"/>
      <c r="AE86" s="1126"/>
      <c r="AF86" s="903">
        <f>I96</f>
        <v>113</v>
      </c>
      <c r="AG86" s="1028">
        <f>J96</f>
        <v>100</v>
      </c>
      <c r="AH86" s="903"/>
      <c r="AI86" s="1046"/>
      <c r="AJ86" s="903">
        <f t="shared" si="103"/>
        <v>113</v>
      </c>
      <c r="AK86" s="1029">
        <f t="shared" si="103"/>
        <v>100</v>
      </c>
      <c r="AL86" s="903">
        <f t="shared" si="103"/>
        <v>113</v>
      </c>
      <c r="AM86" s="950">
        <f t="shared" si="103"/>
        <v>100</v>
      </c>
      <c r="AN86" s="933">
        <f t="shared" si="67"/>
        <v>113</v>
      </c>
      <c r="AO86" s="937">
        <f t="shared" si="68"/>
        <v>100</v>
      </c>
      <c r="AZ86" s="11"/>
      <c r="BA86" s="11"/>
      <c r="BB86" s="11"/>
      <c r="BC86" s="11"/>
      <c r="BD86" s="11"/>
      <c r="BE86" s="11"/>
    </row>
    <row r="87" spans="2:57" ht="13.5" customHeight="1" thickBot="1">
      <c r="B87" s="3157" t="s">
        <v>702</v>
      </c>
      <c r="C87" s="2692" t="s">
        <v>703</v>
      </c>
      <c r="D87" s="3003">
        <v>200</v>
      </c>
      <c r="E87" s="2736" t="s">
        <v>85</v>
      </c>
      <c r="F87" s="227">
        <v>12.5</v>
      </c>
      <c r="G87" s="3055">
        <v>10</v>
      </c>
      <c r="H87" s="183" t="s">
        <v>467</v>
      </c>
      <c r="I87" s="227">
        <v>89.210999999999999</v>
      </c>
      <c r="J87" s="2397">
        <v>71.400000000000006</v>
      </c>
      <c r="K87" s="2399" t="s">
        <v>705</v>
      </c>
      <c r="L87" s="227">
        <v>5.2400000000000002E-2</v>
      </c>
      <c r="M87" s="3156">
        <v>5.2400000000000002E-2</v>
      </c>
      <c r="N87" s="92"/>
      <c r="O87" s="916" t="s">
        <v>58</v>
      </c>
      <c r="P87" s="879">
        <f>F71+F81</f>
        <v>205</v>
      </c>
      <c r="Q87" s="1049">
        <f>G71+G81</f>
        <v>205</v>
      </c>
      <c r="R87" s="879"/>
      <c r="S87" s="1050"/>
      <c r="T87" s="879"/>
      <c r="U87" s="1048"/>
      <c r="V87" s="879">
        <f t="shared" si="96"/>
        <v>205</v>
      </c>
      <c r="W87" s="1029">
        <f t="shared" si="97"/>
        <v>205</v>
      </c>
      <c r="X87" s="879">
        <f t="shared" si="98"/>
        <v>0</v>
      </c>
      <c r="Y87" s="950">
        <f t="shared" si="99"/>
        <v>0</v>
      </c>
      <c r="Z87" s="917">
        <f t="shared" si="100"/>
        <v>205</v>
      </c>
      <c r="AA87" s="918">
        <f t="shared" si="101"/>
        <v>205</v>
      </c>
      <c r="AC87" s="2268" t="s">
        <v>635</v>
      </c>
      <c r="AD87" s="901"/>
      <c r="AE87" s="1127"/>
      <c r="AF87" s="1367">
        <f>L93</f>
        <v>33.54</v>
      </c>
      <c r="AG87" s="1030">
        <f>M93</f>
        <v>24.89</v>
      </c>
      <c r="AH87" s="904"/>
      <c r="AI87" s="1129"/>
      <c r="AJ87" s="904">
        <f t="shared" si="103"/>
        <v>33.54</v>
      </c>
      <c r="AK87" s="1031">
        <f t="shared" si="103"/>
        <v>24.89</v>
      </c>
      <c r="AL87" s="904">
        <f t="shared" si="103"/>
        <v>33.54</v>
      </c>
      <c r="AM87" s="868">
        <f t="shared" si="103"/>
        <v>24.89</v>
      </c>
      <c r="AN87" s="1546">
        <f t="shared" si="67"/>
        <v>33.54</v>
      </c>
      <c r="AO87" s="1547">
        <f t="shared" si="68"/>
        <v>24.89</v>
      </c>
      <c r="AZ87" s="11"/>
      <c r="BA87" s="11"/>
      <c r="BB87" s="11"/>
      <c r="BC87" s="11"/>
      <c r="BD87" s="11"/>
      <c r="BE87" s="11"/>
    </row>
    <row r="88" spans="2:57" ht="14.25" customHeight="1" thickBot="1">
      <c r="B88" s="103"/>
      <c r="C88" s="2692" t="s">
        <v>704</v>
      </c>
      <c r="D88" s="3060"/>
      <c r="E88" s="2829" t="s">
        <v>554</v>
      </c>
      <c r="F88" s="92"/>
      <c r="G88" s="102"/>
      <c r="H88" s="183" t="s">
        <v>77</v>
      </c>
      <c r="I88" s="227">
        <v>1.31</v>
      </c>
      <c r="J88" s="2397">
        <v>1.31</v>
      </c>
      <c r="K88" s="3158" t="s">
        <v>1047</v>
      </c>
      <c r="L88" s="1409"/>
      <c r="M88" s="3148"/>
      <c r="N88" s="92"/>
      <c r="O88" s="916" t="s">
        <v>122</v>
      </c>
      <c r="P88" s="879"/>
      <c r="Q88" s="872"/>
      <c r="R88" s="879"/>
      <c r="S88" s="950"/>
      <c r="T88" s="879">
        <f>L99</f>
        <v>208</v>
      </c>
      <c r="U88" s="1043">
        <f>M99</f>
        <v>200</v>
      </c>
      <c r="V88" s="879">
        <f t="shared" si="96"/>
        <v>0</v>
      </c>
      <c r="W88" s="1029">
        <f t="shared" si="97"/>
        <v>0</v>
      </c>
      <c r="X88" s="879">
        <f t="shared" si="98"/>
        <v>208</v>
      </c>
      <c r="Y88" s="950">
        <f t="shared" si="99"/>
        <v>200</v>
      </c>
      <c r="Z88" s="917">
        <f t="shared" si="100"/>
        <v>208</v>
      </c>
      <c r="AA88" s="925">
        <f t="shared" si="101"/>
        <v>200</v>
      </c>
      <c r="AC88" s="1365" t="s">
        <v>420</v>
      </c>
      <c r="AD88" s="1380">
        <f t="shared" ref="AD88:AH88" si="106">SUM(AD75:AD87)</f>
        <v>132.661</v>
      </c>
      <c r="AE88" s="1381">
        <f>SUM(AE75:AE87)</f>
        <v>107</v>
      </c>
      <c r="AF88" s="1382">
        <f t="shared" si="106"/>
        <v>320.12300000000005</v>
      </c>
      <c r="AG88" s="2310">
        <f>SUM(AG75:AG87)</f>
        <v>269.87</v>
      </c>
      <c r="AH88" s="1384">
        <f t="shared" si="106"/>
        <v>0</v>
      </c>
      <c r="AI88" s="1368">
        <f>SUM(AI75:AI87)</f>
        <v>0</v>
      </c>
      <c r="AJ88" s="2265">
        <f t="shared" si="103"/>
        <v>452.78400000000005</v>
      </c>
      <c r="AK88" s="2266">
        <f t="shared" si="103"/>
        <v>376.87</v>
      </c>
      <c r="AL88" s="2265">
        <f t="shared" si="103"/>
        <v>320.12300000000005</v>
      </c>
      <c r="AM88" s="2267">
        <f t="shared" si="103"/>
        <v>269.87</v>
      </c>
      <c r="AN88" s="1090">
        <f t="shared" si="67"/>
        <v>452.78400000000005</v>
      </c>
      <c r="AO88" s="1549">
        <f t="shared" si="68"/>
        <v>376.87</v>
      </c>
      <c r="AZ88" s="11"/>
      <c r="BA88" s="11"/>
      <c r="BB88" s="11"/>
      <c r="BC88" s="11"/>
      <c r="BD88" s="11"/>
      <c r="BE88" s="11"/>
    </row>
    <row r="89" spans="2:57" ht="14.25" customHeight="1">
      <c r="B89" s="162" t="s">
        <v>362</v>
      </c>
      <c r="C89" s="1597" t="s">
        <v>712</v>
      </c>
      <c r="D89" s="3003">
        <v>200</v>
      </c>
      <c r="E89" s="2736" t="s">
        <v>134</v>
      </c>
      <c r="F89" s="227">
        <v>12</v>
      </c>
      <c r="G89" s="3055">
        <v>10</v>
      </c>
      <c r="H89" s="183" t="s">
        <v>396</v>
      </c>
      <c r="I89" s="227">
        <v>1.44</v>
      </c>
      <c r="J89" s="2394">
        <v>1.44</v>
      </c>
      <c r="K89" s="2124" t="s">
        <v>706</v>
      </c>
      <c r="L89" s="3159"/>
      <c r="M89" s="3160"/>
      <c r="N89" s="92"/>
      <c r="O89" s="916" t="s">
        <v>61</v>
      </c>
      <c r="P89" s="879"/>
      <c r="Q89" s="872"/>
      <c r="R89" s="879"/>
      <c r="S89" s="950"/>
      <c r="T89" s="879">
        <f>F100</f>
        <v>48.94</v>
      </c>
      <c r="U89" s="1043">
        <f>G100</f>
        <v>47.8</v>
      </c>
      <c r="V89" s="879">
        <f t="shared" si="96"/>
        <v>0</v>
      </c>
      <c r="W89" s="1029">
        <f t="shared" si="97"/>
        <v>0</v>
      </c>
      <c r="X89" s="879">
        <f t="shared" si="98"/>
        <v>48.94</v>
      </c>
      <c r="Y89" s="950">
        <f t="shared" si="99"/>
        <v>47.8</v>
      </c>
      <c r="Z89" s="917">
        <f t="shared" si="100"/>
        <v>48.94</v>
      </c>
      <c r="AA89" s="925">
        <f t="shared" si="101"/>
        <v>47.8</v>
      </c>
      <c r="AC89" s="86" t="s">
        <v>429</v>
      </c>
      <c r="AD89" s="1344"/>
      <c r="AE89" s="1346"/>
      <c r="AF89" s="1347"/>
      <c r="AG89" s="1348"/>
      <c r="AH89" s="1347"/>
      <c r="AI89" s="1349"/>
      <c r="AN89" s="933">
        <f t="shared" si="67"/>
        <v>0</v>
      </c>
      <c r="AO89" s="937">
        <f t="shared" si="68"/>
        <v>0</v>
      </c>
      <c r="AZ89" s="11"/>
      <c r="BA89" s="11"/>
      <c r="BB89" s="11"/>
      <c r="BC89" s="11"/>
      <c r="BD89" s="11"/>
      <c r="BE89" s="11"/>
    </row>
    <row r="90" spans="2:57" ht="12.75" customHeight="1">
      <c r="B90" s="2418"/>
      <c r="C90" s="1598" t="s">
        <v>720</v>
      </c>
      <c r="D90" s="3124"/>
      <c r="E90" s="2829" t="s">
        <v>555</v>
      </c>
      <c r="F90" s="92"/>
      <c r="G90" s="102"/>
      <c r="H90" s="183" t="s">
        <v>85</v>
      </c>
      <c r="I90" s="256">
        <v>1.5720000000000001</v>
      </c>
      <c r="J90" s="3123">
        <v>1.31</v>
      </c>
      <c r="K90" s="166" t="s">
        <v>134</v>
      </c>
      <c r="L90" s="2425">
        <v>29.87</v>
      </c>
      <c r="M90" s="3161">
        <v>24.89</v>
      </c>
      <c r="N90" s="92"/>
      <c r="O90" s="916" t="s">
        <v>333</v>
      </c>
      <c r="P90" s="879">
        <f>L82</f>
        <v>7.5750000000000002</v>
      </c>
      <c r="Q90" s="872">
        <f>M82</f>
        <v>7.5</v>
      </c>
      <c r="R90" s="879"/>
      <c r="S90" s="950"/>
      <c r="T90" s="879"/>
      <c r="U90" s="1043"/>
      <c r="V90" s="879">
        <f t="shared" si="96"/>
        <v>7.5750000000000002</v>
      </c>
      <c r="W90" s="1029">
        <f t="shared" si="97"/>
        <v>7.5</v>
      </c>
      <c r="X90" s="879">
        <f t="shared" si="98"/>
        <v>0</v>
      </c>
      <c r="Y90" s="950">
        <f t="shared" si="99"/>
        <v>0</v>
      </c>
      <c r="Z90" s="917">
        <f t="shared" si="100"/>
        <v>7.5750000000000002</v>
      </c>
      <c r="AA90" s="925">
        <f t="shared" si="101"/>
        <v>7.5</v>
      </c>
      <c r="AC90" s="931" t="s">
        <v>115</v>
      </c>
      <c r="AD90" s="769"/>
      <c r="AE90" s="1121"/>
      <c r="AF90" s="903"/>
      <c r="AG90" s="1028"/>
      <c r="AH90" s="903"/>
      <c r="AI90" s="1046"/>
      <c r="AJ90" s="903">
        <f t="shared" ref="AJ90:AM97" si="107">AD90+AF90</f>
        <v>0</v>
      </c>
      <c r="AK90" s="1029">
        <f t="shared" si="107"/>
        <v>0</v>
      </c>
      <c r="AL90" s="903">
        <f t="shared" si="107"/>
        <v>0</v>
      </c>
      <c r="AM90" s="950">
        <f t="shared" si="107"/>
        <v>0</v>
      </c>
      <c r="AN90" s="933">
        <f t="shared" si="67"/>
        <v>0</v>
      </c>
      <c r="AO90" s="937">
        <f t="shared" si="68"/>
        <v>0</v>
      </c>
      <c r="AZ90" s="11"/>
      <c r="BA90" s="11"/>
      <c r="BB90" s="11"/>
      <c r="BC90" s="11"/>
      <c r="BD90" s="11"/>
      <c r="BE90" s="11"/>
    </row>
    <row r="91" spans="2:57" ht="13.5" customHeight="1">
      <c r="B91" s="3056" t="s">
        <v>9</v>
      </c>
      <c r="C91" s="1598" t="s">
        <v>10</v>
      </c>
      <c r="D91" s="3162">
        <v>70</v>
      </c>
      <c r="E91" s="2736" t="s">
        <v>82</v>
      </c>
      <c r="F91" s="228">
        <v>1.25</v>
      </c>
      <c r="G91" s="1233">
        <v>1.25</v>
      </c>
      <c r="H91" s="183" t="s">
        <v>134</v>
      </c>
      <c r="I91" s="228">
        <v>2.88</v>
      </c>
      <c r="J91" s="2396">
        <v>2.4900000000000002</v>
      </c>
      <c r="K91" s="245" t="s">
        <v>77</v>
      </c>
      <c r="L91" s="228">
        <v>3.01</v>
      </c>
      <c r="M91" s="1233">
        <v>3.01</v>
      </c>
      <c r="N91" s="92"/>
      <c r="O91" s="916" t="s">
        <v>63</v>
      </c>
      <c r="P91" s="879"/>
      <c r="Q91" s="1049"/>
      <c r="R91" s="879"/>
      <c r="S91" s="950"/>
      <c r="T91" s="879"/>
      <c r="U91" s="1043"/>
      <c r="V91" s="879">
        <f t="shared" si="96"/>
        <v>0</v>
      </c>
      <c r="W91" s="1029">
        <f t="shared" si="97"/>
        <v>0</v>
      </c>
      <c r="X91" s="879">
        <f t="shared" si="98"/>
        <v>0</v>
      </c>
      <c r="Y91" s="950">
        <f t="shared" si="99"/>
        <v>0</v>
      </c>
      <c r="Z91" s="917">
        <f t="shared" si="100"/>
        <v>0</v>
      </c>
      <c r="AA91" s="925">
        <f t="shared" si="101"/>
        <v>0</v>
      </c>
      <c r="AC91" s="931" t="s">
        <v>113</v>
      </c>
      <c r="AD91" s="769"/>
      <c r="AE91" s="1121"/>
      <c r="AF91" s="903"/>
      <c r="AG91" s="1028"/>
      <c r="AH91" s="903"/>
      <c r="AI91" s="1046"/>
      <c r="AJ91" s="903">
        <f t="shared" si="107"/>
        <v>0</v>
      </c>
      <c r="AK91" s="1029">
        <f t="shared" si="107"/>
        <v>0</v>
      </c>
      <c r="AL91" s="903">
        <f t="shared" si="107"/>
        <v>0</v>
      </c>
      <c r="AM91" s="950">
        <f t="shared" si="107"/>
        <v>0</v>
      </c>
      <c r="AN91" s="933">
        <f t="shared" si="67"/>
        <v>0</v>
      </c>
      <c r="AO91" s="937">
        <f t="shared" si="68"/>
        <v>0</v>
      </c>
      <c r="AZ91" s="11"/>
    </row>
    <row r="92" spans="2:57" ht="16.5" customHeight="1">
      <c r="B92" s="1250" t="s">
        <v>9</v>
      </c>
      <c r="C92" s="2691" t="s">
        <v>319</v>
      </c>
      <c r="D92" s="3006">
        <v>50</v>
      </c>
      <c r="E92" s="2736" t="s">
        <v>77</v>
      </c>
      <c r="F92" s="228">
        <v>2.5</v>
      </c>
      <c r="G92" s="1233">
        <v>2.5</v>
      </c>
      <c r="H92" s="183" t="s">
        <v>352</v>
      </c>
      <c r="I92" s="227">
        <v>0.66</v>
      </c>
      <c r="J92" s="2397">
        <v>0.66</v>
      </c>
      <c r="K92" s="245" t="s">
        <v>114</v>
      </c>
      <c r="L92" s="228">
        <v>25.55</v>
      </c>
      <c r="M92" s="1233">
        <v>24.89</v>
      </c>
      <c r="N92" s="92"/>
      <c r="O92" s="916" t="s">
        <v>77</v>
      </c>
      <c r="P92" s="879">
        <f>I72</f>
        <v>2</v>
      </c>
      <c r="Q92" s="1047">
        <f>J72</f>
        <v>2</v>
      </c>
      <c r="R92" s="879">
        <f>F92+I88+L91</f>
        <v>6.82</v>
      </c>
      <c r="S92" s="1029">
        <f>G92+J88+M91</f>
        <v>6.82</v>
      </c>
      <c r="T92" s="882">
        <f>I100</f>
        <v>2.8</v>
      </c>
      <c r="U92" s="1048">
        <f>J100</f>
        <v>2.8</v>
      </c>
      <c r="V92" s="879">
        <f t="shared" si="96"/>
        <v>8.82</v>
      </c>
      <c r="W92" s="1029">
        <f t="shared" si="97"/>
        <v>8.82</v>
      </c>
      <c r="X92" s="879">
        <f t="shared" si="98"/>
        <v>9.620000000000001</v>
      </c>
      <c r="Y92" s="950">
        <f t="shared" si="99"/>
        <v>9.620000000000001</v>
      </c>
      <c r="Z92" s="917">
        <f t="shared" si="100"/>
        <v>11.620000000000001</v>
      </c>
      <c r="AA92" s="925">
        <f t="shared" si="101"/>
        <v>11.620000000000001</v>
      </c>
      <c r="AC92" s="931" t="s">
        <v>112</v>
      </c>
      <c r="AD92" s="769"/>
      <c r="AE92" s="1125"/>
      <c r="AF92" s="903"/>
      <c r="AG92" s="1028"/>
      <c r="AH92" s="903"/>
      <c r="AI92" s="1046"/>
      <c r="AJ92" s="903">
        <f t="shared" si="107"/>
        <v>0</v>
      </c>
      <c r="AK92" s="1029">
        <f t="shared" si="107"/>
        <v>0</v>
      </c>
      <c r="AL92" s="903">
        <f t="shared" si="107"/>
        <v>0</v>
      </c>
      <c r="AM92" s="950">
        <f t="shared" si="107"/>
        <v>0</v>
      </c>
      <c r="AN92" s="933">
        <f t="shared" si="67"/>
        <v>0</v>
      </c>
      <c r="AO92" s="937">
        <f t="shared" si="68"/>
        <v>0</v>
      </c>
      <c r="AZ92" s="11"/>
    </row>
    <row r="93" spans="2:57" ht="15" customHeight="1" thickBot="1">
      <c r="B93" s="3163" t="s">
        <v>934</v>
      </c>
      <c r="C93" s="245" t="s">
        <v>990</v>
      </c>
      <c r="D93" s="232">
        <v>105</v>
      </c>
      <c r="E93" s="2736" t="s">
        <v>372</v>
      </c>
      <c r="F93" s="3046">
        <v>0.9</v>
      </c>
      <c r="G93" s="3047">
        <v>0.9</v>
      </c>
      <c r="H93" s="2769" t="s">
        <v>372</v>
      </c>
      <c r="I93" s="227">
        <v>0.66</v>
      </c>
      <c r="J93" s="2397">
        <v>0.66</v>
      </c>
      <c r="K93" s="245" t="s">
        <v>707</v>
      </c>
      <c r="L93" s="228">
        <v>33.54</v>
      </c>
      <c r="M93" s="1233">
        <v>24.89</v>
      </c>
      <c r="N93" s="106"/>
      <c r="O93" s="916" t="s">
        <v>82</v>
      </c>
      <c r="P93" s="879">
        <f>F75+L80+L70</f>
        <v>21.1</v>
      </c>
      <c r="Q93" s="872">
        <f>G75+M80+M70</f>
        <v>21.1</v>
      </c>
      <c r="R93" s="879">
        <f>F91</f>
        <v>1.25</v>
      </c>
      <c r="S93" s="950">
        <f>G91</f>
        <v>1.25</v>
      </c>
      <c r="T93" s="879">
        <f>I103</f>
        <v>5.5</v>
      </c>
      <c r="U93" s="1043">
        <f>J103</f>
        <v>5.5</v>
      </c>
      <c r="V93" s="879">
        <f t="shared" si="96"/>
        <v>22.35</v>
      </c>
      <c r="W93" s="1029">
        <f t="shared" si="97"/>
        <v>22.35</v>
      </c>
      <c r="X93" s="879">
        <f t="shared" si="98"/>
        <v>6.75</v>
      </c>
      <c r="Y93" s="950">
        <f t="shared" si="99"/>
        <v>6.75</v>
      </c>
      <c r="Z93" s="917">
        <f t="shared" si="100"/>
        <v>27.85</v>
      </c>
      <c r="AA93" s="925">
        <f t="shared" si="101"/>
        <v>27.85</v>
      </c>
      <c r="AC93" s="931" t="s">
        <v>322</v>
      </c>
      <c r="AD93" s="769"/>
      <c r="AE93" s="1126"/>
      <c r="AF93" s="903"/>
      <c r="AG93" s="1028"/>
      <c r="AH93" s="903"/>
      <c r="AI93" s="1046"/>
      <c r="AJ93" s="903">
        <f t="shared" si="107"/>
        <v>0</v>
      </c>
      <c r="AK93" s="1029">
        <f t="shared" si="107"/>
        <v>0</v>
      </c>
      <c r="AL93" s="903">
        <f t="shared" si="107"/>
        <v>0</v>
      </c>
      <c r="AM93" s="950">
        <f t="shared" si="107"/>
        <v>0</v>
      </c>
      <c r="AN93" s="933">
        <f t="shared" si="67"/>
        <v>0</v>
      </c>
      <c r="AO93" s="937">
        <f t="shared" si="68"/>
        <v>0</v>
      </c>
      <c r="AZ93" s="11"/>
    </row>
    <row r="94" spans="2:57" ht="14.25" customHeight="1" thickBot="1">
      <c r="B94" s="103"/>
      <c r="C94" s="2389"/>
      <c r="D94" s="102"/>
      <c r="E94" s="2421" t="s">
        <v>135</v>
      </c>
      <c r="F94" s="3046">
        <v>0.01</v>
      </c>
      <c r="G94" s="3047">
        <v>0.01</v>
      </c>
      <c r="H94" s="3015" t="s">
        <v>483</v>
      </c>
      <c r="I94" s="3016"/>
      <c r="J94" s="3017"/>
      <c r="K94" s="3164" t="s">
        <v>1048</v>
      </c>
      <c r="L94" s="1607"/>
      <c r="M94" s="3165"/>
      <c r="N94" s="106"/>
      <c r="O94" s="625" t="s">
        <v>127</v>
      </c>
      <c r="P94" s="1238">
        <f>Q94/1000/0.04</f>
        <v>0</v>
      </c>
      <c r="Q94" s="1047"/>
      <c r="R94" s="1238">
        <f>S94/1000/0.04</f>
        <v>0</v>
      </c>
      <c r="S94" s="1217"/>
      <c r="T94" s="1238">
        <f>U94/1000/0.04</f>
        <v>0.11</v>
      </c>
      <c r="U94" s="1048">
        <f>G102</f>
        <v>4.4000000000000004</v>
      </c>
      <c r="V94" s="879">
        <f t="shared" si="96"/>
        <v>0</v>
      </c>
      <c r="W94" s="1029">
        <f t="shared" si="97"/>
        <v>0</v>
      </c>
      <c r="X94" s="879">
        <f t="shared" si="98"/>
        <v>0.11</v>
      </c>
      <c r="Y94" s="950">
        <f t="shared" si="99"/>
        <v>4.4000000000000004</v>
      </c>
      <c r="Z94" s="917">
        <f t="shared" si="100"/>
        <v>0.11</v>
      </c>
      <c r="AA94" s="925">
        <f t="shared" si="101"/>
        <v>4.4000000000000004</v>
      </c>
      <c r="AC94" s="2268" t="s">
        <v>86</v>
      </c>
      <c r="AD94" s="901">
        <f>I73</f>
        <v>5</v>
      </c>
      <c r="AE94" s="1366">
        <f>J73</f>
        <v>5</v>
      </c>
      <c r="AF94" s="1367">
        <f>I89</f>
        <v>1.44</v>
      </c>
      <c r="AG94" s="1030">
        <f>J89</f>
        <v>1.44</v>
      </c>
      <c r="AH94" s="904"/>
      <c r="AI94" s="1129"/>
      <c r="AJ94" s="904">
        <f t="shared" si="107"/>
        <v>6.4399999999999995</v>
      </c>
      <c r="AK94" s="1031">
        <f t="shared" si="107"/>
        <v>6.4399999999999995</v>
      </c>
      <c r="AL94" s="904">
        <f t="shared" si="107"/>
        <v>1.44</v>
      </c>
      <c r="AM94" s="868">
        <f t="shared" si="107"/>
        <v>1.44</v>
      </c>
      <c r="AN94" s="1546">
        <f t="shared" si="67"/>
        <v>6.4399999999999995</v>
      </c>
      <c r="AO94" s="1547">
        <f t="shared" si="68"/>
        <v>6.4399999999999995</v>
      </c>
      <c r="AZ94" s="11"/>
    </row>
    <row r="95" spans="2:57" ht="13.5" customHeight="1" thickBot="1">
      <c r="B95" s="103"/>
      <c r="C95" s="2389"/>
      <c r="D95" s="102"/>
      <c r="E95" s="2736" t="s">
        <v>619</v>
      </c>
      <c r="F95" s="3166"/>
      <c r="G95" s="3055">
        <v>0.7</v>
      </c>
      <c r="H95" s="1206" t="s">
        <v>89</v>
      </c>
      <c r="I95" s="160" t="s">
        <v>90</v>
      </c>
      <c r="J95" s="2424" t="s">
        <v>91</v>
      </c>
      <c r="K95" s="3167" t="s">
        <v>990</v>
      </c>
      <c r="L95" s="3168"/>
      <c r="M95" s="3169"/>
      <c r="N95" s="106"/>
      <c r="O95" s="916" t="s">
        <v>49</v>
      </c>
      <c r="P95" s="882">
        <f>I74+F80+L71</f>
        <v>12</v>
      </c>
      <c r="Q95" s="1170">
        <f>J74+G80+M71</f>
        <v>12</v>
      </c>
      <c r="R95" s="879">
        <f>L85</f>
        <v>1.7</v>
      </c>
      <c r="S95" s="1052">
        <f>M85</f>
        <v>1.7</v>
      </c>
      <c r="T95" s="879"/>
      <c r="U95" s="1040"/>
      <c r="V95" s="879">
        <f t="shared" si="96"/>
        <v>13.7</v>
      </c>
      <c r="W95" s="1029">
        <f t="shared" si="97"/>
        <v>13.7</v>
      </c>
      <c r="X95" s="879">
        <f t="shared" si="98"/>
        <v>1.7</v>
      </c>
      <c r="Y95" s="950">
        <f t="shared" si="99"/>
        <v>1.7</v>
      </c>
      <c r="Z95" s="917">
        <f t="shared" si="100"/>
        <v>13.7</v>
      </c>
      <c r="AA95" s="925">
        <f t="shared" si="101"/>
        <v>13.7</v>
      </c>
      <c r="AC95" s="1365" t="s">
        <v>421</v>
      </c>
      <c r="AD95" s="2276">
        <f>SUM(AD90:AD94)</f>
        <v>5</v>
      </c>
      <c r="AE95" s="1368">
        <f t="shared" ref="AE95:AH95" si="108">SUM(AE90:AE94)</f>
        <v>5</v>
      </c>
      <c r="AF95" s="1380">
        <f t="shared" si="108"/>
        <v>1.44</v>
      </c>
      <c r="AG95" s="1368">
        <f>SUM(AG90:AG94)</f>
        <v>1.44</v>
      </c>
      <c r="AH95" s="1380">
        <f t="shared" si="108"/>
        <v>0</v>
      </c>
      <c r="AI95" s="1368">
        <f>SUM(AI90:AI94)</f>
        <v>0</v>
      </c>
      <c r="AJ95" s="2265">
        <f t="shared" si="107"/>
        <v>6.4399999999999995</v>
      </c>
      <c r="AK95" s="2266">
        <f t="shared" si="107"/>
        <v>6.4399999999999995</v>
      </c>
      <c r="AL95" s="2265">
        <f t="shared" si="107"/>
        <v>1.44</v>
      </c>
      <c r="AM95" s="2267">
        <f t="shared" si="107"/>
        <v>1.44</v>
      </c>
      <c r="AN95" s="1090">
        <f t="shared" si="67"/>
        <v>6.4399999999999995</v>
      </c>
      <c r="AO95" s="1549">
        <f t="shared" si="68"/>
        <v>6.4399999999999995</v>
      </c>
      <c r="AZ95" s="11"/>
    </row>
    <row r="96" spans="2:57" ht="12.75" customHeight="1" thickBot="1">
      <c r="B96" s="1234" t="s">
        <v>293</v>
      </c>
      <c r="C96" s="2774"/>
      <c r="D96" s="3083">
        <f>SUM(D84:D95)</f>
        <v>975</v>
      </c>
      <c r="E96" s="1558" t="s">
        <v>366</v>
      </c>
      <c r="F96" s="3058">
        <v>175</v>
      </c>
      <c r="G96" s="3077">
        <v>175</v>
      </c>
      <c r="H96" s="3028" t="s">
        <v>439</v>
      </c>
      <c r="I96" s="3170">
        <v>113</v>
      </c>
      <c r="J96" s="3171">
        <v>100</v>
      </c>
      <c r="K96" s="3028" t="s">
        <v>461</v>
      </c>
      <c r="L96" s="3084">
        <v>119.175</v>
      </c>
      <c r="M96" s="3030">
        <v>105</v>
      </c>
      <c r="N96" s="106"/>
      <c r="O96" s="916" t="s">
        <v>123</v>
      </c>
      <c r="P96" s="879"/>
      <c r="Q96" s="872"/>
      <c r="R96" s="879"/>
      <c r="S96" s="950"/>
      <c r="T96" s="879"/>
      <c r="U96" s="1043"/>
      <c r="V96" s="879">
        <f t="shared" si="96"/>
        <v>0</v>
      </c>
      <c r="W96" s="1029">
        <f t="shared" si="97"/>
        <v>0</v>
      </c>
      <c r="X96" s="879">
        <f t="shared" si="98"/>
        <v>0</v>
      </c>
      <c r="Y96" s="950">
        <f t="shared" si="99"/>
        <v>0</v>
      </c>
      <c r="Z96" s="917">
        <f t="shared" si="100"/>
        <v>0</v>
      </c>
      <c r="AA96" s="925">
        <f t="shared" si="101"/>
        <v>0</v>
      </c>
      <c r="AC96" s="2274" t="s">
        <v>422</v>
      </c>
      <c r="AD96" s="2283">
        <f>AD88+AD95</f>
        <v>137.661</v>
      </c>
      <c r="AE96" s="2284">
        <f t="shared" ref="AE96" si="109">AE88+AE95</f>
        <v>112</v>
      </c>
      <c r="AF96" s="2285">
        <f>AF88+AF95</f>
        <v>321.56300000000005</v>
      </c>
      <c r="AG96" s="2287">
        <f t="shared" ref="AG96" si="110">AG88+AG95</f>
        <v>271.31</v>
      </c>
      <c r="AH96" s="2283">
        <f>AH88+AH95</f>
        <v>0</v>
      </c>
      <c r="AI96" s="2287">
        <f>AI88+AI95</f>
        <v>0</v>
      </c>
      <c r="AJ96" s="2290">
        <f t="shared" si="107"/>
        <v>459.22400000000005</v>
      </c>
      <c r="AK96" s="2289">
        <f t="shared" si="107"/>
        <v>383.31</v>
      </c>
      <c r="AL96" s="2290">
        <f t="shared" si="107"/>
        <v>321.56300000000005</v>
      </c>
      <c r="AM96" s="2291">
        <f t="shared" si="107"/>
        <v>271.31</v>
      </c>
      <c r="AN96" s="2290">
        <f t="shared" si="67"/>
        <v>459.22400000000005</v>
      </c>
      <c r="AO96" s="2292">
        <f t="shared" si="68"/>
        <v>383.31</v>
      </c>
      <c r="AZ96" s="11"/>
    </row>
    <row r="97" spans="2:52" ht="14.25" customHeight="1" thickBot="1">
      <c r="B97" s="1587"/>
      <c r="C97" s="2775" t="s">
        <v>200</v>
      </c>
      <c r="D97" s="1588"/>
      <c r="E97" s="3172" t="s">
        <v>904</v>
      </c>
      <c r="F97" s="3173"/>
      <c r="G97" s="3174"/>
      <c r="H97" s="1231"/>
      <c r="I97" s="1231"/>
      <c r="J97" s="1230"/>
      <c r="K97" s="3175" t="s">
        <v>428</v>
      </c>
      <c r="L97" s="3176"/>
      <c r="M97" s="3177"/>
      <c r="N97" s="106"/>
      <c r="O97" s="916" t="s">
        <v>330</v>
      </c>
      <c r="P97" s="879"/>
      <c r="Q97" s="872"/>
      <c r="R97" s="879"/>
      <c r="S97" s="950"/>
      <c r="T97" s="879"/>
      <c r="U97" s="1043"/>
      <c r="V97" s="879">
        <f t="shared" si="96"/>
        <v>0</v>
      </c>
      <c r="W97" s="1029">
        <f t="shared" si="97"/>
        <v>0</v>
      </c>
      <c r="X97" s="879">
        <f t="shared" si="98"/>
        <v>0</v>
      </c>
      <c r="Y97" s="950">
        <f t="shared" si="99"/>
        <v>0</v>
      </c>
      <c r="Z97" s="917">
        <f t="shared" si="100"/>
        <v>0</v>
      </c>
      <c r="AA97" s="925">
        <f t="shared" si="101"/>
        <v>0</v>
      </c>
      <c r="AC97" s="2271" t="s">
        <v>632</v>
      </c>
      <c r="AD97" s="2313"/>
      <c r="AE97" s="2314"/>
      <c r="AF97" s="2304"/>
      <c r="AG97" s="973"/>
      <c r="AH97" s="2308"/>
      <c r="AI97" s="975"/>
      <c r="AJ97" s="2309">
        <f t="shared" si="107"/>
        <v>0</v>
      </c>
      <c r="AK97" s="2804">
        <f t="shared" si="107"/>
        <v>0</v>
      </c>
      <c r="AL97" s="2309">
        <f t="shared" si="107"/>
        <v>0</v>
      </c>
      <c r="AM97" s="977">
        <f t="shared" si="107"/>
        <v>0</v>
      </c>
      <c r="AN97" s="932">
        <f t="shared" si="67"/>
        <v>0</v>
      </c>
      <c r="AO97" s="1548">
        <f>AE97+AG97+AI97</f>
        <v>0</v>
      </c>
      <c r="AZ97" s="11"/>
    </row>
    <row r="98" spans="2:52" ht="15.75" thickBot="1">
      <c r="B98" s="162" t="s">
        <v>393</v>
      </c>
      <c r="C98" s="2694" t="s">
        <v>428</v>
      </c>
      <c r="D98" s="1550">
        <v>200</v>
      </c>
      <c r="E98" s="1206" t="s">
        <v>89</v>
      </c>
      <c r="F98" s="160" t="s">
        <v>90</v>
      </c>
      <c r="G98" s="2424" t="s">
        <v>91</v>
      </c>
      <c r="H98" s="1206" t="s">
        <v>89</v>
      </c>
      <c r="I98" s="160" t="s">
        <v>90</v>
      </c>
      <c r="J98" s="2424" t="s">
        <v>91</v>
      </c>
      <c r="K98" s="3150" t="s">
        <v>89</v>
      </c>
      <c r="L98" s="3023" t="s">
        <v>90</v>
      </c>
      <c r="M98" s="3024" t="s">
        <v>91</v>
      </c>
      <c r="N98" s="92"/>
      <c r="O98" s="916" t="s">
        <v>121</v>
      </c>
      <c r="P98" s="879">
        <f>F79</f>
        <v>3</v>
      </c>
      <c r="Q98" s="872">
        <f>G79</f>
        <v>3</v>
      </c>
      <c r="R98" s="879"/>
      <c r="S98" s="950"/>
      <c r="T98" s="879"/>
      <c r="U98" s="1043"/>
      <c r="V98" s="879">
        <f t="shared" si="96"/>
        <v>3</v>
      </c>
      <c r="W98" s="1029">
        <f t="shared" si="97"/>
        <v>3</v>
      </c>
      <c r="X98" s="879">
        <f t="shared" si="98"/>
        <v>0</v>
      </c>
      <c r="Y98" s="950">
        <f t="shared" si="99"/>
        <v>0</v>
      </c>
      <c r="Z98" s="917">
        <f t="shared" si="100"/>
        <v>3</v>
      </c>
      <c r="AA98" s="925">
        <f t="shared" si="101"/>
        <v>3</v>
      </c>
      <c r="AC98" s="2272" t="s">
        <v>306</v>
      </c>
      <c r="AD98" s="2311"/>
      <c r="AE98" s="2299"/>
      <c r="AF98" s="900"/>
      <c r="AG98" s="937"/>
      <c r="AH98" s="900"/>
      <c r="AI98" s="2312"/>
      <c r="AJ98" s="902">
        <f t="shared" ref="AJ98:AM102" si="111">AD98+AF98</f>
        <v>0</v>
      </c>
      <c r="AK98" s="2805">
        <f t="shared" si="111"/>
        <v>0</v>
      </c>
      <c r="AL98" s="902">
        <f t="shared" si="111"/>
        <v>0</v>
      </c>
      <c r="AM98" s="2282">
        <f t="shared" si="111"/>
        <v>0</v>
      </c>
      <c r="AN98" s="933">
        <f t="shared" si="67"/>
        <v>0</v>
      </c>
      <c r="AO98" s="937">
        <f t="shared" si="68"/>
        <v>0</v>
      </c>
      <c r="AV98" s="11"/>
      <c r="AW98" s="11"/>
      <c r="AX98" s="11"/>
      <c r="AY98" s="11"/>
      <c r="AZ98" s="11"/>
    </row>
    <row r="99" spans="2:52" ht="15" customHeight="1">
      <c r="B99" s="103"/>
      <c r="C99" s="2693" t="s">
        <v>823</v>
      </c>
      <c r="D99" s="3060"/>
      <c r="E99" s="3178" t="s">
        <v>44</v>
      </c>
      <c r="F99" s="3179">
        <v>125.07</v>
      </c>
      <c r="G99" s="3180">
        <v>93.8</v>
      </c>
      <c r="H99" s="166" t="s">
        <v>372</v>
      </c>
      <c r="I99" s="3181">
        <v>0.24</v>
      </c>
      <c r="J99" s="3182">
        <v>0.24</v>
      </c>
      <c r="K99" s="3183" t="s">
        <v>824</v>
      </c>
      <c r="L99" s="2868">
        <v>208</v>
      </c>
      <c r="M99" s="2869">
        <v>200</v>
      </c>
      <c r="N99" s="92"/>
      <c r="O99" s="916" t="s">
        <v>120</v>
      </c>
      <c r="P99" s="879"/>
      <c r="Q99" s="872"/>
      <c r="R99" s="879"/>
      <c r="S99" s="950"/>
      <c r="T99" s="879"/>
      <c r="U99" s="1043"/>
      <c r="V99" s="879">
        <f t="shared" si="96"/>
        <v>0</v>
      </c>
      <c r="W99" s="1029">
        <f t="shared" si="97"/>
        <v>0</v>
      </c>
      <c r="X99" s="879">
        <f t="shared" si="98"/>
        <v>0</v>
      </c>
      <c r="Y99" s="950">
        <f t="shared" si="99"/>
        <v>0</v>
      </c>
      <c r="Z99" s="917">
        <f t="shared" si="100"/>
        <v>0</v>
      </c>
      <c r="AA99" s="925">
        <f t="shared" si="101"/>
        <v>0</v>
      </c>
      <c r="AC99" s="951" t="s">
        <v>307</v>
      </c>
      <c r="AD99" s="952"/>
      <c r="AE99" s="953"/>
      <c r="AF99" s="769">
        <f>L96</f>
        <v>119.175</v>
      </c>
      <c r="AG99" s="954">
        <f>M96</f>
        <v>105</v>
      </c>
      <c r="AH99" s="903"/>
      <c r="AI99" s="955"/>
      <c r="AJ99" s="903">
        <f t="shared" si="111"/>
        <v>119.175</v>
      </c>
      <c r="AK99" s="2806">
        <f t="shared" si="111"/>
        <v>105</v>
      </c>
      <c r="AL99" s="903">
        <f t="shared" si="111"/>
        <v>119.175</v>
      </c>
      <c r="AM99" s="957">
        <f t="shared" si="111"/>
        <v>105</v>
      </c>
      <c r="AN99" s="933">
        <f t="shared" si="67"/>
        <v>119.175</v>
      </c>
      <c r="AO99" s="937">
        <f t="shared" si="68"/>
        <v>105</v>
      </c>
      <c r="AV99" s="11"/>
      <c r="AW99" s="11"/>
      <c r="AX99" s="11"/>
      <c r="AY99" s="11"/>
      <c r="AZ99" s="11"/>
    </row>
    <row r="100" spans="2:52" ht="13.5" customHeight="1">
      <c r="B100" s="1414" t="s">
        <v>825</v>
      </c>
      <c r="C100" s="3631" t="s">
        <v>826</v>
      </c>
      <c r="D100" s="1550">
        <v>140</v>
      </c>
      <c r="E100" s="183" t="s">
        <v>599</v>
      </c>
      <c r="F100" s="227">
        <v>48.94</v>
      </c>
      <c r="G100" s="3105">
        <v>47.8</v>
      </c>
      <c r="H100" s="245" t="s">
        <v>77</v>
      </c>
      <c r="I100" s="227">
        <v>2.8</v>
      </c>
      <c r="J100" s="3184">
        <v>2.8</v>
      </c>
      <c r="K100" s="103"/>
      <c r="L100" s="106"/>
      <c r="M100" s="102"/>
      <c r="N100" s="92"/>
      <c r="O100" s="916" t="s">
        <v>72</v>
      </c>
      <c r="P100" s="879"/>
      <c r="Q100" s="872"/>
      <c r="R100" s="879"/>
      <c r="S100" s="950"/>
      <c r="T100" s="879"/>
      <c r="U100" s="1043"/>
      <c r="V100" s="879">
        <f t="shared" si="96"/>
        <v>0</v>
      </c>
      <c r="W100" s="1029">
        <f t="shared" si="97"/>
        <v>0</v>
      </c>
      <c r="X100" s="879">
        <f t="shared" si="98"/>
        <v>0</v>
      </c>
      <c r="Y100" s="950">
        <f t="shared" si="99"/>
        <v>0</v>
      </c>
      <c r="Z100" s="917">
        <f t="shared" si="100"/>
        <v>0</v>
      </c>
      <c r="AA100" s="925">
        <f t="shared" si="101"/>
        <v>0</v>
      </c>
      <c r="AC100" s="958" t="s">
        <v>308</v>
      </c>
      <c r="AD100" s="959"/>
      <c r="AE100" s="960"/>
      <c r="AF100" s="769"/>
      <c r="AG100" s="961"/>
      <c r="AH100" s="962"/>
      <c r="AI100" s="963"/>
      <c r="AJ100" s="903">
        <f t="shared" si="111"/>
        <v>0</v>
      </c>
      <c r="AK100" s="2806">
        <f t="shared" si="111"/>
        <v>0</v>
      </c>
      <c r="AL100" s="903">
        <f t="shared" si="111"/>
        <v>0</v>
      </c>
      <c r="AM100" s="957">
        <f t="shared" si="111"/>
        <v>0</v>
      </c>
      <c r="AN100" s="933">
        <f t="shared" si="67"/>
        <v>0</v>
      </c>
      <c r="AO100" s="937">
        <f t="shared" si="68"/>
        <v>0</v>
      </c>
      <c r="AV100" s="11"/>
      <c r="AW100" s="11"/>
      <c r="AX100" s="11"/>
      <c r="AY100" s="11"/>
      <c r="AZ100" s="11"/>
    </row>
    <row r="101" spans="2:52" ht="15.75" customHeight="1">
      <c r="B101" s="1240"/>
      <c r="C101" s="2693" t="s">
        <v>903</v>
      </c>
      <c r="D101" s="1818"/>
      <c r="E101" s="183" t="s">
        <v>352</v>
      </c>
      <c r="F101" s="227">
        <v>5.6</v>
      </c>
      <c r="G101" s="2396">
        <v>5.6</v>
      </c>
      <c r="H101" s="245" t="s">
        <v>828</v>
      </c>
      <c r="I101" s="227">
        <v>5.6</v>
      </c>
      <c r="J101" s="2395">
        <v>5.6</v>
      </c>
      <c r="K101" s="103"/>
      <c r="L101" s="106"/>
      <c r="M101" s="102"/>
      <c r="N101" s="92"/>
      <c r="O101" s="429" t="s">
        <v>331</v>
      </c>
      <c r="P101" s="879">
        <f>F72+I75+L81+L72</f>
        <v>1.6220000000000001</v>
      </c>
      <c r="Q101" s="872">
        <f>G72+J75+M81+M72</f>
        <v>1.6220000000000001</v>
      </c>
      <c r="R101" s="879">
        <f>F93+I93</f>
        <v>1.56</v>
      </c>
      <c r="S101" s="950">
        <f>G93+J93</f>
        <v>1.56</v>
      </c>
      <c r="T101" s="882">
        <f>I99</f>
        <v>0.24</v>
      </c>
      <c r="U101" s="1043">
        <f>J99</f>
        <v>0.24</v>
      </c>
      <c r="V101" s="879">
        <f t="shared" si="96"/>
        <v>3.1820000000000004</v>
      </c>
      <c r="W101" s="1029">
        <f t="shared" si="97"/>
        <v>3.1820000000000004</v>
      </c>
      <c r="X101" s="879">
        <f t="shared" si="98"/>
        <v>1.8</v>
      </c>
      <c r="Y101" s="950">
        <f t="shared" si="99"/>
        <v>1.8</v>
      </c>
      <c r="Z101" s="917">
        <f t="shared" si="100"/>
        <v>3.4220000000000006</v>
      </c>
      <c r="AA101" s="925">
        <f t="shared" si="101"/>
        <v>3.4220000000000006</v>
      </c>
      <c r="AC101" s="964" t="s">
        <v>309</v>
      </c>
      <c r="AD101" s="959"/>
      <c r="AE101" s="960"/>
      <c r="AF101" s="769"/>
      <c r="AG101" s="961"/>
      <c r="AH101" s="903"/>
      <c r="AI101" s="963"/>
      <c r="AJ101" s="903">
        <f t="shared" si="111"/>
        <v>0</v>
      </c>
      <c r="AK101" s="2806">
        <f t="shared" si="111"/>
        <v>0</v>
      </c>
      <c r="AL101" s="903">
        <f t="shared" si="111"/>
        <v>0</v>
      </c>
      <c r="AM101" s="957">
        <f t="shared" si="111"/>
        <v>0</v>
      </c>
      <c r="AN101" s="933">
        <f t="shared" si="67"/>
        <v>0</v>
      </c>
      <c r="AO101" s="937">
        <f t="shared" si="68"/>
        <v>0</v>
      </c>
      <c r="AV101" s="11"/>
      <c r="AW101" s="11"/>
      <c r="AX101" s="11"/>
      <c r="AY101" s="11"/>
      <c r="AZ101" s="11"/>
    </row>
    <row r="102" spans="2:52" ht="12.75" customHeight="1" thickBot="1">
      <c r="B102" s="186" t="s">
        <v>9</v>
      </c>
      <c r="C102" s="3623" t="s">
        <v>1153</v>
      </c>
      <c r="D102" s="3006">
        <v>20</v>
      </c>
      <c r="E102" s="183" t="s">
        <v>136</v>
      </c>
      <c r="F102" s="3046" t="s">
        <v>827</v>
      </c>
      <c r="G102" s="3125">
        <v>4.4000000000000004</v>
      </c>
      <c r="H102" s="3185" t="s">
        <v>902</v>
      </c>
      <c r="I102" s="3046"/>
      <c r="J102" s="3053"/>
      <c r="K102" s="103"/>
      <c r="L102" s="106"/>
      <c r="M102" s="102"/>
      <c r="N102" s="92"/>
      <c r="O102" s="916" t="s">
        <v>332</v>
      </c>
      <c r="P102" s="879"/>
      <c r="Q102" s="872"/>
      <c r="R102" s="879"/>
      <c r="S102" s="950"/>
      <c r="T102" s="879"/>
      <c r="U102" s="1043"/>
      <c r="V102" s="879">
        <f t="shared" si="96"/>
        <v>0</v>
      </c>
      <c r="W102" s="1029">
        <f t="shared" si="97"/>
        <v>0</v>
      </c>
      <c r="X102" s="879">
        <f t="shared" si="98"/>
        <v>0</v>
      </c>
      <c r="Y102" s="950">
        <f t="shared" si="99"/>
        <v>0</v>
      </c>
      <c r="Z102" s="917">
        <f t="shared" si="100"/>
        <v>0</v>
      </c>
      <c r="AA102" s="925">
        <f t="shared" si="101"/>
        <v>0</v>
      </c>
      <c r="AC102" s="2273" t="s">
        <v>310</v>
      </c>
      <c r="AD102" s="1352"/>
      <c r="AE102" s="1353"/>
      <c r="AF102" s="1354"/>
      <c r="AG102" s="1355"/>
      <c r="AH102" s="1356"/>
      <c r="AI102" s="1357"/>
      <c r="AJ102" s="1356">
        <f>AD102+AF102</f>
        <v>0</v>
      </c>
      <c r="AK102" s="2806">
        <f t="shared" si="111"/>
        <v>0</v>
      </c>
      <c r="AL102" s="1356">
        <f t="shared" ref="AL102:AL114" si="112">AF102+AH102</f>
        <v>0</v>
      </c>
      <c r="AM102" s="957">
        <f t="shared" si="111"/>
        <v>0</v>
      </c>
      <c r="AN102" s="1546">
        <f t="shared" si="67"/>
        <v>0</v>
      </c>
      <c r="AO102" s="1547">
        <f t="shared" si="68"/>
        <v>0</v>
      </c>
      <c r="AV102" s="11"/>
      <c r="AW102" s="11"/>
      <c r="AX102" s="11"/>
      <c r="AY102" s="11"/>
      <c r="AZ102" s="11"/>
    </row>
    <row r="103" spans="2:52" ht="12.75" customHeight="1" thickBot="1">
      <c r="B103" s="1234" t="s">
        <v>294</v>
      </c>
      <c r="C103" s="1235"/>
      <c r="D103" s="3186">
        <f>SUM(D98:D102)</f>
        <v>360</v>
      </c>
      <c r="E103" s="1228"/>
      <c r="F103" s="1231"/>
      <c r="G103" s="1231"/>
      <c r="H103" s="1406" t="s">
        <v>82</v>
      </c>
      <c r="I103" s="3187">
        <v>5.5</v>
      </c>
      <c r="J103" s="3188">
        <v>5.5</v>
      </c>
      <c r="K103" s="1228"/>
      <c r="L103" s="1231"/>
      <c r="M103" s="1230"/>
      <c r="N103" s="92"/>
      <c r="O103" s="888" t="s">
        <v>137</v>
      </c>
      <c r="P103" s="883">
        <f t="shared" ref="P103:U103" si="113">P104+P105+P106+P107</f>
        <v>1.0016099999999999</v>
      </c>
      <c r="Q103" s="1053">
        <f t="shared" si="113"/>
        <v>1.0016099999999999</v>
      </c>
      <c r="R103" s="883">
        <f t="shared" si="113"/>
        <v>0.76763999999999999</v>
      </c>
      <c r="S103" s="1054">
        <f t="shared" si="113"/>
        <v>0.76763999999999999</v>
      </c>
      <c r="T103" s="893">
        <f t="shared" si="113"/>
        <v>0</v>
      </c>
      <c r="U103" s="1055">
        <f t="shared" si="113"/>
        <v>0</v>
      </c>
      <c r="V103" s="879">
        <f t="shared" si="96"/>
        <v>1.76925</v>
      </c>
      <c r="W103" s="1029">
        <f t="shared" si="97"/>
        <v>1.76925</v>
      </c>
      <c r="X103" s="879">
        <f t="shared" si="98"/>
        <v>0.76763999999999999</v>
      </c>
      <c r="Y103" s="950">
        <f t="shared" si="99"/>
        <v>0.76763999999999999</v>
      </c>
      <c r="Z103" s="1533">
        <f t="shared" si="100"/>
        <v>1.76925</v>
      </c>
      <c r="AA103" s="925">
        <f t="shared" si="101"/>
        <v>1.76925</v>
      </c>
      <c r="AC103" s="970" t="s">
        <v>311</v>
      </c>
      <c r="AD103" s="1203">
        <f t="shared" ref="AD103:AI103" si="114">SUM(AD98:AD102)</f>
        <v>0</v>
      </c>
      <c r="AE103" s="971">
        <f t="shared" si="114"/>
        <v>0</v>
      </c>
      <c r="AF103" s="972">
        <f t="shared" si="114"/>
        <v>119.175</v>
      </c>
      <c r="AG103" s="973">
        <f t="shared" si="114"/>
        <v>105</v>
      </c>
      <c r="AH103" s="1600">
        <f t="shared" si="114"/>
        <v>0</v>
      </c>
      <c r="AI103" s="975">
        <f t="shared" si="114"/>
        <v>0</v>
      </c>
      <c r="AJ103" s="974">
        <f>AD103+AF103</f>
        <v>119.175</v>
      </c>
      <c r="AK103" s="976">
        <f>AE103+AG103</f>
        <v>105</v>
      </c>
      <c r="AL103" s="974">
        <f t="shared" si="112"/>
        <v>119.175</v>
      </c>
      <c r="AM103" s="977">
        <f>AG103+AI103</f>
        <v>105</v>
      </c>
      <c r="AN103" s="932">
        <f t="shared" si="67"/>
        <v>119.175</v>
      </c>
      <c r="AO103" s="1548">
        <f t="shared" si="68"/>
        <v>105</v>
      </c>
      <c r="AV103" s="11"/>
      <c r="AW103" s="11"/>
      <c r="AX103" s="11"/>
      <c r="AY103" s="11"/>
      <c r="AZ103" s="11"/>
    </row>
    <row r="104" spans="2:52" ht="14.25" customHeight="1">
      <c r="B104" s="92"/>
      <c r="C104" s="1561"/>
      <c r="D104" s="92"/>
      <c r="E104" s="92"/>
      <c r="F104" s="92"/>
      <c r="G104" s="92"/>
      <c r="H104" s="92"/>
      <c r="I104" s="92"/>
      <c r="J104" s="92"/>
      <c r="K104" s="92"/>
      <c r="L104" s="92"/>
      <c r="M104" s="92"/>
      <c r="N104" s="92"/>
      <c r="O104" s="889" t="s">
        <v>135</v>
      </c>
      <c r="P104" s="884">
        <f>I76</f>
        <v>1.6100000000000001E-3</v>
      </c>
      <c r="Q104" s="1056">
        <f>J76</f>
        <v>1.6100000000000001E-3</v>
      </c>
      <c r="R104" s="884">
        <f>F94+L86</f>
        <v>1.524E-2</v>
      </c>
      <c r="S104" s="1057">
        <f>G94+M86</f>
        <v>1.524E-2</v>
      </c>
      <c r="T104" s="894"/>
      <c r="U104" s="1056"/>
      <c r="V104" s="898">
        <f t="shared" si="96"/>
        <v>1.685E-2</v>
      </c>
      <c r="W104" s="1057">
        <f t="shared" si="97"/>
        <v>1.685E-2</v>
      </c>
      <c r="X104" s="880">
        <f t="shared" si="98"/>
        <v>1.524E-2</v>
      </c>
      <c r="Y104" s="1057">
        <f t="shared" si="99"/>
        <v>1.524E-2</v>
      </c>
      <c r="Z104" s="917">
        <f>P104+R104+T104</f>
        <v>1.685E-2</v>
      </c>
      <c r="AA104" s="925">
        <f t="shared" ref="AA104:AA108" si="115">Q104+S104+U104</f>
        <v>1.685E-2</v>
      </c>
      <c r="AC104" s="1087" t="s">
        <v>320</v>
      </c>
      <c r="AD104" s="990"/>
      <c r="AE104" s="1080"/>
      <c r="AF104" s="992"/>
      <c r="AG104" s="1083"/>
      <c r="AH104" s="990"/>
      <c r="AI104" s="1080"/>
      <c r="AJ104" s="903">
        <f t="shared" ref="AJ104" si="116">AD104+AF104</f>
        <v>0</v>
      </c>
      <c r="AK104" s="2807">
        <f t="shared" ref="AK104" si="117">AE104+AG104</f>
        <v>0</v>
      </c>
      <c r="AL104" s="903">
        <f t="shared" ref="AL104" si="118">AF104+AH104</f>
        <v>0</v>
      </c>
      <c r="AM104" s="1041">
        <f t="shared" ref="AM104" si="119">AG104+AI104</f>
        <v>0</v>
      </c>
      <c r="AN104" s="933">
        <f t="shared" si="67"/>
        <v>0</v>
      </c>
      <c r="AO104" s="937">
        <f t="shared" si="68"/>
        <v>0</v>
      </c>
      <c r="AV104" s="11"/>
      <c r="AW104" s="11"/>
      <c r="AX104" s="11"/>
      <c r="AY104" s="11"/>
      <c r="AZ104" s="11"/>
    </row>
    <row r="105" spans="2:52" ht="15" customHeight="1">
      <c r="B105" s="1530"/>
      <c r="C105" s="92"/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890" t="s">
        <v>301</v>
      </c>
      <c r="P105" s="885"/>
      <c r="Q105" s="1058"/>
      <c r="R105" s="885">
        <f>G95</f>
        <v>0.7</v>
      </c>
      <c r="S105" s="1059">
        <f>G95</f>
        <v>0.7</v>
      </c>
      <c r="T105" s="895"/>
      <c r="U105" s="1058"/>
      <c r="V105" s="898">
        <f t="shared" si="96"/>
        <v>0.7</v>
      </c>
      <c r="W105" s="1057">
        <f t="shared" si="97"/>
        <v>0.7</v>
      </c>
      <c r="X105" s="880">
        <f t="shared" si="98"/>
        <v>0.7</v>
      </c>
      <c r="Y105" s="1057">
        <f t="shared" si="99"/>
        <v>0.7</v>
      </c>
      <c r="Z105" s="917">
        <f t="shared" ref="Z105:Z106" si="120">P105+R105+T105</f>
        <v>0.7</v>
      </c>
      <c r="AA105" s="925">
        <f t="shared" si="115"/>
        <v>0.7</v>
      </c>
      <c r="AC105" s="1076" t="s">
        <v>636</v>
      </c>
      <c r="AD105" s="994"/>
      <c r="AE105" s="1081"/>
      <c r="AF105" s="996"/>
      <c r="AG105" s="1084"/>
      <c r="AH105" s="994"/>
      <c r="AI105" s="1081"/>
      <c r="AJ105" s="903">
        <f t="shared" ref="AJ105:AK107" si="121">AD105+AF105</f>
        <v>0</v>
      </c>
      <c r="AK105" s="2807">
        <f t="shared" si="121"/>
        <v>0</v>
      </c>
      <c r="AL105" s="903">
        <f t="shared" si="112"/>
        <v>0</v>
      </c>
      <c r="AM105" s="1041">
        <f t="shared" ref="AM105:AM110" si="122">AG105+AI105</f>
        <v>0</v>
      </c>
      <c r="AN105" s="933">
        <f t="shared" si="67"/>
        <v>0</v>
      </c>
      <c r="AO105" s="937">
        <f t="shared" si="68"/>
        <v>0</v>
      </c>
      <c r="AV105" s="11"/>
      <c r="AW105" s="11"/>
      <c r="AX105" s="11"/>
      <c r="AY105" s="11"/>
      <c r="AZ105" s="11"/>
    </row>
    <row r="106" spans="2:52" ht="14.25" customHeight="1" thickBot="1">
      <c r="B106" s="3113"/>
      <c r="C106" s="1561"/>
      <c r="D106" s="92"/>
      <c r="E106" s="92"/>
      <c r="F106" s="92"/>
      <c r="G106" s="92"/>
      <c r="H106" s="92"/>
      <c r="I106" s="92"/>
      <c r="J106" s="92"/>
      <c r="K106" s="92"/>
      <c r="L106" s="92"/>
      <c r="M106" s="92"/>
      <c r="N106" s="92"/>
      <c r="O106" s="891" t="s">
        <v>119</v>
      </c>
      <c r="P106" s="886">
        <f>L73</f>
        <v>1</v>
      </c>
      <c r="Q106" s="1060">
        <f>M73</f>
        <v>1</v>
      </c>
      <c r="R106" s="886">
        <f>L87</f>
        <v>5.2400000000000002E-2</v>
      </c>
      <c r="S106" s="1061">
        <f>M87</f>
        <v>5.2400000000000002E-2</v>
      </c>
      <c r="T106" s="896"/>
      <c r="U106" s="1060"/>
      <c r="V106" s="898">
        <f t="shared" si="96"/>
        <v>1.0524</v>
      </c>
      <c r="W106" s="1057">
        <f t="shared" si="97"/>
        <v>1.0524</v>
      </c>
      <c r="X106" s="880">
        <f t="shared" si="98"/>
        <v>5.2400000000000002E-2</v>
      </c>
      <c r="Y106" s="1057">
        <f t="shared" si="99"/>
        <v>5.2400000000000002E-2</v>
      </c>
      <c r="Z106" s="917">
        <f t="shared" si="120"/>
        <v>1.0524</v>
      </c>
      <c r="AA106" s="925">
        <f t="shared" si="115"/>
        <v>1.0524</v>
      </c>
      <c r="AC106" s="1077" t="s">
        <v>355</v>
      </c>
      <c r="AD106" s="999"/>
      <c r="AE106" s="1082"/>
      <c r="AF106" s="1001"/>
      <c r="AG106" s="1085"/>
      <c r="AH106" s="999"/>
      <c r="AI106" s="1082"/>
      <c r="AJ106" s="904">
        <f t="shared" si="121"/>
        <v>0</v>
      </c>
      <c r="AK106" s="2808">
        <f t="shared" si="121"/>
        <v>0</v>
      </c>
      <c r="AL106" s="904">
        <f t="shared" si="112"/>
        <v>0</v>
      </c>
      <c r="AM106" s="1086">
        <f t="shared" si="122"/>
        <v>0</v>
      </c>
      <c r="AN106" s="933">
        <f t="shared" si="67"/>
        <v>0</v>
      </c>
      <c r="AO106" s="937">
        <f t="shared" si="68"/>
        <v>0</v>
      </c>
      <c r="AU106" s="623"/>
      <c r="AV106" s="11"/>
      <c r="AW106" s="11"/>
      <c r="AX106" s="11"/>
      <c r="AY106" s="11"/>
      <c r="AZ106" s="11"/>
    </row>
    <row r="107" spans="2:52" ht="15" customHeight="1" thickBot="1">
      <c r="B107" s="576"/>
      <c r="C107" s="1561"/>
      <c r="D107" s="92"/>
      <c r="E107" s="92"/>
      <c r="F107" s="92"/>
      <c r="G107" s="92"/>
      <c r="H107" s="92"/>
      <c r="I107" s="92"/>
      <c r="J107" s="92"/>
      <c r="K107" s="92"/>
      <c r="L107" s="92"/>
      <c r="M107" s="92"/>
      <c r="N107" s="92"/>
      <c r="O107" s="891" t="s">
        <v>339</v>
      </c>
      <c r="P107" s="886"/>
      <c r="Q107" s="1060"/>
      <c r="R107" s="886"/>
      <c r="S107" s="1061"/>
      <c r="T107" s="896"/>
      <c r="U107" s="1060"/>
      <c r="V107" s="898">
        <f t="shared" si="96"/>
        <v>0</v>
      </c>
      <c r="W107" s="1057">
        <f t="shared" si="97"/>
        <v>0</v>
      </c>
      <c r="X107" s="880">
        <f t="shared" si="98"/>
        <v>0</v>
      </c>
      <c r="Y107" s="1057">
        <f t="shared" si="99"/>
        <v>0</v>
      </c>
      <c r="Z107" s="917">
        <f>P107+R107+T107</f>
        <v>0</v>
      </c>
      <c r="AA107" s="925">
        <f t="shared" si="115"/>
        <v>0</v>
      </c>
      <c r="AC107" s="1078" t="s">
        <v>321</v>
      </c>
      <c r="AD107" s="1091">
        <f t="shared" ref="AD107:AH107" si="123">SUM(AD104:AD106)</f>
        <v>0</v>
      </c>
      <c r="AE107" s="1024">
        <f t="shared" si="123"/>
        <v>0</v>
      </c>
      <c r="AF107" s="1079">
        <f t="shared" si="123"/>
        <v>0</v>
      </c>
      <c r="AG107" s="1022">
        <f t="shared" si="123"/>
        <v>0</v>
      </c>
      <c r="AH107" s="1091">
        <f t="shared" si="123"/>
        <v>0</v>
      </c>
      <c r="AI107" s="1024">
        <f>SUM(AI104:AI106)</f>
        <v>0</v>
      </c>
      <c r="AJ107" s="948">
        <f t="shared" si="121"/>
        <v>0</v>
      </c>
      <c r="AK107" s="1023">
        <f t="shared" si="121"/>
        <v>0</v>
      </c>
      <c r="AL107" s="948">
        <f t="shared" si="112"/>
        <v>0</v>
      </c>
      <c r="AM107" s="1024">
        <f t="shared" si="122"/>
        <v>0</v>
      </c>
      <c r="AN107" s="1541">
        <f t="shared" si="67"/>
        <v>0</v>
      </c>
      <c r="AO107" s="1542">
        <f t="shared" si="68"/>
        <v>0</v>
      </c>
      <c r="AU107" s="623"/>
      <c r="AV107" s="11"/>
      <c r="AW107" s="11"/>
      <c r="AX107" s="11"/>
      <c r="AY107" s="11"/>
      <c r="AZ107" s="11"/>
    </row>
    <row r="108" spans="2:52" ht="15.75" thickBot="1">
      <c r="B108" s="576"/>
      <c r="C108" s="1561"/>
      <c r="D108" s="92"/>
      <c r="E108" s="92"/>
      <c r="F108" s="92"/>
      <c r="G108" s="92"/>
      <c r="H108" s="92"/>
      <c r="I108" s="92"/>
      <c r="J108" s="92"/>
      <c r="K108" s="92"/>
      <c r="L108" s="92"/>
      <c r="M108" s="92"/>
      <c r="N108" s="92"/>
      <c r="O108" s="433" t="s">
        <v>88</v>
      </c>
      <c r="P108" s="887"/>
      <c r="Q108" s="1062"/>
      <c r="R108" s="887"/>
      <c r="S108" s="1063"/>
      <c r="T108" s="897">
        <f>I101</f>
        <v>5.6</v>
      </c>
      <c r="U108" s="1236">
        <f>J101</f>
        <v>5.6</v>
      </c>
      <c r="V108" s="899">
        <f t="shared" si="96"/>
        <v>0</v>
      </c>
      <c r="W108" s="1065">
        <f t="shared" si="97"/>
        <v>0</v>
      </c>
      <c r="X108" s="899">
        <f t="shared" si="98"/>
        <v>5.6</v>
      </c>
      <c r="Y108" s="1065">
        <f t="shared" si="99"/>
        <v>5.6</v>
      </c>
      <c r="Z108" s="917">
        <f>P108+R108+T108</f>
        <v>5.6</v>
      </c>
      <c r="AA108" s="925">
        <f t="shared" si="115"/>
        <v>5.6</v>
      </c>
      <c r="AC108" s="936" t="s">
        <v>315</v>
      </c>
      <c r="AD108" s="978">
        <f>F68</f>
        <v>38.9</v>
      </c>
      <c r="AE108" s="979">
        <f>G68</f>
        <v>35</v>
      </c>
      <c r="AF108" s="902">
        <f>I85</f>
        <v>125.455</v>
      </c>
      <c r="AG108" s="1610">
        <f>J85</f>
        <v>112.91</v>
      </c>
      <c r="AH108" s="978"/>
      <c r="AI108" s="979"/>
      <c r="AJ108" s="904">
        <f t="shared" ref="AJ108:AK110" si="124">AD108+AF108</f>
        <v>164.35499999999999</v>
      </c>
      <c r="AK108" s="2810">
        <f t="shared" si="124"/>
        <v>147.91</v>
      </c>
      <c r="AL108" s="904">
        <f t="shared" ref="AL108" si="125">AF108+AH108</f>
        <v>125.455</v>
      </c>
      <c r="AM108" s="981">
        <f t="shared" si="122"/>
        <v>112.91</v>
      </c>
      <c r="AN108" s="933">
        <f t="shared" si="67"/>
        <v>164.35499999999999</v>
      </c>
      <c r="AO108" s="937">
        <f t="shared" si="68"/>
        <v>147.91</v>
      </c>
      <c r="AU108" s="623"/>
      <c r="AV108" s="11"/>
      <c r="AW108" s="11"/>
      <c r="AX108" s="11"/>
      <c r="AY108" s="11"/>
      <c r="AZ108" s="11"/>
    </row>
    <row r="109" spans="2:52" ht="14.25" customHeight="1" thickBot="1">
      <c r="B109" s="92"/>
      <c r="C109" s="1561"/>
      <c r="D109" s="92"/>
      <c r="E109" s="92"/>
      <c r="F109" s="92"/>
      <c r="G109" s="92"/>
      <c r="H109" s="92"/>
      <c r="I109" s="92"/>
      <c r="J109" s="92"/>
      <c r="K109" s="92"/>
      <c r="L109" s="92"/>
      <c r="M109" s="92"/>
      <c r="N109" s="92"/>
      <c r="AC109" s="938" t="s">
        <v>316</v>
      </c>
      <c r="AD109" s="965"/>
      <c r="AE109" s="982"/>
      <c r="AF109" s="904"/>
      <c r="AG109" s="983"/>
      <c r="AH109" s="965"/>
      <c r="AI109" s="982"/>
      <c r="AJ109" s="904">
        <f t="shared" si="124"/>
        <v>0</v>
      </c>
      <c r="AK109" s="2810">
        <f t="shared" si="124"/>
        <v>0</v>
      </c>
      <c r="AL109" s="904">
        <f t="shared" si="112"/>
        <v>0</v>
      </c>
      <c r="AM109" s="984">
        <f t="shared" si="122"/>
        <v>0</v>
      </c>
      <c r="AN109" s="933">
        <f t="shared" si="67"/>
        <v>0</v>
      </c>
      <c r="AO109" s="937">
        <f t="shared" si="68"/>
        <v>0</v>
      </c>
      <c r="AU109" s="106"/>
      <c r="AV109" s="11"/>
      <c r="AW109" s="11"/>
      <c r="AX109" s="11"/>
      <c r="AY109" s="11"/>
      <c r="AZ109" s="11"/>
    </row>
    <row r="110" spans="2:52" ht="12.75" customHeight="1" thickBot="1">
      <c r="B110" s="125"/>
      <c r="C110" s="101"/>
      <c r="D110" s="334"/>
      <c r="E110" s="200"/>
      <c r="F110" s="100"/>
      <c r="G110" s="135"/>
      <c r="H110" s="620"/>
      <c r="I110" s="106"/>
      <c r="J110" s="106"/>
      <c r="K110" s="106"/>
      <c r="L110" s="106"/>
      <c r="M110" s="92"/>
      <c r="N110" s="92"/>
      <c r="U110" s="865"/>
      <c r="W110" s="869"/>
      <c r="Y110" s="869"/>
      <c r="AC110" s="939" t="s">
        <v>312</v>
      </c>
      <c r="AD110" s="985">
        <f t="shared" ref="AD110:AH110" si="126">SUM(AD108:AD109)</f>
        <v>38.9</v>
      </c>
      <c r="AE110" s="986">
        <f t="shared" si="126"/>
        <v>35</v>
      </c>
      <c r="AF110" s="987">
        <f t="shared" si="126"/>
        <v>125.455</v>
      </c>
      <c r="AG110" s="941">
        <f t="shared" si="126"/>
        <v>112.91</v>
      </c>
      <c r="AH110" s="985">
        <f t="shared" si="126"/>
        <v>0</v>
      </c>
      <c r="AI110" s="986">
        <f>SUM(AI108:AI109)</f>
        <v>0</v>
      </c>
      <c r="AJ110" s="940">
        <f t="shared" si="124"/>
        <v>164.35499999999999</v>
      </c>
      <c r="AK110" s="988">
        <f t="shared" si="124"/>
        <v>147.91</v>
      </c>
      <c r="AL110" s="940">
        <f t="shared" si="112"/>
        <v>125.455</v>
      </c>
      <c r="AM110" s="989">
        <f t="shared" si="122"/>
        <v>112.91</v>
      </c>
      <c r="AN110" s="1543">
        <f t="shared" si="67"/>
        <v>164.35499999999999</v>
      </c>
      <c r="AO110" s="1544">
        <f t="shared" si="68"/>
        <v>147.91</v>
      </c>
      <c r="AQ110" s="22"/>
      <c r="AR110" s="11"/>
      <c r="AS110" s="11"/>
      <c r="AU110" s="106"/>
      <c r="AV110" s="11"/>
      <c r="AW110" s="11"/>
      <c r="AX110" s="11"/>
      <c r="AY110" s="11"/>
    </row>
    <row r="111" spans="2:52" ht="13.5" customHeight="1">
      <c r="B111" s="115"/>
      <c r="C111" s="101"/>
      <c r="D111" s="98"/>
      <c r="E111" s="212"/>
      <c r="F111" s="191"/>
      <c r="G111" s="192"/>
      <c r="H111" s="212"/>
      <c r="I111" s="191"/>
      <c r="J111" s="192"/>
      <c r="K111" s="106"/>
      <c r="L111" s="106"/>
      <c r="M111" s="92"/>
      <c r="N111" s="92"/>
      <c r="U111" s="866"/>
      <c r="W111" s="869"/>
      <c r="Y111" s="869"/>
      <c r="Z111" s="926"/>
      <c r="AA111" s="291"/>
      <c r="AC111" s="942" t="s">
        <v>214</v>
      </c>
      <c r="AD111" s="990"/>
      <c r="AE111" s="991"/>
      <c r="AF111" s="992"/>
      <c r="AG111" s="993"/>
      <c r="AH111" s="990"/>
      <c r="AI111" s="991"/>
      <c r="AJ111" s="903">
        <f t="shared" ref="AJ111" si="127">AD111+AF111</f>
        <v>0</v>
      </c>
      <c r="AK111" s="2811">
        <f t="shared" ref="AK111" si="128">AE111+AG111</f>
        <v>0</v>
      </c>
      <c r="AL111" s="903">
        <f t="shared" ref="AL111" si="129">AF111+AH111</f>
        <v>0</v>
      </c>
      <c r="AM111" s="998">
        <f>AG111+AI111</f>
        <v>0</v>
      </c>
      <c r="AN111" s="933">
        <f t="shared" si="67"/>
        <v>0</v>
      </c>
      <c r="AO111" s="937">
        <f t="shared" si="68"/>
        <v>0</v>
      </c>
      <c r="AR111" s="104"/>
      <c r="AU111" s="106"/>
      <c r="AV111" s="11"/>
      <c r="AW111" s="11"/>
      <c r="AX111" s="11"/>
      <c r="AY111" s="11"/>
    </row>
    <row r="112" spans="2:52" ht="15" customHeight="1">
      <c r="B112" s="106"/>
      <c r="C112" s="114"/>
      <c r="D112" s="106"/>
      <c r="E112" s="101"/>
      <c r="F112" s="105"/>
      <c r="G112" s="130"/>
      <c r="H112" s="199"/>
      <c r="I112" s="275"/>
      <c r="J112" s="212"/>
      <c r="K112" s="106"/>
      <c r="L112" s="106"/>
      <c r="M112" s="92"/>
      <c r="N112" s="92"/>
      <c r="U112" s="864"/>
      <c r="W112" s="276"/>
      <c r="Y112" s="276"/>
      <c r="Z112" s="926"/>
      <c r="AA112" s="1032"/>
      <c r="AC112" s="943" t="s">
        <v>92</v>
      </c>
      <c r="AD112" s="994"/>
      <c r="AE112" s="995"/>
      <c r="AF112" s="996"/>
      <c r="AG112" s="997"/>
      <c r="AH112" s="994"/>
      <c r="AI112" s="995"/>
      <c r="AJ112" s="903">
        <f t="shared" ref="AJ112:AK114" si="130">AD112+AF112</f>
        <v>0</v>
      </c>
      <c r="AK112" s="2811">
        <f t="shared" si="130"/>
        <v>0</v>
      </c>
      <c r="AL112" s="903">
        <f t="shared" si="112"/>
        <v>0</v>
      </c>
      <c r="AM112" s="998">
        <f>AG112+AI112</f>
        <v>0</v>
      </c>
      <c r="AN112" s="933">
        <f t="shared" si="67"/>
        <v>0</v>
      </c>
      <c r="AO112" s="937">
        <f t="shared" si="68"/>
        <v>0</v>
      </c>
      <c r="AR112" s="104"/>
      <c r="AU112" s="106"/>
      <c r="AV112" s="11"/>
      <c r="AW112" s="11"/>
      <c r="AX112" s="11"/>
      <c r="AY112" s="11"/>
    </row>
    <row r="113" spans="2:63" ht="13.5" customHeight="1" thickBot="1">
      <c r="B113" s="106"/>
      <c r="C113" s="114"/>
      <c r="D113" s="106"/>
      <c r="E113" s="101"/>
      <c r="F113" s="105"/>
      <c r="G113" s="130"/>
      <c r="H113" s="212"/>
      <c r="I113" s="191"/>
      <c r="J113" s="192"/>
      <c r="K113" s="106"/>
      <c r="L113" s="106"/>
      <c r="M113" s="92"/>
      <c r="N113" s="92"/>
      <c r="U113" s="511"/>
      <c r="W113" s="864"/>
      <c r="Y113" s="864"/>
      <c r="Z113" s="1033"/>
      <c r="AA113" s="79"/>
      <c r="AC113" s="944" t="s">
        <v>215</v>
      </c>
      <c r="AD113" s="999"/>
      <c r="AE113" s="1000"/>
      <c r="AF113" s="1001"/>
      <c r="AG113" s="1002"/>
      <c r="AH113" s="999"/>
      <c r="AI113" s="1000"/>
      <c r="AJ113" s="904">
        <f t="shared" si="130"/>
        <v>0</v>
      </c>
      <c r="AK113" s="2812">
        <f t="shared" si="130"/>
        <v>0</v>
      </c>
      <c r="AL113" s="904">
        <f t="shared" si="112"/>
        <v>0</v>
      </c>
      <c r="AM113" s="1003">
        <f>AG113+AI113</f>
        <v>0</v>
      </c>
      <c r="AN113" s="933">
        <f t="shared" si="67"/>
        <v>0</v>
      </c>
      <c r="AO113" s="937">
        <f t="shared" si="68"/>
        <v>0</v>
      </c>
      <c r="AR113" s="191"/>
      <c r="AU113" s="106"/>
      <c r="AV113" s="11"/>
      <c r="AW113" s="11"/>
      <c r="AX113" s="11"/>
      <c r="AY113" s="11"/>
    </row>
    <row r="114" spans="2:63" ht="12.75" customHeight="1" thickBot="1">
      <c r="B114" s="106"/>
      <c r="C114" s="114"/>
      <c r="D114" s="106"/>
      <c r="E114" s="101"/>
      <c r="F114" s="105"/>
      <c r="G114" s="130"/>
      <c r="H114" s="104"/>
      <c r="I114" s="105"/>
      <c r="J114" s="130"/>
      <c r="K114" s="106"/>
      <c r="L114" s="106"/>
      <c r="M114" s="92"/>
      <c r="N114" s="92"/>
      <c r="U114" s="864"/>
      <c r="W114" s="276"/>
      <c r="Y114" s="864"/>
      <c r="AC114" s="1088" t="s">
        <v>313</v>
      </c>
      <c r="AD114" s="1089">
        <f>SUM(AD111:AD113)</f>
        <v>0</v>
      </c>
      <c r="AE114" s="975">
        <f t="shared" ref="AE114:AH114" si="131">SUM(AE111:AE113)</f>
        <v>0</v>
      </c>
      <c r="AF114" s="1089">
        <f t="shared" si="131"/>
        <v>0</v>
      </c>
      <c r="AG114" s="975">
        <f t="shared" si="131"/>
        <v>0</v>
      </c>
      <c r="AH114" s="1089">
        <f t="shared" si="131"/>
        <v>0</v>
      </c>
      <c r="AI114" s="975">
        <f>SUM(AI111:AI113)</f>
        <v>0</v>
      </c>
      <c r="AJ114" s="974">
        <f t="shared" si="130"/>
        <v>0</v>
      </c>
      <c r="AK114" s="976">
        <f t="shared" si="130"/>
        <v>0</v>
      </c>
      <c r="AL114" s="974">
        <f t="shared" si="112"/>
        <v>0</v>
      </c>
      <c r="AM114" s="977">
        <f>AG114+AI114</f>
        <v>0</v>
      </c>
      <c r="AN114" s="933">
        <f t="shared" si="67"/>
        <v>0</v>
      </c>
      <c r="AO114" s="937">
        <f t="shared" si="68"/>
        <v>0</v>
      </c>
      <c r="AR114" s="106"/>
      <c r="AU114" s="106"/>
      <c r="AV114" s="11"/>
      <c r="AW114" s="11"/>
      <c r="AX114" s="11"/>
      <c r="AY114" s="11"/>
    </row>
    <row r="115" spans="2:63" ht="14.25" customHeight="1">
      <c r="B115" s="106"/>
      <c r="C115" s="114"/>
      <c r="D115" s="106"/>
      <c r="E115" s="101"/>
      <c r="F115" s="105"/>
      <c r="G115" s="130"/>
      <c r="H115" s="101"/>
      <c r="I115" s="100"/>
      <c r="J115" s="141"/>
      <c r="K115" s="106"/>
      <c r="L115" s="106"/>
      <c r="M115" s="92"/>
      <c r="N115" s="92"/>
      <c r="U115" s="864"/>
      <c r="W115" s="276"/>
      <c r="Y115" s="864"/>
      <c r="AC115" s="106"/>
      <c r="AE115" s="864"/>
      <c r="AG115" s="864"/>
      <c r="AI115" s="106"/>
      <c r="AK115" s="250"/>
      <c r="AM115" s="250"/>
      <c r="AN115" s="106"/>
      <c r="AO115" s="11"/>
      <c r="AR115" s="106"/>
      <c r="AU115" s="106"/>
      <c r="AV115" s="11"/>
      <c r="AW115" s="11"/>
      <c r="AX115" s="11"/>
      <c r="AY115" s="11"/>
    </row>
    <row r="116" spans="2:63" ht="13.5" customHeight="1">
      <c r="B116" s="106"/>
      <c r="C116" s="114"/>
      <c r="D116" s="106"/>
      <c r="E116" s="107"/>
      <c r="F116" s="100"/>
      <c r="G116" s="135"/>
      <c r="H116" s="3366"/>
      <c r="I116" s="106"/>
      <c r="J116" s="106"/>
      <c r="K116" s="106"/>
      <c r="L116" s="106"/>
      <c r="M116" s="92"/>
      <c r="N116" s="92"/>
      <c r="U116" s="864"/>
      <c r="W116" s="276"/>
      <c r="Y116" s="864"/>
      <c r="AC116" s="619"/>
      <c r="AE116" s="864"/>
      <c r="AG116" s="864"/>
      <c r="AI116" s="106"/>
      <c r="AK116" s="250"/>
      <c r="AM116" s="250"/>
      <c r="AN116" s="157"/>
      <c r="AO116" s="11"/>
      <c r="AR116" s="106"/>
      <c r="AU116" s="106"/>
      <c r="AV116" s="11"/>
      <c r="AW116" s="11"/>
      <c r="AX116" s="11"/>
      <c r="AY116" s="11"/>
    </row>
    <row r="117" spans="2:63" ht="14.25" customHeight="1">
      <c r="B117" s="125"/>
      <c r="C117" s="113"/>
      <c r="D117" s="334"/>
      <c r="E117" s="101"/>
      <c r="F117" s="105"/>
      <c r="G117" s="130"/>
      <c r="H117" s="104"/>
      <c r="I117" s="100"/>
      <c r="J117" s="141"/>
      <c r="K117" s="106"/>
      <c r="L117" s="106"/>
      <c r="M117" s="92"/>
      <c r="N117" s="92"/>
      <c r="U117" s="511"/>
      <c r="W117" s="870"/>
      <c r="Y117" s="511"/>
      <c r="AC117" s="194"/>
      <c r="AE117" s="864"/>
      <c r="AG117" s="864"/>
      <c r="AI117" s="205"/>
      <c r="AK117" s="875"/>
      <c r="AM117" s="250"/>
      <c r="AN117" s="115"/>
      <c r="AO117" s="11"/>
      <c r="AR117" s="106"/>
      <c r="AU117" s="98"/>
      <c r="AV117" s="11"/>
      <c r="AW117" s="11"/>
      <c r="AX117" s="11"/>
      <c r="AY117" s="11"/>
    </row>
    <row r="118" spans="2:63" ht="15.75" customHeight="1">
      <c r="B118" s="115"/>
      <c r="C118" s="101"/>
      <c r="D118" s="98"/>
      <c r="E118" s="101"/>
      <c r="F118" s="105"/>
      <c r="G118" s="130"/>
      <c r="H118" s="101"/>
      <c r="I118" s="100"/>
      <c r="J118" s="141"/>
      <c r="K118" s="106"/>
      <c r="L118" s="106"/>
      <c r="M118" s="92"/>
      <c r="N118" s="92"/>
      <c r="S118" s="864"/>
      <c r="U118" s="864"/>
      <c r="W118" s="276"/>
      <c r="Y118" s="276"/>
      <c r="AC118" s="111"/>
      <c r="AE118" s="864"/>
      <c r="AG118" s="511"/>
      <c r="AI118" s="106"/>
      <c r="AK118" s="876"/>
      <c r="AM118" s="250"/>
      <c r="AN118" s="137"/>
      <c r="AO118" s="11"/>
      <c r="AR118" s="106"/>
      <c r="AU118" s="104"/>
      <c r="AV118" s="11"/>
      <c r="AW118" s="11"/>
      <c r="AX118" s="11"/>
      <c r="AY118" s="11"/>
    </row>
    <row r="119" spans="2:63" ht="15" customHeight="1">
      <c r="B119" s="115"/>
      <c r="C119" s="101"/>
      <c r="D119" s="98"/>
      <c r="E119" s="106"/>
      <c r="F119" s="106"/>
      <c r="G119" s="106"/>
      <c r="H119" s="107"/>
      <c r="I119" s="105"/>
      <c r="J119" s="130"/>
      <c r="K119" s="106"/>
      <c r="L119" s="106"/>
      <c r="M119" s="92"/>
      <c r="N119" s="92"/>
      <c r="AC119" t="s">
        <v>295</v>
      </c>
      <c r="AN119" s="106"/>
      <c r="AO119" s="11"/>
      <c r="AR119" s="135"/>
      <c r="AV119" s="11"/>
      <c r="AW119" s="11"/>
      <c r="AX119" s="11"/>
      <c r="AY119" s="11"/>
    </row>
    <row r="120" spans="2:63" ht="15" customHeight="1">
      <c r="B120" s="106"/>
      <c r="C120" s="770"/>
      <c r="D120" s="106"/>
      <c r="E120" s="106"/>
      <c r="F120" s="106"/>
      <c r="G120" s="106"/>
      <c r="H120" s="106"/>
      <c r="I120" s="106"/>
      <c r="J120" s="106"/>
      <c r="K120" s="106"/>
      <c r="L120" s="106"/>
      <c r="M120" s="92"/>
      <c r="N120" s="92"/>
      <c r="AC120" s="99" t="str">
        <f>O122</f>
        <v>3-й день</v>
      </c>
      <c r="AD120" s="556" t="s">
        <v>546</v>
      </c>
      <c r="AI120" s="131" t="s">
        <v>126</v>
      </c>
      <c r="AK120" s="1531" t="str">
        <f>J123</f>
        <v>О С Е Н Ь     2024  -   __  г.г.</v>
      </c>
      <c r="AL120" s="67"/>
      <c r="AR120" s="106"/>
      <c r="AV120" s="11"/>
      <c r="AW120" s="11"/>
      <c r="AX120" s="11"/>
      <c r="AY120" s="11"/>
    </row>
    <row r="121" spans="2:63" ht="14.25" customHeight="1" thickBot="1">
      <c r="B121" s="92"/>
      <c r="C121" s="1562" t="s">
        <v>571</v>
      </c>
      <c r="D121" s="92"/>
      <c r="E121" s="92"/>
      <c r="F121" s="92"/>
      <c r="G121" s="1563"/>
      <c r="H121" s="1563"/>
      <c r="I121" s="1563"/>
      <c r="J121" s="92"/>
      <c r="K121" s="92"/>
      <c r="L121" s="1563"/>
      <c r="M121" s="92"/>
      <c r="N121" s="92"/>
      <c r="O121" t="s">
        <v>295</v>
      </c>
      <c r="AR121" s="106"/>
      <c r="AV121" s="11"/>
      <c r="AW121" s="11"/>
      <c r="AX121" s="11"/>
      <c r="AY121" s="11"/>
    </row>
    <row r="122" spans="2:63" ht="14.25" customHeight="1" thickBot="1">
      <c r="B122" s="92"/>
      <c r="C122" s="92"/>
      <c r="D122" s="1530" t="s">
        <v>363</v>
      </c>
      <c r="E122" s="92"/>
      <c r="F122" s="1564"/>
      <c r="G122" s="92"/>
      <c r="H122" s="92"/>
      <c r="I122" s="92"/>
      <c r="J122" s="92"/>
      <c r="K122" s="1565" t="s">
        <v>698</v>
      </c>
      <c r="L122" s="92"/>
      <c r="M122" s="92"/>
      <c r="N122" s="92"/>
      <c r="O122" s="99" t="s">
        <v>335</v>
      </c>
      <c r="P122" s="556" t="s">
        <v>546</v>
      </c>
      <c r="U122" s="131" t="s">
        <v>126</v>
      </c>
      <c r="W122" s="1531" t="str">
        <f>J123</f>
        <v>О С Е Н Ь     2024  -   __  г.г.</v>
      </c>
      <c r="X122" s="67"/>
      <c r="Y122" s="1034"/>
      <c r="AC122" s="858" t="s">
        <v>243</v>
      </c>
      <c r="AD122" s="859" t="s">
        <v>296</v>
      </c>
      <c r="AE122" s="860"/>
      <c r="AF122" s="859" t="s">
        <v>297</v>
      </c>
      <c r="AG122" s="860"/>
      <c r="AH122" s="859" t="s">
        <v>298</v>
      </c>
      <c r="AI122" s="860"/>
      <c r="AJ122" s="859" t="s">
        <v>302</v>
      </c>
      <c r="AK122" s="860"/>
      <c r="AL122" s="906" t="s">
        <v>303</v>
      </c>
      <c r="AM122" s="860"/>
      <c r="AN122" s="927" t="s">
        <v>304</v>
      </c>
      <c r="AO122" s="928"/>
      <c r="AR122" s="1537"/>
      <c r="AV122" s="11"/>
      <c r="AW122" s="11"/>
      <c r="AX122" s="11"/>
      <c r="AY122" s="11"/>
    </row>
    <row r="123" spans="2:63" ht="14.25" customHeight="1" thickBot="1">
      <c r="B123" s="1563" t="s">
        <v>545</v>
      </c>
      <c r="C123" s="1563"/>
      <c r="D123" s="1566"/>
      <c r="E123" s="92"/>
      <c r="F123" s="1567" t="s">
        <v>126</v>
      </c>
      <c r="G123" s="92"/>
      <c r="H123" s="92"/>
      <c r="I123" s="1568"/>
      <c r="J123" s="3115" t="s">
        <v>626</v>
      </c>
      <c r="K123" s="1569"/>
      <c r="L123" s="92"/>
      <c r="M123" s="92"/>
      <c r="N123" s="92"/>
      <c r="Q123" s="169" t="s">
        <v>617</v>
      </c>
      <c r="Z123" s="11"/>
      <c r="AA123" s="11"/>
      <c r="AC123" s="1092" t="s">
        <v>324</v>
      </c>
      <c r="AD123" s="861" t="s">
        <v>90</v>
      </c>
      <c r="AE123" s="863" t="s">
        <v>91</v>
      </c>
      <c r="AF123" s="907" t="s">
        <v>90</v>
      </c>
      <c r="AG123" s="908" t="s">
        <v>91</v>
      </c>
      <c r="AH123" s="907" t="s">
        <v>90</v>
      </c>
      <c r="AI123" s="908" t="s">
        <v>91</v>
      </c>
      <c r="AJ123" s="861" t="s">
        <v>90</v>
      </c>
      <c r="AK123" s="862" t="s">
        <v>91</v>
      </c>
      <c r="AL123" s="909" t="s">
        <v>90</v>
      </c>
      <c r="AM123" s="862" t="s">
        <v>91</v>
      </c>
      <c r="AN123" s="1094" t="s">
        <v>90</v>
      </c>
      <c r="AO123" s="1095" t="s">
        <v>91</v>
      </c>
      <c r="AR123" s="106"/>
      <c r="AV123" s="11"/>
      <c r="AW123" s="11"/>
      <c r="AX123" s="11"/>
      <c r="AY123" s="11"/>
    </row>
    <row r="124" spans="2:63" ht="14.25" customHeight="1">
      <c r="B124" s="348" t="s">
        <v>336</v>
      </c>
      <c r="C124" s="349" t="s">
        <v>3</v>
      </c>
      <c r="D124" s="1570" t="s">
        <v>4</v>
      </c>
      <c r="E124" s="234" t="s">
        <v>59</v>
      </c>
      <c r="F124" s="112"/>
      <c r="G124" s="112"/>
      <c r="H124" s="112"/>
      <c r="I124" s="112"/>
      <c r="J124" s="112"/>
      <c r="K124" s="112"/>
      <c r="L124" s="112"/>
      <c r="M124" s="226"/>
      <c r="N124" s="106"/>
      <c r="O124" s="1105" t="s">
        <v>327</v>
      </c>
      <c r="P124" s="182"/>
      <c r="Q124" s="182"/>
      <c r="R124" s="182"/>
      <c r="S124" s="182"/>
      <c r="T124" s="182"/>
      <c r="U124" s="182"/>
      <c r="V124" s="182"/>
      <c r="W124" s="182"/>
      <c r="X124" s="182"/>
      <c r="Y124" s="856"/>
      <c r="AC124" s="945" t="s">
        <v>65</v>
      </c>
      <c r="AD124" s="978"/>
      <c r="AE124" s="1004"/>
      <c r="AF124" s="978"/>
      <c r="AG124" s="1005"/>
      <c r="AH124" s="978"/>
      <c r="AI124" s="1006"/>
      <c r="AJ124" s="902">
        <f t="shared" ref="AJ124:AJ133" si="132">AD124+AF124</f>
        <v>0</v>
      </c>
      <c r="AK124" s="2801">
        <f t="shared" ref="AK124:AK133" si="133">AE124+AG124</f>
        <v>0</v>
      </c>
      <c r="AL124" s="902">
        <f t="shared" ref="AL124:AL133" si="134">AF124+AH124</f>
        <v>0</v>
      </c>
      <c r="AM124" s="1007">
        <f t="shared" ref="AM124:AM133" si="135">AG124+AI124</f>
        <v>0</v>
      </c>
      <c r="AN124" s="933">
        <f>AD124+AF124+AH124</f>
        <v>0</v>
      </c>
      <c r="AO124" s="937">
        <f>AE124+AG124+AI124</f>
        <v>0</v>
      </c>
      <c r="AR124" s="101"/>
      <c r="AV124" s="11"/>
      <c r="AW124" s="11"/>
      <c r="AX124" s="11"/>
      <c r="AY124" s="11"/>
    </row>
    <row r="125" spans="2:63" ht="15.75" customHeight="1" thickBot="1">
      <c r="B125" s="350" t="s">
        <v>337</v>
      </c>
      <c r="C125" s="106"/>
      <c r="D125" s="1582" t="s">
        <v>60</v>
      </c>
      <c r="E125" s="103"/>
      <c r="F125" s="106"/>
      <c r="G125" s="106"/>
      <c r="H125" s="177"/>
      <c r="I125" s="106"/>
      <c r="J125" s="106"/>
      <c r="K125" s="106"/>
      <c r="L125" s="106"/>
      <c r="M125" s="102"/>
      <c r="N125" s="192"/>
      <c r="O125" s="692"/>
      <c r="P125" s="17" t="s">
        <v>328</v>
      </c>
      <c r="Q125" s="17"/>
      <c r="R125" s="17"/>
      <c r="S125" s="17"/>
      <c r="T125" s="17"/>
      <c r="U125" s="17"/>
      <c r="V125" s="17"/>
      <c r="W125" s="17"/>
      <c r="X125" s="17"/>
      <c r="Y125" s="857"/>
      <c r="AC125" s="945" t="s">
        <v>465</v>
      </c>
      <c r="AD125" s="959"/>
      <c r="AE125" s="1008"/>
      <c r="AF125" s="959"/>
      <c r="AG125" s="1009"/>
      <c r="AH125" s="1237"/>
      <c r="AI125" s="1010"/>
      <c r="AJ125" s="903">
        <f t="shared" si="132"/>
        <v>0</v>
      </c>
      <c r="AK125" s="2802">
        <f t="shared" si="133"/>
        <v>0</v>
      </c>
      <c r="AL125" s="903">
        <f t="shared" si="134"/>
        <v>0</v>
      </c>
      <c r="AM125" s="950">
        <f t="shared" si="135"/>
        <v>0</v>
      </c>
      <c r="AN125" s="933">
        <f t="shared" ref="AN125:AN173" si="136">AD125+AF125+AH125</f>
        <v>0</v>
      </c>
      <c r="AO125" s="937">
        <f t="shared" ref="AO125:AO173" si="137">AE125+AG125+AI125</f>
        <v>0</v>
      </c>
      <c r="AR125" s="10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</row>
    <row r="126" spans="2:63" ht="16.5" customHeight="1" thickBot="1">
      <c r="B126" s="2587" t="s">
        <v>335</v>
      </c>
      <c r="C126" s="3189"/>
      <c r="D126" s="1180"/>
      <c r="E126" s="3119" t="s">
        <v>1007</v>
      </c>
      <c r="F126" s="3190"/>
      <c r="G126" s="3191"/>
      <c r="H126" s="3016"/>
      <c r="I126" s="3016"/>
      <c r="J126" s="3017"/>
      <c r="K126" s="1181" t="s">
        <v>1091</v>
      </c>
      <c r="L126" s="3130"/>
      <c r="M126" s="3131"/>
      <c r="N126" s="130"/>
      <c r="AC126" s="945" t="s">
        <v>67</v>
      </c>
      <c r="AD126" s="1011">
        <f>F129</f>
        <v>14.1</v>
      </c>
      <c r="AE126" s="1066">
        <f>G129</f>
        <v>14.1</v>
      </c>
      <c r="AF126" s="1011"/>
      <c r="AG126" s="1013"/>
      <c r="AH126" s="1011"/>
      <c r="AI126" s="1014"/>
      <c r="AJ126" s="903">
        <f t="shared" si="132"/>
        <v>14.1</v>
      </c>
      <c r="AK126" s="2802">
        <f t="shared" si="133"/>
        <v>14.1</v>
      </c>
      <c r="AL126" s="903">
        <f t="shared" si="134"/>
        <v>0</v>
      </c>
      <c r="AM126" s="950">
        <f t="shared" si="135"/>
        <v>0</v>
      </c>
      <c r="AN126" s="933">
        <f t="shared" si="136"/>
        <v>14.1</v>
      </c>
      <c r="AO126" s="937">
        <f t="shared" si="137"/>
        <v>14.1</v>
      </c>
      <c r="AR126" s="101"/>
      <c r="AV126" s="7"/>
      <c r="AW126" s="48"/>
      <c r="AX126" s="1168"/>
      <c r="AY126" s="1369"/>
      <c r="AZ126" s="11"/>
      <c r="BA126" s="1370"/>
      <c r="BB126" s="11"/>
      <c r="BC126" s="11"/>
      <c r="BD126" s="1214"/>
      <c r="BE126" s="90"/>
      <c r="BF126" s="3"/>
      <c r="BG126" s="11"/>
      <c r="BH126" s="11"/>
      <c r="BI126" s="11"/>
      <c r="BJ126" s="11"/>
      <c r="BK126" s="11"/>
    </row>
    <row r="127" spans="2:63" ht="15.75" customHeight="1" thickBot="1">
      <c r="B127" s="234"/>
      <c r="C127" s="340" t="s">
        <v>132</v>
      </c>
      <c r="D127" s="226"/>
      <c r="E127" s="1182" t="s">
        <v>89</v>
      </c>
      <c r="F127" s="160" t="s">
        <v>90</v>
      </c>
      <c r="G127" s="2424" t="s">
        <v>91</v>
      </c>
      <c r="H127" s="1182" t="s">
        <v>89</v>
      </c>
      <c r="I127" s="160" t="s">
        <v>90</v>
      </c>
      <c r="J127" s="2424" t="s">
        <v>91</v>
      </c>
      <c r="K127" s="3022" t="s">
        <v>89</v>
      </c>
      <c r="L127" s="3023" t="s">
        <v>90</v>
      </c>
      <c r="M127" s="3024" t="s">
        <v>91</v>
      </c>
      <c r="N127" s="130"/>
      <c r="O127" s="858" t="s">
        <v>243</v>
      </c>
      <c r="P127" s="859" t="s">
        <v>296</v>
      </c>
      <c r="Q127" s="860"/>
      <c r="R127" s="859" t="s">
        <v>297</v>
      </c>
      <c r="S127" s="860"/>
      <c r="T127" s="859" t="s">
        <v>298</v>
      </c>
      <c r="U127" s="860"/>
      <c r="V127" s="859" t="s">
        <v>299</v>
      </c>
      <c r="W127" s="860"/>
      <c r="X127" s="859" t="s">
        <v>300</v>
      </c>
      <c r="Y127" s="860"/>
      <c r="Z127" s="910" t="s">
        <v>304</v>
      </c>
      <c r="AA127" s="911"/>
      <c r="AC127" s="945" t="s">
        <v>68</v>
      </c>
      <c r="AD127" s="959"/>
      <c r="AE127" s="1012"/>
      <c r="AF127" s="959"/>
      <c r="AG127" s="1013"/>
      <c r="AH127" s="959"/>
      <c r="AI127" s="1014"/>
      <c r="AJ127" s="903">
        <f t="shared" si="132"/>
        <v>0</v>
      </c>
      <c r="AK127" s="2802">
        <f t="shared" si="133"/>
        <v>0</v>
      </c>
      <c r="AL127" s="903">
        <f t="shared" si="134"/>
        <v>0</v>
      </c>
      <c r="AM127" s="950">
        <f t="shared" si="135"/>
        <v>0</v>
      </c>
      <c r="AN127" s="933">
        <f t="shared" si="136"/>
        <v>0</v>
      </c>
      <c r="AO127" s="937">
        <f t="shared" si="137"/>
        <v>0</v>
      </c>
      <c r="AR127" s="101"/>
      <c r="AV127" s="168"/>
      <c r="AW127" s="11"/>
      <c r="AX127" s="342"/>
      <c r="AY127" s="84"/>
      <c r="AZ127" s="134"/>
      <c r="BA127" s="342"/>
      <c r="BB127" s="84"/>
      <c r="BC127" s="134"/>
      <c r="BD127" s="342"/>
      <c r="BE127" s="84"/>
      <c r="BF127" s="134"/>
      <c r="BG127" s="11"/>
      <c r="BH127" s="11"/>
      <c r="BI127" s="11"/>
      <c r="BJ127" s="11"/>
      <c r="BK127" s="11"/>
    </row>
    <row r="128" spans="2:63" ht="15" customHeight="1" thickBot="1">
      <c r="B128" s="1559" t="s">
        <v>638</v>
      </c>
      <c r="C128" s="265" t="s">
        <v>939</v>
      </c>
      <c r="D128" s="1611">
        <v>180</v>
      </c>
      <c r="E128" s="2998" t="s">
        <v>383</v>
      </c>
      <c r="F128" s="3192">
        <v>151.648</v>
      </c>
      <c r="G128" s="3193">
        <v>150</v>
      </c>
      <c r="H128" s="2770" t="s">
        <v>84</v>
      </c>
      <c r="I128" s="1553">
        <v>4.5</v>
      </c>
      <c r="J128" s="2371">
        <v>4.5</v>
      </c>
      <c r="K128" s="129" t="s">
        <v>83</v>
      </c>
      <c r="L128" s="1553">
        <v>2</v>
      </c>
      <c r="M128" s="3001">
        <v>2</v>
      </c>
      <c r="N128" s="264"/>
      <c r="O128" s="700"/>
      <c r="P128" s="861" t="s">
        <v>90</v>
      </c>
      <c r="Q128" s="862" t="s">
        <v>91</v>
      </c>
      <c r="R128" s="861" t="s">
        <v>90</v>
      </c>
      <c r="S128" s="862" t="s">
        <v>91</v>
      </c>
      <c r="T128" s="861" t="s">
        <v>90</v>
      </c>
      <c r="U128" s="862" t="s">
        <v>91</v>
      </c>
      <c r="V128" s="861" t="s">
        <v>90</v>
      </c>
      <c r="W128" s="862" t="s">
        <v>91</v>
      </c>
      <c r="X128" s="861" t="s">
        <v>90</v>
      </c>
      <c r="Y128" s="863" t="s">
        <v>91</v>
      </c>
      <c r="Z128" s="912" t="s">
        <v>90</v>
      </c>
      <c r="AA128" s="913" t="s">
        <v>91</v>
      </c>
      <c r="AC128" s="945" t="s">
        <v>70</v>
      </c>
      <c r="AD128" s="959"/>
      <c r="AE128" s="1008"/>
      <c r="AF128" s="1185"/>
      <c r="AG128" s="1209"/>
      <c r="AH128" s="959"/>
      <c r="AI128" s="1010"/>
      <c r="AJ128" s="903">
        <f t="shared" si="132"/>
        <v>0</v>
      </c>
      <c r="AK128" s="2802">
        <f t="shared" si="133"/>
        <v>0</v>
      </c>
      <c r="AL128" s="903">
        <f t="shared" si="134"/>
        <v>0</v>
      </c>
      <c r="AM128" s="950">
        <f t="shared" si="135"/>
        <v>0</v>
      </c>
      <c r="AN128" s="933">
        <f t="shared" si="136"/>
        <v>0</v>
      </c>
      <c r="AO128" s="937">
        <f t="shared" si="137"/>
        <v>0</v>
      </c>
      <c r="AR128" s="101"/>
      <c r="AV128" s="7"/>
      <c r="AW128" s="15"/>
      <c r="AX128" s="7"/>
      <c r="AY128" s="1371"/>
      <c r="AZ128" s="1372"/>
      <c r="BA128" s="7"/>
      <c r="BB128" s="14"/>
      <c r="BC128" s="140"/>
      <c r="BD128" s="7"/>
      <c r="BE128" s="606"/>
      <c r="BF128" s="1373"/>
      <c r="BG128" s="11"/>
      <c r="BH128" s="11"/>
      <c r="BI128" s="11"/>
      <c r="BJ128" s="11"/>
      <c r="BK128" s="11"/>
    </row>
    <row r="129" spans="2:63" ht="15" customHeight="1">
      <c r="B129" s="1240" t="s">
        <v>639</v>
      </c>
      <c r="C129" s="166" t="s">
        <v>640</v>
      </c>
      <c r="D129" s="1609">
        <v>25</v>
      </c>
      <c r="E129" s="2736" t="s">
        <v>228</v>
      </c>
      <c r="F129" s="227">
        <v>14.1</v>
      </c>
      <c r="G129" s="3184">
        <v>14.1</v>
      </c>
      <c r="H129" s="245" t="s">
        <v>641</v>
      </c>
      <c r="I129" s="228">
        <v>5</v>
      </c>
      <c r="J129" s="3194">
        <v>5</v>
      </c>
      <c r="K129" s="241" t="s">
        <v>366</v>
      </c>
      <c r="L129" s="242">
        <v>66</v>
      </c>
      <c r="M129" s="3013">
        <v>66</v>
      </c>
      <c r="N129" s="106"/>
      <c r="O129" s="1106" t="s">
        <v>118</v>
      </c>
      <c r="P129" s="878"/>
      <c r="Q129" s="1035"/>
      <c r="R129" s="892">
        <f>D146</f>
        <v>50</v>
      </c>
      <c r="S129" s="1027">
        <f>D146</f>
        <v>50</v>
      </c>
      <c r="T129" s="892">
        <f>D157</f>
        <v>25</v>
      </c>
      <c r="U129" s="1036">
        <f>D157</f>
        <v>25</v>
      </c>
      <c r="V129" s="892">
        <f>P129+R129</f>
        <v>50</v>
      </c>
      <c r="W129" s="1026">
        <f>Q129+S129</f>
        <v>50</v>
      </c>
      <c r="X129" s="892">
        <f>R129+T129</f>
        <v>75</v>
      </c>
      <c r="Y129" s="1027">
        <f>S129+U129</f>
        <v>75</v>
      </c>
      <c r="Z129" s="914">
        <f t="shared" ref="Z129:Z137" si="138">P129+R129+T129</f>
        <v>75</v>
      </c>
      <c r="AA129" s="915">
        <f t="shared" ref="AA129:AA137" si="139">Q129+S129+U129</f>
        <v>75</v>
      </c>
      <c r="AC129" s="945" t="s">
        <v>71</v>
      </c>
      <c r="AD129" s="959"/>
      <c r="AE129" s="1015"/>
      <c r="AF129" s="959"/>
      <c r="AG129" s="1009"/>
      <c r="AH129" s="959"/>
      <c r="AI129" s="1010"/>
      <c r="AJ129" s="903">
        <f t="shared" si="132"/>
        <v>0</v>
      </c>
      <c r="AK129" s="2802">
        <f t="shared" si="133"/>
        <v>0</v>
      </c>
      <c r="AL129" s="903">
        <f t="shared" si="134"/>
        <v>0</v>
      </c>
      <c r="AM129" s="950">
        <f t="shared" si="135"/>
        <v>0</v>
      </c>
      <c r="AN129" s="933">
        <f t="shared" si="136"/>
        <v>0</v>
      </c>
      <c r="AO129" s="937">
        <f t="shared" si="137"/>
        <v>0</v>
      </c>
      <c r="AR129" s="101"/>
      <c r="AV129" s="7"/>
      <c r="AW129" s="15"/>
      <c r="AX129" s="7"/>
      <c r="AY129" s="14"/>
      <c r="AZ129" s="345"/>
      <c r="BA129" s="7"/>
      <c r="BB129" s="14"/>
      <c r="BC129" s="140"/>
      <c r="BD129" s="7"/>
      <c r="BE129" s="14"/>
      <c r="BF129" s="140"/>
      <c r="BG129" s="11"/>
      <c r="BH129" s="11"/>
      <c r="BI129" s="11"/>
      <c r="BJ129" s="11"/>
      <c r="BK129" s="11"/>
    </row>
    <row r="130" spans="2:63" ht="12.75" customHeight="1">
      <c r="B130" s="3602" t="s">
        <v>1127</v>
      </c>
      <c r="C130" s="2712" t="s">
        <v>1070</v>
      </c>
      <c r="D130" s="1550">
        <v>200</v>
      </c>
      <c r="E130" s="2736" t="s">
        <v>81</v>
      </c>
      <c r="F130" s="3195">
        <v>9</v>
      </c>
      <c r="G130" s="3196">
        <v>9</v>
      </c>
      <c r="H130" s="245" t="s">
        <v>395</v>
      </c>
      <c r="I130" s="228">
        <v>13</v>
      </c>
      <c r="J130" s="3197">
        <v>13</v>
      </c>
      <c r="K130" s="3198" t="s">
        <v>434</v>
      </c>
      <c r="L130" s="3063"/>
      <c r="M130" s="3064"/>
      <c r="N130" s="130"/>
      <c r="O130" s="916" t="s">
        <v>117</v>
      </c>
      <c r="P130" s="879"/>
      <c r="Q130" s="1037"/>
      <c r="R130" s="879">
        <f>D145</f>
        <v>70</v>
      </c>
      <c r="S130" s="1038">
        <f>D145</f>
        <v>70</v>
      </c>
      <c r="T130" s="879"/>
      <c r="U130" s="1037"/>
      <c r="V130" s="879">
        <f t="shared" ref="V130:V134" si="140">P130+R130</f>
        <v>70</v>
      </c>
      <c r="W130" s="1029">
        <f t="shared" ref="W130:W134" si="141">Q130+S130</f>
        <v>70</v>
      </c>
      <c r="X130" s="879">
        <f t="shared" ref="X130:X134" si="142">R130+T130</f>
        <v>70</v>
      </c>
      <c r="Y130" s="950">
        <f t="shared" ref="Y130:Y134" si="143">S130+U130</f>
        <v>70</v>
      </c>
      <c r="Z130" s="917">
        <f t="shared" si="138"/>
        <v>70</v>
      </c>
      <c r="AA130" s="918">
        <f t="shared" si="139"/>
        <v>70</v>
      </c>
      <c r="AC130" s="946" t="s">
        <v>326</v>
      </c>
      <c r="AD130" s="959"/>
      <c r="AE130" s="1008"/>
      <c r="AF130" s="959"/>
      <c r="AG130" s="1009"/>
      <c r="AH130" s="959">
        <f>F155</f>
        <v>23</v>
      </c>
      <c r="AI130" s="1010">
        <f>G155</f>
        <v>23</v>
      </c>
      <c r="AJ130" s="903">
        <f t="shared" si="132"/>
        <v>0</v>
      </c>
      <c r="AK130" s="2802">
        <f t="shared" si="133"/>
        <v>0</v>
      </c>
      <c r="AL130" s="903">
        <f t="shared" si="134"/>
        <v>23</v>
      </c>
      <c r="AM130" s="950">
        <f t="shared" si="135"/>
        <v>23</v>
      </c>
      <c r="AN130" s="933">
        <f t="shared" si="136"/>
        <v>23</v>
      </c>
      <c r="AO130" s="937">
        <f t="shared" si="137"/>
        <v>23</v>
      </c>
      <c r="AR130" s="101"/>
      <c r="AV130" s="7"/>
      <c r="AW130" s="14"/>
      <c r="AX130" s="7"/>
      <c r="AY130" s="14"/>
      <c r="AZ130" s="345"/>
      <c r="BA130" s="7"/>
      <c r="BB130" s="14"/>
      <c r="BC130" s="140"/>
      <c r="BD130" s="7"/>
      <c r="BE130" s="14"/>
      <c r="BF130" s="345"/>
      <c r="BG130" s="11"/>
      <c r="BH130" s="11"/>
      <c r="BI130" s="11"/>
      <c r="BJ130" s="11"/>
      <c r="BK130" s="11"/>
    </row>
    <row r="131" spans="2:63" ht="15" customHeight="1" thickBot="1">
      <c r="B131" s="3199" t="s">
        <v>9</v>
      </c>
      <c r="C131" s="265" t="s">
        <v>445</v>
      </c>
      <c r="D131" s="3003">
        <v>45</v>
      </c>
      <c r="E131" s="2712" t="s">
        <v>127</v>
      </c>
      <c r="F131" s="3200" t="s">
        <v>642</v>
      </c>
      <c r="G131" s="3201">
        <v>9</v>
      </c>
      <c r="H131" s="3202" t="s">
        <v>643</v>
      </c>
      <c r="I131" s="106"/>
      <c r="J131" s="102"/>
      <c r="K131" s="183" t="s">
        <v>81</v>
      </c>
      <c r="L131" s="3203">
        <v>7</v>
      </c>
      <c r="M131" s="3204">
        <v>7</v>
      </c>
      <c r="N131" s="396"/>
      <c r="O131" s="916" t="s">
        <v>74</v>
      </c>
      <c r="P131" s="879"/>
      <c r="Q131" s="1133"/>
      <c r="R131" s="1131">
        <f>L140</f>
        <v>7.08</v>
      </c>
      <c r="S131" s="1029">
        <f>M140</f>
        <v>7.08</v>
      </c>
      <c r="T131" s="1131"/>
      <c r="U131" s="1040"/>
      <c r="V131" s="879">
        <f t="shared" si="140"/>
        <v>7.08</v>
      </c>
      <c r="W131" s="1029">
        <f t="shared" si="141"/>
        <v>7.08</v>
      </c>
      <c r="X131" s="879">
        <f t="shared" si="142"/>
        <v>7.08</v>
      </c>
      <c r="Y131" s="950">
        <f t="shared" si="143"/>
        <v>7.08</v>
      </c>
      <c r="Z131" s="917">
        <f t="shared" si="138"/>
        <v>7.08</v>
      </c>
      <c r="AA131" s="918">
        <f t="shared" si="139"/>
        <v>7.08</v>
      </c>
      <c r="AC131" s="1093" t="s">
        <v>325</v>
      </c>
      <c r="AD131" s="965"/>
      <c r="AE131" s="1016"/>
      <c r="AF131" s="965"/>
      <c r="AG131" s="1017"/>
      <c r="AH131" s="965"/>
      <c r="AI131" s="1018"/>
      <c r="AJ131" s="904">
        <f t="shared" si="132"/>
        <v>0</v>
      </c>
      <c r="AK131" s="2803">
        <f t="shared" si="133"/>
        <v>0</v>
      </c>
      <c r="AL131" s="904">
        <f t="shared" si="134"/>
        <v>0</v>
      </c>
      <c r="AM131" s="868">
        <f t="shared" si="135"/>
        <v>0</v>
      </c>
      <c r="AN131" s="933">
        <f t="shared" si="136"/>
        <v>0</v>
      </c>
      <c r="AO131" s="937">
        <f t="shared" si="137"/>
        <v>0</v>
      </c>
      <c r="AR131" s="101"/>
      <c r="AV131" s="7"/>
      <c r="AW131" s="15"/>
      <c r="AX131" s="7"/>
      <c r="AY131" s="14"/>
      <c r="AZ131" s="345"/>
      <c r="BA131" s="7"/>
      <c r="BB131" s="14"/>
      <c r="BC131" s="140"/>
      <c r="BD131" s="7"/>
      <c r="BE131" s="41"/>
      <c r="BF131" s="686"/>
      <c r="BG131" s="11"/>
      <c r="BH131" s="11"/>
      <c r="BI131" s="11"/>
      <c r="BJ131" s="11"/>
      <c r="BK131" s="11"/>
    </row>
    <row r="132" spans="2:63" ht="14.25" customHeight="1" thickBot="1">
      <c r="B132" s="3205"/>
      <c r="C132" s="2772" t="s">
        <v>1164</v>
      </c>
      <c r="D132" s="3124"/>
      <c r="E132" s="2736" t="s">
        <v>372</v>
      </c>
      <c r="F132" s="227">
        <v>0.45</v>
      </c>
      <c r="G132" s="2396">
        <v>0.45</v>
      </c>
      <c r="H132" s="3206" t="s">
        <v>640</v>
      </c>
      <c r="I132" s="3063"/>
      <c r="J132" s="3064"/>
      <c r="K132" s="183" t="s">
        <v>641</v>
      </c>
      <c r="L132" s="228">
        <v>150</v>
      </c>
      <c r="M132" s="3194">
        <v>150</v>
      </c>
      <c r="N132" s="135"/>
      <c r="O132" s="919" t="s">
        <v>305</v>
      </c>
      <c r="P132" s="880">
        <f t="shared" ref="P132:U132" si="144">AD132</f>
        <v>14.1</v>
      </c>
      <c r="Q132" s="1067">
        <f t="shared" si="144"/>
        <v>14.1</v>
      </c>
      <c r="R132" s="880">
        <f t="shared" si="144"/>
        <v>0</v>
      </c>
      <c r="S132" s="1041">
        <f t="shared" si="144"/>
        <v>0</v>
      </c>
      <c r="T132" s="880">
        <f t="shared" si="144"/>
        <v>23</v>
      </c>
      <c r="U132" s="1042">
        <f t="shared" si="144"/>
        <v>23</v>
      </c>
      <c r="V132" s="880">
        <f t="shared" si="140"/>
        <v>14.1</v>
      </c>
      <c r="W132" s="921">
        <f t="shared" si="141"/>
        <v>14.1</v>
      </c>
      <c r="X132" s="880">
        <f t="shared" si="142"/>
        <v>23</v>
      </c>
      <c r="Y132" s="1041">
        <f t="shared" si="143"/>
        <v>23</v>
      </c>
      <c r="Z132" s="920">
        <f t="shared" si="138"/>
        <v>37.1</v>
      </c>
      <c r="AA132" s="921">
        <f t="shared" si="139"/>
        <v>37.1</v>
      </c>
      <c r="AC132" s="947" t="s">
        <v>314</v>
      </c>
      <c r="AD132" s="1019">
        <f t="shared" ref="AD132:AH132" si="145">SUM(AD124:AD131)</f>
        <v>14.1</v>
      </c>
      <c r="AE132" s="1020">
        <f t="shared" si="145"/>
        <v>14.1</v>
      </c>
      <c r="AF132" s="1021">
        <f t="shared" si="145"/>
        <v>0</v>
      </c>
      <c r="AG132" s="949">
        <f t="shared" si="145"/>
        <v>0</v>
      </c>
      <c r="AH132" s="1019">
        <f t="shared" si="145"/>
        <v>23</v>
      </c>
      <c r="AI132" s="1022">
        <f>SUM(AI124:AI131)</f>
        <v>23</v>
      </c>
      <c r="AJ132" s="948">
        <f t="shared" si="132"/>
        <v>14.1</v>
      </c>
      <c r="AK132" s="1023">
        <f t="shared" si="133"/>
        <v>14.1</v>
      </c>
      <c r="AL132" s="948">
        <f t="shared" si="134"/>
        <v>23</v>
      </c>
      <c r="AM132" s="1024">
        <f t="shared" si="135"/>
        <v>23</v>
      </c>
      <c r="AN132" s="1541">
        <f t="shared" si="136"/>
        <v>37.1</v>
      </c>
      <c r="AO132" s="1542">
        <f t="shared" si="137"/>
        <v>37.1</v>
      </c>
      <c r="AR132" s="127"/>
      <c r="AV132" s="7"/>
      <c r="AW132" s="15"/>
      <c r="AX132" s="7"/>
      <c r="AY132" s="14"/>
      <c r="AZ132" s="345"/>
      <c r="BA132" s="87"/>
      <c r="BB132" s="1167"/>
      <c r="BC132" s="1374"/>
      <c r="BD132" s="1168"/>
      <c r="BE132" s="11"/>
      <c r="BF132" s="11"/>
      <c r="BG132" s="11"/>
      <c r="BH132" s="11"/>
      <c r="BI132" s="11"/>
      <c r="BJ132" s="11"/>
      <c r="BK132" s="11"/>
    </row>
    <row r="133" spans="2:63" ht="15" customHeight="1" thickBot="1">
      <c r="B133" s="3207" t="s">
        <v>934</v>
      </c>
      <c r="C133" s="245" t="s">
        <v>1165</v>
      </c>
      <c r="D133" s="3208">
        <v>130</v>
      </c>
      <c r="E133" s="2736" t="s">
        <v>77</v>
      </c>
      <c r="F133" s="228">
        <v>3.6</v>
      </c>
      <c r="G133" s="3209">
        <v>3.6</v>
      </c>
      <c r="H133" s="245" t="s">
        <v>460</v>
      </c>
      <c r="I133" s="228">
        <v>10</v>
      </c>
      <c r="J133" s="3194">
        <v>10</v>
      </c>
      <c r="K133" s="2862" t="s">
        <v>990</v>
      </c>
      <c r="L133" s="3016"/>
      <c r="M133" s="3017"/>
      <c r="N133" s="92"/>
      <c r="O133" s="916" t="s">
        <v>94</v>
      </c>
      <c r="P133" s="879"/>
      <c r="Q133" s="872"/>
      <c r="R133" s="879"/>
      <c r="S133" s="950"/>
      <c r="T133" s="879"/>
      <c r="U133" s="1043"/>
      <c r="V133" s="879">
        <f t="shared" si="140"/>
        <v>0</v>
      </c>
      <c r="W133" s="1029">
        <f t="shared" si="141"/>
        <v>0</v>
      </c>
      <c r="X133" s="879">
        <f t="shared" si="142"/>
        <v>0</v>
      </c>
      <c r="Y133" s="950">
        <f t="shared" si="143"/>
        <v>0</v>
      </c>
      <c r="Z133" s="917">
        <f t="shared" si="138"/>
        <v>0</v>
      </c>
      <c r="AA133" s="918">
        <f t="shared" si="139"/>
        <v>0</v>
      </c>
      <c r="AC133" s="86" t="s">
        <v>419</v>
      </c>
      <c r="AD133" s="900"/>
      <c r="AE133" s="1119"/>
      <c r="AF133" s="902"/>
      <c r="AG133" s="1025"/>
      <c r="AH133" s="905"/>
      <c r="AI133" s="1128"/>
      <c r="AJ133" s="905">
        <f t="shared" si="132"/>
        <v>0</v>
      </c>
      <c r="AK133" s="1026">
        <f t="shared" si="133"/>
        <v>0</v>
      </c>
      <c r="AL133" s="905">
        <f t="shared" si="134"/>
        <v>0</v>
      </c>
      <c r="AM133" s="1027">
        <f t="shared" si="135"/>
        <v>0</v>
      </c>
      <c r="AN133" s="933">
        <f t="shared" si="136"/>
        <v>0</v>
      </c>
      <c r="AO133" s="937">
        <f t="shared" si="137"/>
        <v>0</v>
      </c>
      <c r="AR133" s="106"/>
      <c r="AV133" s="7"/>
      <c r="AW133" s="15"/>
      <c r="AX133" s="52"/>
      <c r="AY133" s="41"/>
      <c r="AZ133" s="686"/>
      <c r="BA133" s="52"/>
      <c r="BB133" s="14"/>
      <c r="BC133" s="345"/>
      <c r="BD133" s="53"/>
      <c r="BE133" s="609"/>
      <c r="BF133" s="142"/>
      <c r="BG133" s="11"/>
      <c r="BH133" s="11"/>
      <c r="BI133" s="11"/>
      <c r="BJ133" s="11"/>
      <c r="BK133" s="11"/>
    </row>
    <row r="134" spans="2:63" ht="16.5" customHeight="1" thickBot="1">
      <c r="B134" s="1576"/>
      <c r="C134" s="265"/>
      <c r="D134" s="165"/>
      <c r="E134" s="2736" t="s">
        <v>384</v>
      </c>
      <c r="F134" s="3132">
        <v>1.7999999999999999E-2</v>
      </c>
      <c r="G134" s="2395">
        <v>1.7999999999999999E-2</v>
      </c>
      <c r="H134" s="245" t="s">
        <v>641</v>
      </c>
      <c r="I134" s="228">
        <v>12.78</v>
      </c>
      <c r="J134" s="3210">
        <v>12.75</v>
      </c>
      <c r="K134" s="3028" t="s">
        <v>715</v>
      </c>
      <c r="L134" s="3084">
        <v>147.55000000000001</v>
      </c>
      <c r="M134" s="3211">
        <v>130</v>
      </c>
      <c r="N134" s="92"/>
      <c r="O134" s="429" t="s">
        <v>44</v>
      </c>
      <c r="P134" s="1131"/>
      <c r="Q134" s="1047"/>
      <c r="R134" s="1131">
        <f>L146</f>
        <v>205.2</v>
      </c>
      <c r="S134" s="1052">
        <f>M146</f>
        <v>153.9</v>
      </c>
      <c r="T134" s="879"/>
      <c r="U134" s="1043"/>
      <c r="V134" s="879">
        <f t="shared" si="140"/>
        <v>205.2</v>
      </c>
      <c r="W134" s="1029">
        <f t="shared" si="141"/>
        <v>153.9</v>
      </c>
      <c r="X134" s="879">
        <f t="shared" si="142"/>
        <v>205.2</v>
      </c>
      <c r="Y134" s="950">
        <f t="shared" si="143"/>
        <v>153.9</v>
      </c>
      <c r="Z134" s="917">
        <f t="shared" si="138"/>
        <v>205.2</v>
      </c>
      <c r="AA134" s="918">
        <f t="shared" si="139"/>
        <v>153.9</v>
      </c>
      <c r="AC134" s="930" t="s">
        <v>323</v>
      </c>
      <c r="AD134" s="769"/>
      <c r="AE134" s="1120"/>
      <c r="AF134" s="903"/>
      <c r="AG134" s="1028"/>
      <c r="AH134" s="903"/>
      <c r="AI134" s="1046"/>
      <c r="AJ134" s="903">
        <f t="shared" ref="AJ134:AM137" si="146">AD134+AF134</f>
        <v>0</v>
      </c>
      <c r="AK134" s="1029">
        <f t="shared" si="146"/>
        <v>0</v>
      </c>
      <c r="AL134" s="903">
        <f t="shared" si="146"/>
        <v>0</v>
      </c>
      <c r="AM134" s="950">
        <f t="shared" si="146"/>
        <v>0</v>
      </c>
      <c r="AN134" s="933">
        <f t="shared" si="136"/>
        <v>0</v>
      </c>
      <c r="AO134" s="937">
        <f t="shared" si="137"/>
        <v>0</v>
      </c>
      <c r="AR134" s="111"/>
      <c r="AV134" s="7"/>
      <c r="AW134" s="15"/>
      <c r="AX134" s="7"/>
      <c r="AY134" s="14"/>
      <c r="AZ134" s="345"/>
      <c r="BA134" s="1168"/>
      <c r="BB134" s="14"/>
      <c r="BC134" s="345"/>
      <c r="BD134" s="7"/>
      <c r="BE134" s="14"/>
      <c r="BF134" s="345"/>
      <c r="BG134" s="11"/>
      <c r="BH134" s="11"/>
      <c r="BI134" s="11"/>
      <c r="BJ134" s="11"/>
      <c r="BK134" s="11"/>
    </row>
    <row r="135" spans="2:63" ht="16.5" customHeight="1" thickBot="1">
      <c r="B135" s="103"/>
      <c r="C135" s="2389"/>
      <c r="D135" s="102"/>
      <c r="E135" s="2712" t="s">
        <v>212</v>
      </c>
      <c r="F135" s="2427">
        <v>4.5</v>
      </c>
      <c r="G135" s="3201">
        <v>4.5</v>
      </c>
      <c r="H135" s="245" t="s">
        <v>81</v>
      </c>
      <c r="I135" s="3212">
        <v>5</v>
      </c>
      <c r="J135" s="3020">
        <v>5</v>
      </c>
      <c r="K135" s="3119" t="s">
        <v>445</v>
      </c>
      <c r="L135" s="3213"/>
      <c r="M135" s="3214"/>
      <c r="N135" s="92"/>
      <c r="O135" s="2796" t="s">
        <v>425</v>
      </c>
      <c r="P135" s="881">
        <f t="shared" ref="P135:U135" si="147">AD147</f>
        <v>0</v>
      </c>
      <c r="Q135" s="1044">
        <f t="shared" si="147"/>
        <v>0</v>
      </c>
      <c r="R135" s="1391">
        <f t="shared" si="147"/>
        <v>228.25</v>
      </c>
      <c r="S135" s="1392">
        <f t="shared" si="147"/>
        <v>192.5</v>
      </c>
      <c r="T135" s="881">
        <f t="shared" si="147"/>
        <v>24</v>
      </c>
      <c r="U135" s="1046">
        <f t="shared" si="147"/>
        <v>19</v>
      </c>
      <c r="V135" s="1391">
        <f t="shared" ref="V135:Y137" si="148">P135+R135</f>
        <v>228.25</v>
      </c>
      <c r="W135" s="923">
        <f t="shared" si="148"/>
        <v>192.5</v>
      </c>
      <c r="X135" s="1391">
        <f t="shared" si="148"/>
        <v>252.25</v>
      </c>
      <c r="Y135" s="1392">
        <f t="shared" si="148"/>
        <v>211.5</v>
      </c>
      <c r="Z135" s="1393">
        <f t="shared" si="138"/>
        <v>252.25</v>
      </c>
      <c r="AA135" s="923">
        <f t="shared" si="139"/>
        <v>211.5</v>
      </c>
      <c r="AC135" s="929" t="s">
        <v>230</v>
      </c>
      <c r="AD135" s="769"/>
      <c r="AE135" s="1121"/>
      <c r="AF135" s="903"/>
      <c r="AG135" s="1028"/>
      <c r="AH135" s="903"/>
      <c r="AI135" s="1046"/>
      <c r="AJ135" s="903">
        <f t="shared" si="146"/>
        <v>0</v>
      </c>
      <c r="AK135" s="1029">
        <f t="shared" si="146"/>
        <v>0</v>
      </c>
      <c r="AL135" s="903">
        <f t="shared" si="146"/>
        <v>0</v>
      </c>
      <c r="AM135" s="950">
        <f t="shared" si="146"/>
        <v>0</v>
      </c>
      <c r="AN135" s="933">
        <f t="shared" si="136"/>
        <v>0</v>
      </c>
      <c r="AO135" s="937">
        <f t="shared" si="137"/>
        <v>0</v>
      </c>
      <c r="AR135" s="111"/>
      <c r="AV135" s="48"/>
      <c r="AW135" s="11"/>
      <c r="AX135" s="11"/>
      <c r="AY135" s="11"/>
      <c r="AZ135" s="11"/>
      <c r="BA135" s="1168"/>
      <c r="BB135" s="1375"/>
      <c r="BC135" s="1374"/>
      <c r="BD135" s="327"/>
      <c r="BE135" s="327"/>
      <c r="BF135" s="142"/>
      <c r="BG135" s="11"/>
      <c r="BH135" s="11"/>
      <c r="BI135" s="11"/>
      <c r="BJ135" s="11"/>
      <c r="BK135" s="11"/>
    </row>
    <row r="136" spans="2:63" ht="15.75" customHeight="1" thickBot="1">
      <c r="B136" s="1234" t="s">
        <v>292</v>
      </c>
      <c r="C136" s="1235"/>
      <c r="D136" s="3186">
        <f>SUM(D128:D135)</f>
        <v>580</v>
      </c>
      <c r="E136" s="3215"/>
      <c r="F136" s="3216"/>
      <c r="G136" s="3216"/>
      <c r="H136" s="1231"/>
      <c r="I136" s="1231"/>
      <c r="J136" s="1230"/>
      <c r="K136" s="3085" t="s">
        <v>855</v>
      </c>
      <c r="L136" s="3084">
        <v>45</v>
      </c>
      <c r="M136" s="3087">
        <v>45</v>
      </c>
      <c r="N136" s="92"/>
      <c r="O136" s="2797" t="s">
        <v>426</v>
      </c>
      <c r="P136" s="881">
        <f t="shared" ref="P136:U137" si="149">AD154</f>
        <v>0</v>
      </c>
      <c r="Q136" s="1044">
        <f t="shared" si="149"/>
        <v>0</v>
      </c>
      <c r="R136" s="881">
        <f t="shared" si="149"/>
        <v>7.5</v>
      </c>
      <c r="S136" s="1045">
        <f t="shared" si="149"/>
        <v>7.5</v>
      </c>
      <c r="T136" s="881">
        <f t="shared" si="149"/>
        <v>0</v>
      </c>
      <c r="U136" s="1046">
        <f t="shared" si="149"/>
        <v>0</v>
      </c>
      <c r="V136" s="881">
        <f t="shared" si="148"/>
        <v>7.5</v>
      </c>
      <c r="W136" s="923">
        <f t="shared" si="148"/>
        <v>7.5</v>
      </c>
      <c r="X136" s="881">
        <f t="shared" si="148"/>
        <v>7.5</v>
      </c>
      <c r="Y136" s="1045">
        <f t="shared" si="148"/>
        <v>7.5</v>
      </c>
      <c r="Z136" s="922">
        <f t="shared" si="138"/>
        <v>7.5</v>
      </c>
      <c r="AA136" s="923">
        <f t="shared" si="139"/>
        <v>7.5</v>
      </c>
      <c r="AC136" s="931" t="s">
        <v>353</v>
      </c>
      <c r="AD136" s="1130"/>
      <c r="AE136" s="1122"/>
      <c r="AF136" s="903"/>
      <c r="AG136" s="1028"/>
      <c r="AH136" s="904"/>
      <c r="AI136" s="1129"/>
      <c r="AJ136" s="904">
        <f t="shared" si="146"/>
        <v>0</v>
      </c>
      <c r="AK136" s="1031">
        <f t="shared" si="146"/>
        <v>0</v>
      </c>
      <c r="AL136" s="904">
        <f t="shared" si="146"/>
        <v>0</v>
      </c>
      <c r="AM136" s="868">
        <f t="shared" si="146"/>
        <v>0</v>
      </c>
      <c r="AN136" s="933">
        <f t="shared" si="136"/>
        <v>0</v>
      </c>
      <c r="AO136" s="937">
        <f t="shared" si="137"/>
        <v>0</v>
      </c>
      <c r="AR136" s="207"/>
      <c r="AV136" s="48"/>
      <c r="AW136" s="11"/>
      <c r="AX136" s="1168"/>
      <c r="AY136" s="54"/>
      <c r="AZ136" s="11"/>
      <c r="BA136" s="342"/>
      <c r="BB136" s="84"/>
      <c r="BC136" s="134"/>
      <c r="BD136" s="87"/>
      <c r="BE136" s="327"/>
      <c r="BF136" s="140"/>
      <c r="BG136" s="11"/>
      <c r="BH136" s="11"/>
      <c r="BI136" s="11"/>
      <c r="BJ136" s="11"/>
      <c r="BK136" s="11"/>
    </row>
    <row r="137" spans="2:63" ht="13.5" customHeight="1" thickBot="1">
      <c r="B137" s="616"/>
      <c r="C137" s="340" t="s">
        <v>110</v>
      </c>
      <c r="D137" s="226"/>
      <c r="E137" s="3217" t="s">
        <v>708</v>
      </c>
      <c r="F137" s="3218"/>
      <c r="G137" s="3219"/>
      <c r="H137" s="3016"/>
      <c r="I137" s="3016"/>
      <c r="J137" s="3017"/>
      <c r="K137" s="3220" t="s">
        <v>444</v>
      </c>
      <c r="L137" s="112"/>
      <c r="M137" s="226"/>
      <c r="N137" s="92"/>
      <c r="O137" s="2798" t="s">
        <v>526</v>
      </c>
      <c r="P137" s="881">
        <f t="shared" si="149"/>
        <v>0</v>
      </c>
      <c r="Q137" s="1044">
        <f t="shared" si="149"/>
        <v>0</v>
      </c>
      <c r="R137" s="881">
        <f t="shared" si="149"/>
        <v>235.75</v>
      </c>
      <c r="S137" s="1392">
        <f t="shared" si="149"/>
        <v>200</v>
      </c>
      <c r="T137" s="881">
        <f t="shared" si="149"/>
        <v>24</v>
      </c>
      <c r="U137" s="1046">
        <f t="shared" si="149"/>
        <v>19</v>
      </c>
      <c r="V137" s="881">
        <f t="shared" si="148"/>
        <v>235.75</v>
      </c>
      <c r="W137" s="923">
        <f t="shared" si="148"/>
        <v>200</v>
      </c>
      <c r="X137" s="881">
        <f t="shared" si="148"/>
        <v>259.75</v>
      </c>
      <c r="Y137" s="1045">
        <f t="shared" si="148"/>
        <v>219</v>
      </c>
      <c r="Z137" s="922">
        <f t="shared" si="138"/>
        <v>259.75</v>
      </c>
      <c r="AA137" s="923">
        <f t="shared" si="139"/>
        <v>219</v>
      </c>
      <c r="AC137" s="931" t="s">
        <v>633</v>
      </c>
      <c r="AD137" s="900"/>
      <c r="AE137" s="1119"/>
      <c r="AF137" s="902"/>
      <c r="AG137" s="1025"/>
      <c r="AH137" s="903"/>
      <c r="AI137" s="1046"/>
      <c r="AJ137" s="903">
        <f t="shared" si="146"/>
        <v>0</v>
      </c>
      <c r="AK137" s="1029">
        <f t="shared" si="146"/>
        <v>0</v>
      </c>
      <c r="AL137" s="903">
        <f t="shared" si="146"/>
        <v>0</v>
      </c>
      <c r="AM137" s="950">
        <f t="shared" si="146"/>
        <v>0</v>
      </c>
      <c r="AN137" s="933">
        <f t="shared" si="136"/>
        <v>0</v>
      </c>
      <c r="AO137" s="937">
        <f t="shared" si="137"/>
        <v>0</v>
      </c>
      <c r="AR137" s="207"/>
      <c r="AV137" s="48"/>
      <c r="AW137" s="11"/>
      <c r="AX137" s="11"/>
      <c r="AY137" s="11"/>
      <c r="AZ137" s="11"/>
      <c r="BA137" s="54"/>
      <c r="BB137" s="606"/>
      <c r="BC137" s="607"/>
      <c r="BD137" s="14"/>
      <c r="BE137" s="327"/>
      <c r="BF137" s="142"/>
      <c r="BG137" s="11"/>
      <c r="BH137" s="11"/>
      <c r="BI137" s="11"/>
      <c r="BJ137" s="11"/>
      <c r="BK137" s="11"/>
    </row>
    <row r="138" spans="2:63" ht="17.25" customHeight="1" thickBot="1">
      <c r="B138" s="1580" t="s">
        <v>277</v>
      </c>
      <c r="C138" s="1409" t="s">
        <v>1064</v>
      </c>
      <c r="D138" s="1550">
        <v>100</v>
      </c>
      <c r="E138" s="1179" t="s">
        <v>89</v>
      </c>
      <c r="F138" s="3023" t="s">
        <v>90</v>
      </c>
      <c r="G138" s="3024" t="s">
        <v>91</v>
      </c>
      <c r="H138" s="1232" t="s">
        <v>89</v>
      </c>
      <c r="I138" s="160" t="s">
        <v>90</v>
      </c>
      <c r="J138" s="2424" t="s">
        <v>91</v>
      </c>
      <c r="K138" s="3068" t="s">
        <v>89</v>
      </c>
      <c r="L138" s="3069" t="s">
        <v>90</v>
      </c>
      <c r="M138" s="3070" t="s">
        <v>91</v>
      </c>
      <c r="N138" s="92"/>
      <c r="O138" s="916" t="s">
        <v>66</v>
      </c>
      <c r="P138" s="882">
        <f t="shared" ref="P138:U138" si="150">AD162</f>
        <v>147.55000000000001</v>
      </c>
      <c r="Q138" s="1047">
        <f>AE162</f>
        <v>130</v>
      </c>
      <c r="R138" s="882">
        <f t="shared" si="150"/>
        <v>0</v>
      </c>
      <c r="S138" s="950">
        <f t="shared" si="150"/>
        <v>0</v>
      </c>
      <c r="T138" s="882">
        <f t="shared" si="150"/>
        <v>12.47</v>
      </c>
      <c r="U138" s="1043">
        <f t="shared" si="150"/>
        <v>11.25</v>
      </c>
      <c r="V138" s="882">
        <f t="shared" ref="V138:Y138" si="151">P138+R138</f>
        <v>147.55000000000001</v>
      </c>
      <c r="W138" s="1029">
        <f t="shared" si="151"/>
        <v>130</v>
      </c>
      <c r="X138" s="882">
        <f t="shared" si="151"/>
        <v>12.47</v>
      </c>
      <c r="Y138" s="950">
        <f t="shared" si="151"/>
        <v>11.25</v>
      </c>
      <c r="Z138" s="934">
        <f t="shared" ref="Z138:Z160" si="152">P138+R138+T138</f>
        <v>160.02000000000001</v>
      </c>
      <c r="AA138" s="918">
        <f t="shared" ref="AA138:AA160" si="153">Q138+S138+U138</f>
        <v>141.25</v>
      </c>
      <c r="AC138" s="1201" t="s">
        <v>373</v>
      </c>
      <c r="AD138" s="769"/>
      <c r="AE138" s="1120"/>
      <c r="AF138" s="903">
        <f>F151</f>
        <v>3.25</v>
      </c>
      <c r="AG138" s="1028">
        <f>G151</f>
        <v>2.5</v>
      </c>
      <c r="AH138" s="903"/>
      <c r="AI138" s="1046"/>
      <c r="AJ138" s="903">
        <f t="shared" ref="AJ138:AJ139" si="154">AD138+AF138</f>
        <v>3.25</v>
      </c>
      <c r="AK138" s="1029">
        <f t="shared" ref="AK138:AK139" si="155">AE138+AG138</f>
        <v>2.5</v>
      </c>
      <c r="AL138" s="903">
        <f t="shared" ref="AL138:AL139" si="156">AF138+AH138</f>
        <v>3.25</v>
      </c>
      <c r="AM138" s="950">
        <f t="shared" ref="AM138:AM139" si="157">AG138+AI138</f>
        <v>2.5</v>
      </c>
      <c r="AN138" s="933">
        <f t="shared" si="136"/>
        <v>3.25</v>
      </c>
      <c r="AO138" s="937">
        <f t="shared" si="137"/>
        <v>2.5</v>
      </c>
      <c r="AR138" s="104"/>
      <c r="AV138" s="48"/>
      <c r="AW138" s="11"/>
      <c r="AX138" s="11"/>
      <c r="AY138" s="11"/>
      <c r="AZ138" s="11"/>
      <c r="BA138" s="1213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</row>
    <row r="139" spans="2:63" ht="18" customHeight="1">
      <c r="B139" s="1414" t="s">
        <v>398</v>
      </c>
      <c r="C139" s="1409" t="s">
        <v>717</v>
      </c>
      <c r="D139" s="3040">
        <v>250</v>
      </c>
      <c r="E139" s="3221" t="s">
        <v>69</v>
      </c>
      <c r="F139" s="2868">
        <v>50</v>
      </c>
      <c r="G139" s="3193">
        <v>40</v>
      </c>
      <c r="H139" s="2770" t="s">
        <v>376</v>
      </c>
      <c r="I139" s="3222">
        <v>2.5</v>
      </c>
      <c r="J139" s="3223">
        <v>2.5</v>
      </c>
      <c r="K139" s="2998" t="s">
        <v>473</v>
      </c>
      <c r="L139" s="3152">
        <v>201.97300000000001</v>
      </c>
      <c r="M139" s="3153">
        <v>141.6</v>
      </c>
      <c r="N139" s="92"/>
      <c r="O139" s="924" t="s">
        <v>93</v>
      </c>
      <c r="P139" s="1169">
        <f t="shared" ref="P139:U139" si="158">AD166</f>
        <v>10</v>
      </c>
      <c r="Q139" s="872">
        <f t="shared" si="158"/>
        <v>10</v>
      </c>
      <c r="R139" s="882">
        <f t="shared" si="158"/>
        <v>26.8</v>
      </c>
      <c r="S139" s="1029">
        <f t="shared" si="158"/>
        <v>25</v>
      </c>
      <c r="T139" s="882">
        <f t="shared" si="158"/>
        <v>0</v>
      </c>
      <c r="U139" s="1043">
        <f t="shared" si="158"/>
        <v>0</v>
      </c>
      <c r="V139" s="879">
        <f t="shared" ref="V139:V161" si="159">P139+R139</f>
        <v>36.799999999999997</v>
      </c>
      <c r="W139" s="1029">
        <f t="shared" ref="W139:W166" si="160">Q139+S139</f>
        <v>35</v>
      </c>
      <c r="X139" s="879">
        <f t="shared" ref="X139:X164" si="161">R139+T139</f>
        <v>26.8</v>
      </c>
      <c r="Y139" s="950">
        <f t="shared" ref="Y139:Y166" si="162">S139+U139</f>
        <v>25</v>
      </c>
      <c r="Z139" s="917">
        <f t="shared" si="152"/>
        <v>36.799999999999997</v>
      </c>
      <c r="AA139" s="918">
        <f t="shared" si="153"/>
        <v>35</v>
      </c>
      <c r="AC139" s="930" t="s">
        <v>374</v>
      </c>
      <c r="AD139" s="769"/>
      <c r="AE139" s="1121"/>
      <c r="AF139" s="903"/>
      <c r="AG139" s="1028"/>
      <c r="AH139" s="903"/>
      <c r="AI139" s="1046"/>
      <c r="AJ139" s="903">
        <f t="shared" si="154"/>
        <v>0</v>
      </c>
      <c r="AK139" s="1029">
        <f t="shared" si="155"/>
        <v>0</v>
      </c>
      <c r="AL139" s="903">
        <f t="shared" si="156"/>
        <v>0</v>
      </c>
      <c r="AM139" s="950">
        <f t="shared" si="157"/>
        <v>0</v>
      </c>
      <c r="AN139" s="933">
        <f t="shared" si="136"/>
        <v>0</v>
      </c>
      <c r="AO139" s="937">
        <f t="shared" si="137"/>
        <v>0</v>
      </c>
      <c r="AR139" s="1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</row>
    <row r="140" spans="2:63" ht="18" customHeight="1">
      <c r="B140" s="103"/>
      <c r="C140" s="1408" t="s">
        <v>716</v>
      </c>
      <c r="D140" s="3224"/>
      <c r="E140" s="3225" t="s">
        <v>485</v>
      </c>
      <c r="F140" s="227">
        <v>37.5</v>
      </c>
      <c r="G140" s="3184">
        <v>30</v>
      </c>
      <c r="H140" s="3052" t="s">
        <v>372</v>
      </c>
      <c r="I140" s="227">
        <v>0.9</v>
      </c>
      <c r="J140" s="1233">
        <v>0.9</v>
      </c>
      <c r="K140" s="2736" t="s">
        <v>352</v>
      </c>
      <c r="L140" s="3212">
        <v>7.08</v>
      </c>
      <c r="M140" s="3020">
        <v>7.08</v>
      </c>
      <c r="N140" s="121"/>
      <c r="O140" s="429" t="s">
        <v>358</v>
      </c>
      <c r="P140" s="879"/>
      <c r="Q140" s="872"/>
      <c r="R140" s="879"/>
      <c r="S140" s="950"/>
      <c r="T140" s="879"/>
      <c r="U140" s="1043"/>
      <c r="V140" s="879">
        <f t="shared" si="159"/>
        <v>0</v>
      </c>
      <c r="W140" s="1029">
        <f t="shared" si="160"/>
        <v>0</v>
      </c>
      <c r="X140" s="879">
        <f t="shared" si="161"/>
        <v>0</v>
      </c>
      <c r="Y140" s="950">
        <f t="shared" si="162"/>
        <v>0</v>
      </c>
      <c r="Z140" s="917">
        <f t="shared" si="152"/>
        <v>0</v>
      </c>
      <c r="AA140" s="918">
        <f t="shared" si="153"/>
        <v>0</v>
      </c>
      <c r="AC140" s="931" t="s">
        <v>111</v>
      </c>
      <c r="AD140" s="1132"/>
      <c r="AE140" s="1124"/>
      <c r="AF140" s="903">
        <f>F140</f>
        <v>37.5</v>
      </c>
      <c r="AG140" s="1028">
        <f>G140</f>
        <v>30</v>
      </c>
      <c r="AH140" s="903"/>
      <c r="AI140" s="1046"/>
      <c r="AJ140" s="903">
        <f t="shared" ref="AJ140:AM147" si="163">AD140+AF140</f>
        <v>37.5</v>
      </c>
      <c r="AK140" s="1029">
        <f t="shared" si="163"/>
        <v>30</v>
      </c>
      <c r="AL140" s="903">
        <f t="shared" si="163"/>
        <v>37.5</v>
      </c>
      <c r="AM140" s="950">
        <f t="shared" si="163"/>
        <v>30</v>
      </c>
      <c r="AN140" s="933">
        <f t="shared" si="136"/>
        <v>37.5</v>
      </c>
      <c r="AO140" s="937">
        <f t="shared" si="137"/>
        <v>30</v>
      </c>
      <c r="AR140" s="207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</row>
    <row r="141" spans="2:63" ht="15" customHeight="1">
      <c r="B141" s="3151" t="s">
        <v>709</v>
      </c>
      <c r="C141" s="2691" t="s">
        <v>444</v>
      </c>
      <c r="D141" s="3226">
        <v>120</v>
      </c>
      <c r="E141" s="183" t="s">
        <v>484</v>
      </c>
      <c r="F141" s="227">
        <v>12.5</v>
      </c>
      <c r="G141" s="3184">
        <v>10</v>
      </c>
      <c r="H141" s="3052" t="s">
        <v>135</v>
      </c>
      <c r="I141" s="3046">
        <v>0.01</v>
      </c>
      <c r="J141" s="3047">
        <v>0.01</v>
      </c>
      <c r="K141" s="184" t="s">
        <v>82</v>
      </c>
      <c r="L141" s="242">
        <v>1.5</v>
      </c>
      <c r="M141" s="3013">
        <v>1.5</v>
      </c>
      <c r="N141" s="135"/>
      <c r="O141" s="429" t="s">
        <v>317</v>
      </c>
      <c r="P141" s="879">
        <f t="shared" ref="P141:U141" si="164">AD169</f>
        <v>0</v>
      </c>
      <c r="Q141" s="872">
        <f t="shared" si="164"/>
        <v>0</v>
      </c>
      <c r="R141" s="879">
        <f t="shared" si="164"/>
        <v>0</v>
      </c>
      <c r="S141" s="950">
        <f t="shared" si="164"/>
        <v>0</v>
      </c>
      <c r="T141" s="879">
        <f t="shared" si="164"/>
        <v>0</v>
      </c>
      <c r="U141" s="1043">
        <f t="shared" si="164"/>
        <v>0</v>
      </c>
      <c r="V141" s="879">
        <f t="shared" si="159"/>
        <v>0</v>
      </c>
      <c r="W141" s="1029">
        <f t="shared" si="160"/>
        <v>0</v>
      </c>
      <c r="X141" s="879">
        <f t="shared" si="161"/>
        <v>0</v>
      </c>
      <c r="Y141" s="950">
        <f t="shared" si="162"/>
        <v>0</v>
      </c>
      <c r="Z141" s="917">
        <f t="shared" si="152"/>
        <v>0</v>
      </c>
      <c r="AA141" s="918">
        <f t="shared" si="153"/>
        <v>0</v>
      </c>
      <c r="AC141" s="931" t="s">
        <v>80</v>
      </c>
      <c r="AD141" s="769"/>
      <c r="AE141" s="1124"/>
      <c r="AF141" s="903">
        <f>F143</f>
        <v>12</v>
      </c>
      <c r="AG141" s="1028">
        <f>G143</f>
        <v>10</v>
      </c>
      <c r="AH141" s="903"/>
      <c r="AI141" s="1046"/>
      <c r="AJ141" s="903">
        <f t="shared" si="163"/>
        <v>12</v>
      </c>
      <c r="AK141" s="1029">
        <f t="shared" si="163"/>
        <v>10</v>
      </c>
      <c r="AL141" s="903">
        <f t="shared" si="163"/>
        <v>12</v>
      </c>
      <c r="AM141" s="950">
        <f t="shared" si="163"/>
        <v>10</v>
      </c>
      <c r="AN141" s="933">
        <f t="shared" si="136"/>
        <v>12</v>
      </c>
      <c r="AO141" s="937">
        <f t="shared" si="137"/>
        <v>10</v>
      </c>
      <c r="AR141" s="207"/>
      <c r="AV141" s="11"/>
      <c r="AW141" s="11"/>
      <c r="AX141" s="11"/>
      <c r="AY141" s="11"/>
    </row>
    <row r="142" spans="2:63" ht="15.75" customHeight="1">
      <c r="B142" s="1414" t="s">
        <v>527</v>
      </c>
      <c r="C142" s="1409" t="s">
        <v>474</v>
      </c>
      <c r="D142" s="3040">
        <v>180</v>
      </c>
      <c r="E142" s="3054" t="s">
        <v>608</v>
      </c>
      <c r="F142" s="92"/>
      <c r="G142" s="760"/>
      <c r="H142" s="245" t="s">
        <v>619</v>
      </c>
      <c r="I142" s="3166"/>
      <c r="J142" s="3055">
        <v>0.7</v>
      </c>
      <c r="K142" s="2713" t="s">
        <v>77</v>
      </c>
      <c r="L142" s="242">
        <v>3.7</v>
      </c>
      <c r="M142" s="3013">
        <v>3.7</v>
      </c>
      <c r="N142" s="135"/>
      <c r="O142" s="916" t="s">
        <v>318</v>
      </c>
      <c r="P142" s="879">
        <f t="shared" ref="P142:U142" si="165">AD173</f>
        <v>0</v>
      </c>
      <c r="Q142" s="1047">
        <f t="shared" si="165"/>
        <v>0</v>
      </c>
      <c r="R142" s="879">
        <f t="shared" si="165"/>
        <v>0</v>
      </c>
      <c r="S142" s="1029">
        <f t="shared" si="165"/>
        <v>0</v>
      </c>
      <c r="T142" s="879">
        <f t="shared" si="165"/>
        <v>0</v>
      </c>
      <c r="U142" s="1048">
        <f t="shared" si="165"/>
        <v>0</v>
      </c>
      <c r="V142" s="879">
        <f t="shared" si="159"/>
        <v>0</v>
      </c>
      <c r="W142" s="1029">
        <f t="shared" si="160"/>
        <v>0</v>
      </c>
      <c r="X142" s="879">
        <f t="shared" si="161"/>
        <v>0</v>
      </c>
      <c r="Y142" s="950">
        <f t="shared" si="162"/>
        <v>0</v>
      </c>
      <c r="Z142" s="917">
        <f t="shared" si="152"/>
        <v>0</v>
      </c>
      <c r="AA142" s="918">
        <f t="shared" si="153"/>
        <v>0</v>
      </c>
      <c r="AC142" s="931" t="s">
        <v>64</v>
      </c>
      <c r="AD142" s="769"/>
      <c r="AE142" s="1124"/>
      <c r="AF142" s="903">
        <f>F141</f>
        <v>12.5</v>
      </c>
      <c r="AG142" s="1028">
        <f>G141</f>
        <v>10</v>
      </c>
      <c r="AH142" s="903">
        <f>F159</f>
        <v>24</v>
      </c>
      <c r="AI142" s="1046">
        <f>G159</f>
        <v>19</v>
      </c>
      <c r="AJ142" s="903">
        <f t="shared" si="163"/>
        <v>12.5</v>
      </c>
      <c r="AK142" s="1029">
        <f t="shared" si="163"/>
        <v>10</v>
      </c>
      <c r="AL142" s="903">
        <f t="shared" si="163"/>
        <v>36.5</v>
      </c>
      <c r="AM142" s="950">
        <f t="shared" si="163"/>
        <v>29</v>
      </c>
      <c r="AN142" s="933">
        <f t="shared" si="136"/>
        <v>36.5</v>
      </c>
      <c r="AO142" s="937">
        <f t="shared" si="137"/>
        <v>29</v>
      </c>
      <c r="AR142" s="207"/>
      <c r="AV142" s="11"/>
      <c r="AW142" s="11"/>
      <c r="AX142" s="11"/>
      <c r="AY142" s="11"/>
    </row>
    <row r="143" spans="2:63" ht="15.75" customHeight="1" thickBot="1">
      <c r="B143" s="1643" t="s">
        <v>663</v>
      </c>
      <c r="C143" s="1597" t="s">
        <v>360</v>
      </c>
      <c r="D143" s="3040">
        <v>200</v>
      </c>
      <c r="E143" s="183" t="s">
        <v>134</v>
      </c>
      <c r="F143" s="227">
        <v>12</v>
      </c>
      <c r="G143" s="3184">
        <v>10</v>
      </c>
      <c r="H143" s="265" t="s">
        <v>366</v>
      </c>
      <c r="I143" s="242">
        <v>200</v>
      </c>
      <c r="J143" s="3013">
        <v>200</v>
      </c>
      <c r="K143" s="2736" t="s">
        <v>372</v>
      </c>
      <c r="L143" s="3046">
        <v>0.6</v>
      </c>
      <c r="M143" s="3047">
        <v>0.6</v>
      </c>
      <c r="N143" s="92"/>
      <c r="O143" s="916" t="s">
        <v>108</v>
      </c>
      <c r="P143" s="882"/>
      <c r="Q143" s="1047"/>
      <c r="R143" s="1131">
        <f>L139</f>
        <v>201.97300000000001</v>
      </c>
      <c r="S143" s="1052">
        <f>M139</f>
        <v>141.6</v>
      </c>
      <c r="T143" s="879"/>
      <c r="U143" s="1043"/>
      <c r="V143" s="879">
        <f t="shared" si="159"/>
        <v>201.97300000000001</v>
      </c>
      <c r="W143" s="1029">
        <f t="shared" si="160"/>
        <v>141.6</v>
      </c>
      <c r="X143" s="879">
        <f t="shared" si="161"/>
        <v>201.97300000000001</v>
      </c>
      <c r="Y143" s="950">
        <f t="shared" si="162"/>
        <v>141.6</v>
      </c>
      <c r="Z143" s="917">
        <f t="shared" si="152"/>
        <v>201.97300000000001</v>
      </c>
      <c r="AA143" s="918">
        <f t="shared" si="153"/>
        <v>141.6</v>
      </c>
      <c r="AC143" s="931" t="s">
        <v>69</v>
      </c>
      <c r="AD143" s="769"/>
      <c r="AE143" s="1121"/>
      <c r="AF143" s="903">
        <f>F139</f>
        <v>50</v>
      </c>
      <c r="AG143" s="1028">
        <f>G139</f>
        <v>40</v>
      </c>
      <c r="AH143" s="903"/>
      <c r="AI143" s="1046"/>
      <c r="AJ143" s="903">
        <f t="shared" si="163"/>
        <v>50</v>
      </c>
      <c r="AK143" s="1029">
        <f t="shared" si="163"/>
        <v>40</v>
      </c>
      <c r="AL143" s="903">
        <f t="shared" si="163"/>
        <v>50</v>
      </c>
      <c r="AM143" s="950">
        <f t="shared" si="163"/>
        <v>40</v>
      </c>
      <c r="AN143" s="933">
        <f t="shared" si="136"/>
        <v>50</v>
      </c>
      <c r="AO143" s="937">
        <f t="shared" si="137"/>
        <v>40</v>
      </c>
      <c r="AR143" s="207"/>
      <c r="AW143" s="11"/>
      <c r="AX143" s="11"/>
      <c r="AY143" s="11"/>
    </row>
    <row r="144" spans="2:63" ht="18" customHeight="1" thickBot="1">
      <c r="B144" s="1240"/>
      <c r="C144" s="1598" t="s">
        <v>361</v>
      </c>
      <c r="D144" s="2721"/>
      <c r="E144" s="3048" t="s">
        <v>609</v>
      </c>
      <c r="F144" s="2398"/>
      <c r="G144" s="3227"/>
      <c r="H144" s="2736" t="s">
        <v>84</v>
      </c>
      <c r="I144" s="227">
        <v>5</v>
      </c>
      <c r="J144" s="229">
        <v>5</v>
      </c>
      <c r="K144" s="3118" t="s">
        <v>430</v>
      </c>
      <c r="L144" s="3228"/>
      <c r="M144" s="3229"/>
      <c r="N144" s="106"/>
      <c r="O144" s="916" t="s">
        <v>62</v>
      </c>
      <c r="P144" s="879"/>
      <c r="Q144" s="872"/>
      <c r="R144" s="879"/>
      <c r="S144" s="950"/>
      <c r="T144" s="879"/>
      <c r="U144" s="1043"/>
      <c r="V144" s="879">
        <f t="shared" si="159"/>
        <v>0</v>
      </c>
      <c r="W144" s="1029">
        <f t="shared" si="160"/>
        <v>0</v>
      </c>
      <c r="X144" s="879">
        <f t="shared" si="161"/>
        <v>0</v>
      </c>
      <c r="Y144" s="950">
        <f t="shared" si="162"/>
        <v>0</v>
      </c>
      <c r="Z144" s="917">
        <f t="shared" si="152"/>
        <v>0</v>
      </c>
      <c r="AA144" s="918">
        <f t="shared" si="153"/>
        <v>0</v>
      </c>
      <c r="AC144" s="931" t="s">
        <v>114</v>
      </c>
      <c r="AD144" s="769"/>
      <c r="AE144" s="1125"/>
      <c r="AF144" s="903">
        <f>L152</f>
        <v>113</v>
      </c>
      <c r="AG144" s="1028">
        <f>M152</f>
        <v>100</v>
      </c>
      <c r="AH144" s="903"/>
      <c r="AI144" s="1046"/>
      <c r="AJ144" s="903">
        <f t="shared" si="163"/>
        <v>113</v>
      </c>
      <c r="AK144" s="1029">
        <f t="shared" si="163"/>
        <v>100</v>
      </c>
      <c r="AL144" s="903">
        <f t="shared" si="163"/>
        <v>113</v>
      </c>
      <c r="AM144" s="950">
        <f t="shared" si="163"/>
        <v>100</v>
      </c>
      <c r="AN144" s="933">
        <f t="shared" si="136"/>
        <v>113</v>
      </c>
      <c r="AO144" s="937">
        <f t="shared" si="137"/>
        <v>100</v>
      </c>
      <c r="AR144" s="207"/>
      <c r="AW144" s="11"/>
      <c r="AX144" s="11"/>
      <c r="AY144" s="11"/>
    </row>
    <row r="145" spans="2:51" ht="15" customHeight="1" thickBot="1">
      <c r="B145" s="1643" t="s">
        <v>9</v>
      </c>
      <c r="C145" s="2691" t="s">
        <v>10</v>
      </c>
      <c r="D145" s="3230">
        <v>70</v>
      </c>
      <c r="E145" s="183" t="s">
        <v>396</v>
      </c>
      <c r="F145" s="227">
        <v>7.5</v>
      </c>
      <c r="G145" s="2397">
        <v>7.5</v>
      </c>
      <c r="H145" s="92"/>
      <c r="I145" s="92"/>
      <c r="J145" s="102"/>
      <c r="K145" s="3025" t="s">
        <v>89</v>
      </c>
      <c r="L145" s="3094" t="s">
        <v>90</v>
      </c>
      <c r="M145" s="3027" t="s">
        <v>91</v>
      </c>
      <c r="N145" s="106"/>
      <c r="O145" s="916" t="s">
        <v>58</v>
      </c>
      <c r="P145" s="879">
        <f>I130</f>
        <v>13</v>
      </c>
      <c r="Q145" s="1170">
        <f>J130</f>
        <v>13</v>
      </c>
      <c r="R145" s="1131">
        <f>L147</f>
        <v>28.44</v>
      </c>
      <c r="S145" s="1029">
        <f>M147</f>
        <v>27</v>
      </c>
      <c r="T145" s="879">
        <f>F157+I160</f>
        <v>25.5</v>
      </c>
      <c r="U145" s="1040">
        <f>G157+J160</f>
        <v>25.5</v>
      </c>
      <c r="V145" s="879">
        <f t="shared" si="159"/>
        <v>41.44</v>
      </c>
      <c r="W145" s="1029">
        <f t="shared" si="160"/>
        <v>40</v>
      </c>
      <c r="X145" s="879">
        <f t="shared" si="161"/>
        <v>53.94</v>
      </c>
      <c r="Y145" s="950">
        <f t="shared" si="162"/>
        <v>52.5</v>
      </c>
      <c r="Z145" s="917">
        <f t="shared" si="152"/>
        <v>66.94</v>
      </c>
      <c r="AA145" s="918">
        <f t="shared" si="153"/>
        <v>65.5</v>
      </c>
      <c r="AC145" s="931" t="s">
        <v>634</v>
      </c>
      <c r="AD145" s="1130"/>
      <c r="AE145" s="1126"/>
      <c r="AF145" s="903"/>
      <c r="AG145" s="1028"/>
      <c r="AH145" s="903"/>
      <c r="AI145" s="1046"/>
      <c r="AJ145" s="903">
        <f t="shared" si="163"/>
        <v>0</v>
      </c>
      <c r="AK145" s="1029">
        <f t="shared" si="163"/>
        <v>0</v>
      </c>
      <c r="AL145" s="903">
        <f t="shared" si="163"/>
        <v>0</v>
      </c>
      <c r="AM145" s="950">
        <f t="shared" si="163"/>
        <v>0</v>
      </c>
      <c r="AN145" s="933">
        <f t="shared" si="136"/>
        <v>0</v>
      </c>
      <c r="AO145" s="937">
        <f t="shared" si="137"/>
        <v>0</v>
      </c>
      <c r="AR145" s="207"/>
      <c r="AW145" s="11"/>
      <c r="AX145" s="11"/>
      <c r="AY145" s="11"/>
    </row>
    <row r="146" spans="2:51" ht="15.75" customHeight="1" thickBot="1">
      <c r="B146" s="1250" t="s">
        <v>9</v>
      </c>
      <c r="C146" s="2691" t="s">
        <v>319</v>
      </c>
      <c r="D146" s="3231">
        <v>50</v>
      </c>
      <c r="E146" s="3232" t="s">
        <v>610</v>
      </c>
      <c r="F146" s="3103"/>
      <c r="G146" s="3103"/>
      <c r="H146" s="1231"/>
      <c r="I146" s="1231"/>
      <c r="J146" s="1230"/>
      <c r="K146" s="2998" t="s">
        <v>44</v>
      </c>
      <c r="L146" s="3233">
        <v>205.2</v>
      </c>
      <c r="M146" s="2371">
        <v>153.9</v>
      </c>
      <c r="N146" s="1069"/>
      <c r="O146" s="916" t="s">
        <v>122</v>
      </c>
      <c r="P146" s="879"/>
      <c r="Q146" s="872"/>
      <c r="R146" s="879"/>
      <c r="S146" s="950"/>
      <c r="T146" s="879"/>
      <c r="U146" s="1043"/>
      <c r="V146" s="879">
        <f t="shared" si="159"/>
        <v>0</v>
      </c>
      <c r="W146" s="1029">
        <f t="shared" si="160"/>
        <v>0</v>
      </c>
      <c r="X146" s="879">
        <f t="shared" si="161"/>
        <v>0</v>
      </c>
      <c r="Y146" s="950">
        <f t="shared" si="162"/>
        <v>0</v>
      </c>
      <c r="Z146" s="917">
        <f t="shared" si="152"/>
        <v>0</v>
      </c>
      <c r="AA146" s="925">
        <f t="shared" si="153"/>
        <v>0</v>
      </c>
      <c r="AC146" s="2268" t="s">
        <v>635</v>
      </c>
      <c r="AD146" s="901"/>
      <c r="AE146" s="1127"/>
      <c r="AF146" s="1367"/>
      <c r="AG146" s="1030"/>
      <c r="AH146" s="904"/>
      <c r="AI146" s="1129"/>
      <c r="AJ146" s="904">
        <f t="shared" si="163"/>
        <v>0</v>
      </c>
      <c r="AK146" s="1031">
        <f t="shared" si="163"/>
        <v>0</v>
      </c>
      <c r="AL146" s="904">
        <f t="shared" si="163"/>
        <v>0</v>
      </c>
      <c r="AM146" s="868">
        <f t="shared" si="163"/>
        <v>0</v>
      </c>
      <c r="AN146" s="1546">
        <f t="shared" si="136"/>
        <v>0</v>
      </c>
      <c r="AO146" s="1547">
        <f t="shared" si="137"/>
        <v>0</v>
      </c>
      <c r="AR146" s="1538"/>
    </row>
    <row r="147" spans="2:51" ht="14.25" customHeight="1" thickBot="1">
      <c r="B147" s="103"/>
      <c r="C147" s="2389"/>
      <c r="D147" s="92"/>
      <c r="E147" s="184" t="s">
        <v>82</v>
      </c>
      <c r="F147" s="3046">
        <v>5</v>
      </c>
      <c r="G147" s="3053">
        <v>5</v>
      </c>
      <c r="H147" s="3234" t="s">
        <v>360</v>
      </c>
      <c r="I147" s="3079"/>
      <c r="J147" s="3235"/>
      <c r="K147" s="2736" t="s">
        <v>75</v>
      </c>
      <c r="L147" s="242">
        <v>28.44</v>
      </c>
      <c r="M147" s="3013">
        <v>27</v>
      </c>
      <c r="N147" s="106"/>
      <c r="O147" s="916" t="s">
        <v>61</v>
      </c>
      <c r="P147" s="879">
        <f>F128</f>
        <v>151.648</v>
      </c>
      <c r="Q147" s="872">
        <f>G128</f>
        <v>150</v>
      </c>
      <c r="R147" s="879"/>
      <c r="S147" s="950"/>
      <c r="T147" s="1131"/>
      <c r="U147" s="1040"/>
      <c r="V147" s="879">
        <f t="shared" si="159"/>
        <v>151.648</v>
      </c>
      <c r="W147" s="1029">
        <f t="shared" si="160"/>
        <v>150</v>
      </c>
      <c r="X147" s="879">
        <f t="shared" si="161"/>
        <v>0</v>
      </c>
      <c r="Y147" s="950">
        <f t="shared" si="162"/>
        <v>0</v>
      </c>
      <c r="Z147" s="917">
        <f t="shared" si="152"/>
        <v>151.648</v>
      </c>
      <c r="AA147" s="925">
        <f t="shared" si="153"/>
        <v>150</v>
      </c>
      <c r="AC147" s="1365" t="s">
        <v>420</v>
      </c>
      <c r="AD147" s="1380">
        <f t="shared" ref="AD147:AH147" si="166">SUM(AD134:AD146)</f>
        <v>0</v>
      </c>
      <c r="AE147" s="1381">
        <f t="shared" si="166"/>
        <v>0</v>
      </c>
      <c r="AF147" s="1382">
        <f t="shared" si="166"/>
        <v>228.25</v>
      </c>
      <c r="AG147" s="1383">
        <f>SUM(AG134:AG146)</f>
        <v>192.5</v>
      </c>
      <c r="AH147" s="1384">
        <f t="shared" si="166"/>
        <v>24</v>
      </c>
      <c r="AI147" s="1368">
        <f>SUM(AI134:AI146)</f>
        <v>19</v>
      </c>
      <c r="AJ147" s="2265">
        <f t="shared" si="163"/>
        <v>228.25</v>
      </c>
      <c r="AK147" s="2266">
        <f t="shared" si="163"/>
        <v>192.5</v>
      </c>
      <c r="AL147" s="2265">
        <f t="shared" si="163"/>
        <v>252.25</v>
      </c>
      <c r="AM147" s="2267">
        <f t="shared" si="163"/>
        <v>211.5</v>
      </c>
      <c r="AN147" s="1090">
        <f t="shared" si="136"/>
        <v>252.25</v>
      </c>
      <c r="AO147" s="1549">
        <f t="shared" si="137"/>
        <v>211.5</v>
      </c>
      <c r="AR147" s="200"/>
    </row>
    <row r="148" spans="2:51" ht="15.75" customHeight="1" thickBot="1">
      <c r="B148" s="103"/>
      <c r="C148" s="2389"/>
      <c r="D148" s="92"/>
      <c r="E148" s="183" t="s">
        <v>119</v>
      </c>
      <c r="F148" s="3046">
        <v>7.4999999999999997E-2</v>
      </c>
      <c r="G148" s="3053">
        <v>7.4999999999999997E-2</v>
      </c>
      <c r="H148" s="3142" t="s">
        <v>361</v>
      </c>
      <c r="I148" s="3143"/>
      <c r="J148" s="3236"/>
      <c r="K148" s="2736" t="s">
        <v>77</v>
      </c>
      <c r="L148" s="227">
        <v>6.3</v>
      </c>
      <c r="M148" s="3055">
        <v>6.3</v>
      </c>
      <c r="N148" s="106"/>
      <c r="O148" s="916" t="s">
        <v>333</v>
      </c>
      <c r="P148" s="879"/>
      <c r="Q148" s="872"/>
      <c r="R148" s="879"/>
      <c r="S148" s="950"/>
      <c r="T148" s="879"/>
      <c r="U148" s="1043"/>
      <c r="V148" s="879">
        <f t="shared" si="159"/>
        <v>0</v>
      </c>
      <c r="W148" s="1029">
        <f t="shared" si="160"/>
        <v>0</v>
      </c>
      <c r="X148" s="879">
        <f t="shared" si="161"/>
        <v>0</v>
      </c>
      <c r="Y148" s="950">
        <f t="shared" si="162"/>
        <v>0</v>
      </c>
      <c r="Z148" s="917">
        <f t="shared" si="152"/>
        <v>0</v>
      </c>
      <c r="AA148" s="925">
        <f t="shared" si="153"/>
        <v>0</v>
      </c>
      <c r="AC148" s="86" t="s">
        <v>429</v>
      </c>
      <c r="AD148" s="1344"/>
      <c r="AE148" s="1346"/>
      <c r="AF148" s="1347"/>
      <c r="AG148" s="1348"/>
      <c r="AH148" s="1347"/>
      <c r="AI148" s="1349"/>
      <c r="AN148" s="933">
        <f t="shared" si="136"/>
        <v>0</v>
      </c>
      <c r="AO148" s="937">
        <f t="shared" si="137"/>
        <v>0</v>
      </c>
      <c r="AR148" s="106"/>
    </row>
    <row r="149" spans="2:51" ht="18" customHeight="1" thickBot="1">
      <c r="B149" s="103"/>
      <c r="C149" s="2389"/>
      <c r="D149" s="92"/>
      <c r="E149" s="183" t="s">
        <v>366</v>
      </c>
      <c r="F149" s="227">
        <v>3.68</v>
      </c>
      <c r="G149" s="3184"/>
      <c r="H149" s="1232" t="s">
        <v>89</v>
      </c>
      <c r="I149" s="160" t="s">
        <v>90</v>
      </c>
      <c r="J149" s="2424" t="s">
        <v>91</v>
      </c>
      <c r="K149" s="2421" t="s">
        <v>372</v>
      </c>
      <c r="L149" s="3126">
        <v>0.4</v>
      </c>
      <c r="M149" s="3237">
        <v>0.4</v>
      </c>
      <c r="N149" s="92"/>
      <c r="O149" s="916" t="s">
        <v>63</v>
      </c>
      <c r="P149" s="879">
        <f>I128</f>
        <v>4.5</v>
      </c>
      <c r="Q149" s="1047">
        <f>J128</f>
        <v>4.5</v>
      </c>
      <c r="R149" s="879">
        <f>I144</f>
        <v>5</v>
      </c>
      <c r="S149" s="950">
        <f>J144</f>
        <v>5</v>
      </c>
      <c r="T149" s="879"/>
      <c r="U149" s="1043"/>
      <c r="V149" s="879">
        <f t="shared" si="159"/>
        <v>9.5</v>
      </c>
      <c r="W149" s="1029">
        <f t="shared" si="160"/>
        <v>9.5</v>
      </c>
      <c r="X149" s="879">
        <f t="shared" si="161"/>
        <v>5</v>
      </c>
      <c r="Y149" s="950">
        <f t="shared" si="162"/>
        <v>5</v>
      </c>
      <c r="Z149" s="917">
        <f t="shared" si="152"/>
        <v>9.5</v>
      </c>
      <c r="AA149" s="925">
        <f t="shared" si="153"/>
        <v>9.5</v>
      </c>
      <c r="AC149" s="931" t="s">
        <v>115</v>
      </c>
      <c r="AD149" s="769"/>
      <c r="AE149" s="1121"/>
      <c r="AF149" s="903"/>
      <c r="AG149" s="1028"/>
      <c r="AH149" s="903"/>
      <c r="AI149" s="1046"/>
      <c r="AJ149" s="903">
        <f t="shared" ref="AJ149:AM153" si="167">AD149+AF149</f>
        <v>0</v>
      </c>
      <c r="AK149" s="1029">
        <f t="shared" si="167"/>
        <v>0</v>
      </c>
      <c r="AL149" s="903">
        <f t="shared" si="167"/>
        <v>0</v>
      </c>
      <c r="AM149" s="950">
        <f t="shared" si="167"/>
        <v>0</v>
      </c>
      <c r="AN149" s="933">
        <f t="shared" si="136"/>
        <v>0</v>
      </c>
      <c r="AO149" s="937">
        <f t="shared" si="137"/>
        <v>0</v>
      </c>
      <c r="AR149" s="207"/>
    </row>
    <row r="150" spans="2:51" ht="16.5" customHeight="1" thickBot="1">
      <c r="B150" s="103"/>
      <c r="C150" s="2389"/>
      <c r="D150" s="92"/>
      <c r="E150" s="3048" t="s">
        <v>557</v>
      </c>
      <c r="F150" s="2398"/>
      <c r="G150" s="2407"/>
      <c r="H150" s="183" t="s">
        <v>710</v>
      </c>
      <c r="I150" s="3212">
        <v>26.8</v>
      </c>
      <c r="J150" s="3238">
        <v>25</v>
      </c>
      <c r="K150" s="3239" t="s">
        <v>468</v>
      </c>
      <c r="L150" s="3016"/>
      <c r="M150" s="3017"/>
      <c r="N150" s="92"/>
      <c r="O150" s="916" t="s">
        <v>77</v>
      </c>
      <c r="P150" s="879">
        <f>F133</f>
        <v>3.6</v>
      </c>
      <c r="Q150" s="1047">
        <f>G133</f>
        <v>3.6</v>
      </c>
      <c r="R150" s="879">
        <f>L142+L148</f>
        <v>10</v>
      </c>
      <c r="S150" s="1029">
        <f>M142+M148</f>
        <v>10</v>
      </c>
      <c r="T150" s="879">
        <f>F160+I158</f>
        <v>6</v>
      </c>
      <c r="U150" s="1048">
        <f>G160+J158</f>
        <v>6</v>
      </c>
      <c r="V150" s="879">
        <f t="shared" si="159"/>
        <v>13.6</v>
      </c>
      <c r="W150" s="1029">
        <f t="shared" si="160"/>
        <v>13.6</v>
      </c>
      <c r="X150" s="879">
        <f t="shared" si="161"/>
        <v>16</v>
      </c>
      <c r="Y150" s="950">
        <f t="shared" si="162"/>
        <v>16</v>
      </c>
      <c r="Z150" s="917">
        <f t="shared" si="152"/>
        <v>19.600000000000001</v>
      </c>
      <c r="AA150" s="925">
        <f t="shared" si="153"/>
        <v>19.600000000000001</v>
      </c>
      <c r="AC150" s="931" t="s">
        <v>113</v>
      </c>
      <c r="AD150" s="769"/>
      <c r="AE150" s="1121"/>
      <c r="AF150" s="903"/>
      <c r="AG150" s="1028"/>
      <c r="AH150" s="903"/>
      <c r="AI150" s="1046"/>
      <c r="AJ150" s="903">
        <f t="shared" si="167"/>
        <v>0</v>
      </c>
      <c r="AK150" s="1029">
        <f t="shared" si="167"/>
        <v>0</v>
      </c>
      <c r="AL150" s="903">
        <f t="shared" si="167"/>
        <v>0</v>
      </c>
      <c r="AM150" s="950">
        <f t="shared" si="167"/>
        <v>0</v>
      </c>
      <c r="AN150" s="933">
        <f t="shared" si="136"/>
        <v>0</v>
      </c>
      <c r="AO150" s="937">
        <f t="shared" si="137"/>
        <v>0</v>
      </c>
      <c r="AR150" s="207"/>
    </row>
    <row r="151" spans="2:51" ht="15" customHeight="1" thickBot="1">
      <c r="B151" s="103"/>
      <c r="C151" s="2389"/>
      <c r="D151" s="92"/>
      <c r="E151" s="183" t="s">
        <v>486</v>
      </c>
      <c r="F151" s="227">
        <v>3.25</v>
      </c>
      <c r="G151" s="2394">
        <v>2.5</v>
      </c>
      <c r="H151" s="183" t="s">
        <v>376</v>
      </c>
      <c r="I151" s="3212">
        <v>7</v>
      </c>
      <c r="J151" s="3238">
        <v>7</v>
      </c>
      <c r="K151" s="1182" t="s">
        <v>89</v>
      </c>
      <c r="L151" s="160" t="s">
        <v>90</v>
      </c>
      <c r="M151" s="2424" t="s">
        <v>91</v>
      </c>
      <c r="N151" s="92"/>
      <c r="O151" s="916" t="s">
        <v>82</v>
      </c>
      <c r="P151" s="1131"/>
      <c r="Q151" s="1047"/>
      <c r="R151" s="879">
        <f>F147+L141</f>
        <v>6.5</v>
      </c>
      <c r="S151" s="950">
        <f>G147+M141</f>
        <v>6.5</v>
      </c>
      <c r="T151" s="879"/>
      <c r="U151" s="1043"/>
      <c r="V151" s="879">
        <f t="shared" si="159"/>
        <v>6.5</v>
      </c>
      <c r="W151" s="1029">
        <f t="shared" si="160"/>
        <v>6.5</v>
      </c>
      <c r="X151" s="879">
        <f t="shared" si="161"/>
        <v>6.5</v>
      </c>
      <c r="Y151" s="950">
        <f t="shared" si="162"/>
        <v>6.5</v>
      </c>
      <c r="Z151" s="917">
        <f t="shared" si="152"/>
        <v>6.5</v>
      </c>
      <c r="AA151" s="925">
        <f t="shared" si="153"/>
        <v>6.5</v>
      </c>
      <c r="AC151" s="931" t="s">
        <v>112</v>
      </c>
      <c r="AD151" s="769"/>
      <c r="AE151" s="1125"/>
      <c r="AF151" s="903"/>
      <c r="AG151" s="1028"/>
      <c r="AH151" s="903"/>
      <c r="AI151" s="1046"/>
      <c r="AJ151" s="903">
        <f t="shared" si="167"/>
        <v>0</v>
      </c>
      <c r="AK151" s="1029">
        <f t="shared" si="167"/>
        <v>0</v>
      </c>
      <c r="AL151" s="903">
        <f t="shared" si="167"/>
        <v>0</v>
      </c>
      <c r="AM151" s="950">
        <f t="shared" si="167"/>
        <v>0</v>
      </c>
      <c r="AN151" s="933">
        <f t="shared" si="136"/>
        <v>0</v>
      </c>
      <c r="AO151" s="937">
        <f t="shared" si="137"/>
        <v>0</v>
      </c>
      <c r="AR151" s="207"/>
    </row>
    <row r="152" spans="2:51" ht="17.25" customHeight="1" thickBot="1">
      <c r="B152" s="1234" t="s">
        <v>293</v>
      </c>
      <c r="C152" s="1235"/>
      <c r="D152" s="3240">
        <f>SUM(D138:D147)</f>
        <v>970</v>
      </c>
      <c r="E152" s="3241" t="s">
        <v>611</v>
      </c>
      <c r="F152" s="2404"/>
      <c r="G152" s="2406"/>
      <c r="H152" s="2769" t="s">
        <v>366</v>
      </c>
      <c r="I152" s="3242">
        <v>190</v>
      </c>
      <c r="J152" s="3243">
        <v>190</v>
      </c>
      <c r="K152" s="3244" t="s">
        <v>114</v>
      </c>
      <c r="L152" s="3029">
        <v>113</v>
      </c>
      <c r="M152" s="3030">
        <v>100</v>
      </c>
      <c r="N152" s="92"/>
      <c r="O152" s="625" t="s">
        <v>127</v>
      </c>
      <c r="P152" s="1238">
        <f>Q152/1000/0.04</f>
        <v>0.22499999999999998</v>
      </c>
      <c r="Q152" s="1047">
        <f>G131</f>
        <v>9</v>
      </c>
      <c r="R152" s="1238">
        <f>S152/1000/0.04</f>
        <v>0</v>
      </c>
      <c r="S152" s="1217"/>
      <c r="T152" s="1238">
        <f>U152/1000/0.04</f>
        <v>0.05</v>
      </c>
      <c r="U152" s="1048">
        <f>G162</f>
        <v>2</v>
      </c>
      <c r="V152" s="879">
        <f t="shared" si="159"/>
        <v>0.22499999999999998</v>
      </c>
      <c r="W152" s="1029">
        <f t="shared" si="160"/>
        <v>9</v>
      </c>
      <c r="X152" s="879">
        <f t="shared" si="161"/>
        <v>0.05</v>
      </c>
      <c r="Y152" s="950">
        <f t="shared" si="162"/>
        <v>2</v>
      </c>
      <c r="Z152" s="917">
        <f t="shared" si="152"/>
        <v>0.27499999999999997</v>
      </c>
      <c r="AA152" s="925">
        <f t="shared" si="153"/>
        <v>11</v>
      </c>
      <c r="AC152" s="931" t="s">
        <v>322</v>
      </c>
      <c r="AD152" s="769"/>
      <c r="AE152" s="1126"/>
      <c r="AF152" s="903"/>
      <c r="AG152" s="1028"/>
      <c r="AH152" s="903"/>
      <c r="AI152" s="1046"/>
      <c r="AJ152" s="903">
        <f t="shared" si="167"/>
        <v>0</v>
      </c>
      <c r="AK152" s="1029">
        <f t="shared" si="167"/>
        <v>0</v>
      </c>
      <c r="AL152" s="903">
        <f t="shared" si="167"/>
        <v>0</v>
      </c>
      <c r="AM152" s="950">
        <f t="shared" si="167"/>
        <v>0</v>
      </c>
      <c r="AN152" s="933">
        <f t="shared" si="136"/>
        <v>0</v>
      </c>
      <c r="AO152" s="937">
        <f t="shared" si="137"/>
        <v>0</v>
      </c>
      <c r="AR152" s="207"/>
    </row>
    <row r="153" spans="2:51" ht="17.25" customHeight="1" thickBot="1">
      <c r="B153" s="1587"/>
      <c r="C153" s="340" t="s">
        <v>200</v>
      </c>
      <c r="D153" s="1588"/>
      <c r="E153" s="3245" t="s">
        <v>830</v>
      </c>
      <c r="F153" s="1231"/>
      <c r="G153" s="1231"/>
      <c r="H153" s="3246"/>
      <c r="I153" s="3247"/>
      <c r="J153" s="3017"/>
      <c r="K153" s="3248" t="s">
        <v>624</v>
      </c>
      <c r="L153" s="3118"/>
      <c r="M153" s="3191"/>
      <c r="N153" s="92"/>
      <c r="O153" s="916" t="s">
        <v>49</v>
      </c>
      <c r="P153" s="1169">
        <f>F130+I135+L131</f>
        <v>21</v>
      </c>
      <c r="Q153" s="1049">
        <f>G130+J135+M131</f>
        <v>21</v>
      </c>
      <c r="R153" s="1131">
        <f>I139+I151</f>
        <v>9.5</v>
      </c>
      <c r="S153" s="1052">
        <f>J139+J151</f>
        <v>9.5</v>
      </c>
      <c r="T153" s="879">
        <f>I163+L159</f>
        <v>8.1999999999999993</v>
      </c>
      <c r="U153" s="1040">
        <f>J163+M159</f>
        <v>8.1999999999999993</v>
      </c>
      <c r="V153" s="879">
        <f t="shared" si="159"/>
        <v>30.5</v>
      </c>
      <c r="W153" s="1029">
        <f t="shared" si="160"/>
        <v>30.5</v>
      </c>
      <c r="X153" s="879">
        <f t="shared" si="161"/>
        <v>17.7</v>
      </c>
      <c r="Y153" s="950">
        <f t="shared" si="162"/>
        <v>17.7</v>
      </c>
      <c r="Z153" s="917">
        <f t="shared" si="152"/>
        <v>38.700000000000003</v>
      </c>
      <c r="AA153" s="925">
        <f t="shared" si="153"/>
        <v>38.700000000000003</v>
      </c>
      <c r="AC153" s="2268" t="s">
        <v>86</v>
      </c>
      <c r="AD153" s="2269"/>
      <c r="AE153" s="2315"/>
      <c r="AF153" s="1367">
        <f>F145</f>
        <v>7.5</v>
      </c>
      <c r="AG153" s="1030">
        <f>G145</f>
        <v>7.5</v>
      </c>
      <c r="AH153" s="904"/>
      <c r="AI153" s="1129"/>
      <c r="AJ153" s="904">
        <f t="shared" si="167"/>
        <v>7.5</v>
      </c>
      <c r="AK153" s="1031">
        <f t="shared" si="167"/>
        <v>7.5</v>
      </c>
      <c r="AL153" s="904">
        <f t="shared" si="167"/>
        <v>7.5</v>
      </c>
      <c r="AM153" s="868">
        <f t="shared" si="167"/>
        <v>7.5</v>
      </c>
      <c r="AN153" s="1546">
        <f t="shared" si="136"/>
        <v>7.5</v>
      </c>
      <c r="AO153" s="1547">
        <f t="shared" si="137"/>
        <v>7.5</v>
      </c>
      <c r="AR153" s="111"/>
    </row>
    <row r="154" spans="2:51" ht="16.5" customHeight="1" thickBot="1">
      <c r="B154" s="3005" t="s">
        <v>623</v>
      </c>
      <c r="C154" s="245" t="s">
        <v>624</v>
      </c>
      <c r="D154" s="3249">
        <v>200</v>
      </c>
      <c r="E154" s="3093" t="s">
        <v>89</v>
      </c>
      <c r="F154" s="3094" t="s">
        <v>90</v>
      </c>
      <c r="G154" s="3027" t="s">
        <v>91</v>
      </c>
      <c r="H154" s="1232" t="s">
        <v>89</v>
      </c>
      <c r="I154" s="160" t="s">
        <v>90</v>
      </c>
      <c r="J154" s="2424" t="s">
        <v>91</v>
      </c>
      <c r="K154" s="1232" t="s">
        <v>89</v>
      </c>
      <c r="L154" s="1226" t="s">
        <v>90</v>
      </c>
      <c r="M154" s="1227" t="s">
        <v>91</v>
      </c>
      <c r="N154" s="92"/>
      <c r="O154" s="429" t="s">
        <v>980</v>
      </c>
      <c r="P154" s="879">
        <f>L136</f>
        <v>45</v>
      </c>
      <c r="Q154" s="1047">
        <f>M136</f>
        <v>45</v>
      </c>
      <c r="R154" s="879"/>
      <c r="S154" s="950"/>
      <c r="T154" s="879"/>
      <c r="U154" s="1043"/>
      <c r="V154" s="879">
        <f t="shared" si="159"/>
        <v>45</v>
      </c>
      <c r="W154" s="1029">
        <f t="shared" si="160"/>
        <v>45</v>
      </c>
      <c r="X154" s="879">
        <f t="shared" si="161"/>
        <v>0</v>
      </c>
      <c r="Y154" s="950">
        <f t="shared" si="162"/>
        <v>0</v>
      </c>
      <c r="Z154" s="917">
        <f t="shared" si="152"/>
        <v>45</v>
      </c>
      <c r="AA154" s="925">
        <f t="shared" si="153"/>
        <v>45</v>
      </c>
      <c r="AC154" s="1365" t="s">
        <v>421</v>
      </c>
      <c r="AD154" s="2276">
        <f t="shared" ref="AD154:AH154" si="168">SUM(AD149:AD153)</f>
        <v>0</v>
      </c>
      <c r="AE154" s="1368">
        <f t="shared" si="168"/>
        <v>0</v>
      </c>
      <c r="AF154" s="1380">
        <f t="shared" si="168"/>
        <v>7.5</v>
      </c>
      <c r="AG154" s="1368">
        <f>SUM(AG149:AG153)</f>
        <v>7.5</v>
      </c>
      <c r="AH154" s="1380">
        <f t="shared" si="168"/>
        <v>0</v>
      </c>
      <c r="AI154" s="1368">
        <f>SUM(AI149:AI153)</f>
        <v>0</v>
      </c>
      <c r="AJ154" s="2265">
        <f t="shared" ref="AJ154" si="169">AD154+AF154</f>
        <v>7.5</v>
      </c>
      <c r="AK154" s="2266">
        <f t="shared" ref="AK154" si="170">AE154+AG154</f>
        <v>7.5</v>
      </c>
      <c r="AL154" s="2265">
        <f t="shared" ref="AL154:AL155" si="171">AF154+AH154</f>
        <v>7.5</v>
      </c>
      <c r="AM154" s="2267">
        <f t="shared" ref="AM154:AM155" si="172">AG154+AI154</f>
        <v>7.5</v>
      </c>
      <c r="AN154" s="1090">
        <f t="shared" si="136"/>
        <v>7.5</v>
      </c>
      <c r="AO154" s="1549">
        <f t="shared" si="137"/>
        <v>7.5</v>
      </c>
      <c r="AR154" s="200"/>
    </row>
    <row r="155" spans="2:51" ht="13.5" customHeight="1" thickBot="1">
      <c r="B155" s="1414" t="s">
        <v>831</v>
      </c>
      <c r="C155" s="2547" t="s">
        <v>832</v>
      </c>
      <c r="D155" s="3250">
        <v>100</v>
      </c>
      <c r="E155" s="129" t="s">
        <v>795</v>
      </c>
      <c r="F155" s="3251">
        <v>23</v>
      </c>
      <c r="G155" s="3252">
        <v>23</v>
      </c>
      <c r="H155" s="3253" t="s">
        <v>394</v>
      </c>
      <c r="I155" s="3222">
        <v>3</v>
      </c>
      <c r="J155" s="3223">
        <v>3</v>
      </c>
      <c r="K155" s="3254" t="s">
        <v>51</v>
      </c>
      <c r="L155" s="1553">
        <v>2</v>
      </c>
      <c r="M155" s="3001">
        <v>2</v>
      </c>
      <c r="N155" s="92"/>
      <c r="O155" s="916" t="s">
        <v>330</v>
      </c>
      <c r="P155" s="879">
        <f>L128</f>
        <v>2</v>
      </c>
      <c r="Q155" s="872">
        <f>M128</f>
        <v>2</v>
      </c>
      <c r="R155" s="879"/>
      <c r="S155" s="950"/>
      <c r="T155" s="879">
        <f>L155</f>
        <v>2</v>
      </c>
      <c r="U155" s="1043">
        <f>M155</f>
        <v>2</v>
      </c>
      <c r="V155" s="879">
        <f t="shared" si="159"/>
        <v>2</v>
      </c>
      <c r="W155" s="1029">
        <f t="shared" si="160"/>
        <v>2</v>
      </c>
      <c r="X155" s="879">
        <f t="shared" si="161"/>
        <v>2</v>
      </c>
      <c r="Y155" s="950">
        <f t="shared" si="162"/>
        <v>2</v>
      </c>
      <c r="Z155" s="917">
        <f t="shared" si="152"/>
        <v>4</v>
      </c>
      <c r="AA155" s="925">
        <f t="shared" si="153"/>
        <v>4</v>
      </c>
      <c r="AC155" s="2274" t="s">
        <v>422</v>
      </c>
      <c r="AD155" s="2283">
        <f>AD147+AD154</f>
        <v>0</v>
      </c>
      <c r="AE155" s="2284">
        <f>AE147+AE154</f>
        <v>0</v>
      </c>
      <c r="AF155" s="2283">
        <f t="shared" ref="AF155" si="173">AF147+AF154</f>
        <v>235.75</v>
      </c>
      <c r="AG155" s="2316">
        <f>AG147+AG154</f>
        <v>200</v>
      </c>
      <c r="AH155" s="2283">
        <f>AH147+AH154</f>
        <v>24</v>
      </c>
      <c r="AI155" s="2287">
        <f>AI147+AI154</f>
        <v>19</v>
      </c>
      <c r="AJ155" s="2290">
        <f>AD155+AF155</f>
        <v>235.75</v>
      </c>
      <c r="AK155" s="2289">
        <f>AE155+AG155</f>
        <v>200</v>
      </c>
      <c r="AL155" s="2290">
        <f t="shared" si="171"/>
        <v>259.75</v>
      </c>
      <c r="AM155" s="2291">
        <f t="shared" si="172"/>
        <v>219</v>
      </c>
      <c r="AN155" s="2290">
        <f t="shared" si="136"/>
        <v>259.75</v>
      </c>
      <c r="AO155" s="2292">
        <f t="shared" si="137"/>
        <v>219</v>
      </c>
      <c r="AR155" s="126"/>
    </row>
    <row r="156" spans="2:51" ht="16.5" customHeight="1" thickBot="1">
      <c r="B156" s="1240" t="s">
        <v>729</v>
      </c>
      <c r="C156" s="2107" t="s">
        <v>833</v>
      </c>
      <c r="D156" s="2864">
        <v>25</v>
      </c>
      <c r="E156" s="1556" t="s">
        <v>76</v>
      </c>
      <c r="F156" s="242">
        <v>55.85</v>
      </c>
      <c r="G156" s="2428"/>
      <c r="H156" s="786" t="s">
        <v>829</v>
      </c>
      <c r="I156" s="3255">
        <v>0.26</v>
      </c>
      <c r="J156" s="3256">
        <v>0.26</v>
      </c>
      <c r="K156" s="2736" t="s">
        <v>366</v>
      </c>
      <c r="L156" s="227">
        <v>66</v>
      </c>
      <c r="M156" s="229"/>
      <c r="N156" s="92"/>
      <c r="O156" s="916" t="s">
        <v>121</v>
      </c>
      <c r="P156" s="879"/>
      <c r="Q156" s="872"/>
      <c r="R156" s="879"/>
      <c r="S156" s="950"/>
      <c r="T156" s="879">
        <f>I162</f>
        <v>1.2</v>
      </c>
      <c r="U156" s="1043">
        <f>J162</f>
        <v>1.2</v>
      </c>
      <c r="V156" s="879">
        <f t="shared" si="159"/>
        <v>0</v>
      </c>
      <c r="W156" s="1029">
        <f t="shared" si="160"/>
        <v>0</v>
      </c>
      <c r="X156" s="879">
        <f t="shared" si="161"/>
        <v>1.2</v>
      </c>
      <c r="Y156" s="950">
        <f t="shared" si="162"/>
        <v>1.2</v>
      </c>
      <c r="Z156" s="917">
        <f t="shared" si="152"/>
        <v>1.2</v>
      </c>
      <c r="AA156" s="925">
        <f t="shared" si="153"/>
        <v>1.2</v>
      </c>
      <c r="AC156" s="2271" t="s">
        <v>637</v>
      </c>
      <c r="AD156" s="952"/>
      <c r="AE156" s="953"/>
      <c r="AF156" s="769"/>
      <c r="AG156" s="954"/>
      <c r="AH156" s="903"/>
      <c r="AI156" s="955"/>
      <c r="AJ156" s="903"/>
      <c r="AK156" s="956"/>
      <c r="AL156" s="903"/>
      <c r="AM156" s="957"/>
      <c r="AN156" s="933"/>
      <c r="AO156" s="937"/>
      <c r="AR156" s="98"/>
    </row>
    <row r="157" spans="2:51" ht="14.25" customHeight="1">
      <c r="B157" s="186" t="s">
        <v>9</v>
      </c>
      <c r="C157" s="245" t="s">
        <v>319</v>
      </c>
      <c r="D157" s="3257">
        <v>25</v>
      </c>
      <c r="E157" s="183" t="s">
        <v>75</v>
      </c>
      <c r="F157" s="227">
        <v>20.149999999999999</v>
      </c>
      <c r="G157" s="2395">
        <v>20.149999999999999</v>
      </c>
      <c r="H157" s="3258" t="s">
        <v>834</v>
      </c>
      <c r="I157" s="2398"/>
      <c r="J157" s="3010"/>
      <c r="K157" s="3004" t="s">
        <v>434</v>
      </c>
      <c r="L157" s="2398"/>
      <c r="M157" s="3010"/>
      <c r="N157" s="92"/>
      <c r="O157" s="916" t="s">
        <v>120</v>
      </c>
      <c r="P157" s="879"/>
      <c r="Q157" s="872"/>
      <c r="R157" s="879"/>
      <c r="S157" s="950"/>
      <c r="T157" s="879"/>
      <c r="U157" s="1043"/>
      <c r="V157" s="879">
        <f t="shared" si="159"/>
        <v>0</v>
      </c>
      <c r="W157" s="1029">
        <f t="shared" si="160"/>
        <v>0</v>
      </c>
      <c r="X157" s="879">
        <f t="shared" si="161"/>
        <v>0</v>
      </c>
      <c r="Y157" s="950">
        <f t="shared" si="162"/>
        <v>0</v>
      </c>
      <c r="Z157" s="917">
        <f t="shared" si="152"/>
        <v>0</v>
      </c>
      <c r="AA157" s="925">
        <f t="shared" si="153"/>
        <v>0</v>
      </c>
      <c r="AC157" s="2272" t="s">
        <v>306</v>
      </c>
      <c r="AD157" s="1364"/>
      <c r="AE157" s="1613"/>
      <c r="AF157" s="769"/>
      <c r="AG157" s="935"/>
      <c r="AH157" s="769"/>
      <c r="AI157" s="1358"/>
      <c r="AJ157" s="903">
        <f t="shared" ref="AJ157" si="174">AD157+AF157</f>
        <v>0</v>
      </c>
      <c r="AK157" s="2806">
        <f t="shared" ref="AK157" si="175">AE157+AG157</f>
        <v>0</v>
      </c>
      <c r="AL157" s="903">
        <f t="shared" ref="AL157" si="176">AF157+AH157</f>
        <v>0</v>
      </c>
      <c r="AM157" s="957">
        <f t="shared" ref="AM157" si="177">AG157+AI157</f>
        <v>0</v>
      </c>
      <c r="AN157" s="933">
        <f t="shared" si="136"/>
        <v>0</v>
      </c>
      <c r="AO157" s="937">
        <f t="shared" si="137"/>
        <v>0</v>
      </c>
      <c r="AR157" s="100"/>
    </row>
    <row r="158" spans="2:51" ht="17.25" customHeight="1">
      <c r="B158" s="103"/>
      <c r="C158" s="2389"/>
      <c r="D158" s="92"/>
      <c r="E158" s="3048" t="s">
        <v>835</v>
      </c>
      <c r="F158" s="92"/>
      <c r="G158" s="3166"/>
      <c r="H158" s="245" t="s">
        <v>77</v>
      </c>
      <c r="I158" s="3046">
        <v>4</v>
      </c>
      <c r="J158" s="3047">
        <v>4</v>
      </c>
      <c r="K158" s="2779" t="s">
        <v>397</v>
      </c>
      <c r="L158" s="227">
        <v>12.47</v>
      </c>
      <c r="M158" s="229">
        <v>11.25</v>
      </c>
      <c r="N158" s="92"/>
      <c r="O158" s="916" t="s">
        <v>72</v>
      </c>
      <c r="P158" s="879"/>
      <c r="Q158" s="872"/>
      <c r="R158" s="879"/>
      <c r="S158" s="950"/>
      <c r="T158" s="879"/>
      <c r="U158" s="1043"/>
      <c r="V158" s="879">
        <f t="shared" si="159"/>
        <v>0</v>
      </c>
      <c r="W158" s="1029">
        <f t="shared" si="160"/>
        <v>0</v>
      </c>
      <c r="X158" s="879">
        <f t="shared" si="161"/>
        <v>0</v>
      </c>
      <c r="Y158" s="950">
        <f t="shared" si="162"/>
        <v>0</v>
      </c>
      <c r="Z158" s="917">
        <f t="shared" si="152"/>
        <v>0</v>
      </c>
      <c r="AA158" s="925">
        <f t="shared" si="153"/>
        <v>0</v>
      </c>
      <c r="AC158" s="951" t="s">
        <v>307</v>
      </c>
      <c r="AD158" s="952">
        <f>L134</f>
        <v>147.55000000000001</v>
      </c>
      <c r="AE158" s="2341">
        <f>M134</f>
        <v>130</v>
      </c>
      <c r="AF158" s="769"/>
      <c r="AG158" s="954"/>
      <c r="AH158" s="903">
        <f>L158</f>
        <v>12.47</v>
      </c>
      <c r="AI158" s="955">
        <f>M158</f>
        <v>11.25</v>
      </c>
      <c r="AJ158" s="903">
        <f t="shared" ref="AJ158:AM161" si="178">AD158+AF158</f>
        <v>147.55000000000001</v>
      </c>
      <c r="AK158" s="2806">
        <f t="shared" si="178"/>
        <v>130</v>
      </c>
      <c r="AL158" s="903">
        <f t="shared" si="178"/>
        <v>12.47</v>
      </c>
      <c r="AM158" s="957">
        <f t="shared" si="178"/>
        <v>11.25</v>
      </c>
      <c r="AN158" s="933">
        <f t="shared" si="136"/>
        <v>160.02000000000001</v>
      </c>
      <c r="AO158" s="937">
        <f t="shared" si="137"/>
        <v>141.25</v>
      </c>
      <c r="AR158" s="104"/>
    </row>
    <row r="159" spans="2:51" ht="15" customHeight="1">
      <c r="B159" s="103"/>
      <c r="C159" s="2389"/>
      <c r="D159" s="92"/>
      <c r="E159" s="2393" t="s">
        <v>64</v>
      </c>
      <c r="F159" s="3046">
        <v>24</v>
      </c>
      <c r="G159" s="3053">
        <v>19</v>
      </c>
      <c r="H159" s="3100" t="s">
        <v>836</v>
      </c>
      <c r="I159" s="3063"/>
      <c r="J159" s="3064"/>
      <c r="K159" s="2873" t="s">
        <v>376</v>
      </c>
      <c r="L159" s="242">
        <v>7</v>
      </c>
      <c r="M159" s="3013">
        <v>7</v>
      </c>
      <c r="N159" s="92"/>
      <c r="O159" s="429" t="s">
        <v>331</v>
      </c>
      <c r="P159" s="879">
        <f>F132</f>
        <v>0.45</v>
      </c>
      <c r="Q159" s="872">
        <f>G132</f>
        <v>0.45</v>
      </c>
      <c r="R159" s="879">
        <f>I140+L143+L149</f>
        <v>1.9</v>
      </c>
      <c r="S159" s="950">
        <f>J140+M143+M149</f>
        <v>1.9</v>
      </c>
      <c r="T159" s="882">
        <f>I156</f>
        <v>0.26</v>
      </c>
      <c r="U159" s="1048">
        <f>J156</f>
        <v>0.26</v>
      </c>
      <c r="V159" s="879">
        <f t="shared" si="159"/>
        <v>2.35</v>
      </c>
      <c r="W159" s="1029">
        <f t="shared" si="160"/>
        <v>2.35</v>
      </c>
      <c r="X159" s="879">
        <f t="shared" si="161"/>
        <v>2.16</v>
      </c>
      <c r="Y159" s="950">
        <f t="shared" si="162"/>
        <v>2.16</v>
      </c>
      <c r="Z159" s="917">
        <f t="shared" si="152"/>
        <v>2.6100000000000003</v>
      </c>
      <c r="AA159" s="925">
        <f t="shared" si="153"/>
        <v>2.6100000000000003</v>
      </c>
      <c r="AC159" s="958" t="s">
        <v>308</v>
      </c>
      <c r="AD159" s="959"/>
      <c r="AE159" s="960"/>
      <c r="AF159" s="769"/>
      <c r="AG159" s="961"/>
      <c r="AH159" s="962"/>
      <c r="AI159" s="963"/>
      <c r="AJ159" s="903">
        <f t="shared" si="178"/>
        <v>0</v>
      </c>
      <c r="AK159" s="2806">
        <f t="shared" si="178"/>
        <v>0</v>
      </c>
      <c r="AL159" s="903">
        <f t="shared" si="178"/>
        <v>0</v>
      </c>
      <c r="AM159" s="957">
        <f t="shared" si="178"/>
        <v>0</v>
      </c>
      <c r="AN159" s="933">
        <f t="shared" si="136"/>
        <v>0</v>
      </c>
      <c r="AO159" s="937">
        <f t="shared" si="137"/>
        <v>0</v>
      </c>
      <c r="AR159" s="104"/>
    </row>
    <row r="160" spans="2:51" ht="12.75" customHeight="1">
      <c r="B160" s="103"/>
      <c r="C160" s="2389"/>
      <c r="D160" s="92"/>
      <c r="E160" s="183" t="s">
        <v>77</v>
      </c>
      <c r="F160" s="256">
        <v>2</v>
      </c>
      <c r="G160" s="3259">
        <v>2</v>
      </c>
      <c r="H160" s="245" t="s">
        <v>75</v>
      </c>
      <c r="I160" s="227">
        <v>5.35</v>
      </c>
      <c r="J160" s="1233">
        <v>5.35</v>
      </c>
      <c r="K160" s="2736" t="s">
        <v>366</v>
      </c>
      <c r="L160" s="227">
        <v>144</v>
      </c>
      <c r="M160" s="229">
        <v>144</v>
      </c>
      <c r="N160" s="92"/>
      <c r="O160" s="916" t="s">
        <v>332</v>
      </c>
      <c r="P160" s="879"/>
      <c r="Q160" s="872"/>
      <c r="R160" s="879"/>
      <c r="S160" s="950"/>
      <c r="T160" s="879"/>
      <c r="U160" s="1043"/>
      <c r="V160" s="879">
        <f t="shared" si="159"/>
        <v>0</v>
      </c>
      <c r="W160" s="1029">
        <f t="shared" si="160"/>
        <v>0</v>
      </c>
      <c r="X160" s="879">
        <f t="shared" si="161"/>
        <v>0</v>
      </c>
      <c r="Y160" s="950">
        <f t="shared" si="162"/>
        <v>0</v>
      </c>
      <c r="Z160" s="917">
        <f t="shared" si="152"/>
        <v>0</v>
      </c>
      <c r="AA160" s="925">
        <f t="shared" si="153"/>
        <v>0</v>
      </c>
      <c r="AC160" s="964" t="s">
        <v>309</v>
      </c>
      <c r="AD160" s="959"/>
      <c r="AE160" s="960"/>
      <c r="AF160" s="769"/>
      <c r="AG160" s="961"/>
      <c r="AH160" s="903"/>
      <c r="AI160" s="963"/>
      <c r="AJ160" s="903">
        <f t="shared" si="178"/>
        <v>0</v>
      </c>
      <c r="AK160" s="2806">
        <f t="shared" si="178"/>
        <v>0</v>
      </c>
      <c r="AL160" s="903">
        <f t="shared" si="178"/>
        <v>0</v>
      </c>
      <c r="AM160" s="957">
        <f t="shared" si="178"/>
        <v>0</v>
      </c>
      <c r="AN160" s="933">
        <f t="shared" si="136"/>
        <v>0</v>
      </c>
      <c r="AO160" s="937">
        <f t="shared" si="137"/>
        <v>0</v>
      </c>
      <c r="AR160" s="104"/>
    </row>
    <row r="161" spans="2:47" ht="12.75" customHeight="1" thickBot="1">
      <c r="B161" s="103"/>
      <c r="C161" s="2389"/>
      <c r="D161" s="92"/>
      <c r="E161" s="3048" t="s">
        <v>837</v>
      </c>
      <c r="F161" s="92"/>
      <c r="G161" s="92"/>
      <c r="H161" s="245" t="s">
        <v>838</v>
      </c>
      <c r="I161" s="3046">
        <v>20</v>
      </c>
      <c r="J161" s="3047">
        <v>20</v>
      </c>
      <c r="K161" s="92"/>
      <c r="L161" s="92"/>
      <c r="M161" s="102"/>
      <c r="N161" s="92"/>
      <c r="O161" s="888" t="s">
        <v>137</v>
      </c>
      <c r="P161" s="1171">
        <f t="shared" ref="P161:U161" si="179">P162+P163+P164+P165</f>
        <v>1.7999999999999999E-2</v>
      </c>
      <c r="Q161" s="1053">
        <f t="shared" si="179"/>
        <v>1.7999999999999999E-2</v>
      </c>
      <c r="R161" s="883">
        <f t="shared" si="179"/>
        <v>0.78499999999999992</v>
      </c>
      <c r="S161" s="1054">
        <f t="shared" si="179"/>
        <v>0.78499999999999992</v>
      </c>
      <c r="T161" s="893">
        <f t="shared" si="179"/>
        <v>0</v>
      </c>
      <c r="U161" s="1055">
        <f t="shared" si="179"/>
        <v>0</v>
      </c>
      <c r="V161" s="879">
        <f t="shared" si="159"/>
        <v>0.80299999999999994</v>
      </c>
      <c r="W161" s="1029">
        <f t="shared" si="160"/>
        <v>0.80299999999999994</v>
      </c>
      <c r="X161" s="879">
        <f t="shared" si="161"/>
        <v>0.78499999999999992</v>
      </c>
      <c r="Y161" s="950">
        <f t="shared" si="162"/>
        <v>0.78499999999999992</v>
      </c>
      <c r="Z161" s="917">
        <f>P161+R161+T161</f>
        <v>0.80299999999999994</v>
      </c>
      <c r="AA161" s="925">
        <f t="shared" ref="AA161:AA166" si="180">Q161+S161+U161</f>
        <v>0.80299999999999994</v>
      </c>
      <c r="AC161" s="2273" t="s">
        <v>310</v>
      </c>
      <c r="AD161" s="965"/>
      <c r="AE161" s="966"/>
      <c r="AF161" s="901"/>
      <c r="AG161" s="967"/>
      <c r="AH161" s="904"/>
      <c r="AI161" s="968"/>
      <c r="AJ161" s="904">
        <f>AD161+AF161</f>
        <v>0</v>
      </c>
      <c r="AK161" s="2806">
        <f t="shared" si="178"/>
        <v>0</v>
      </c>
      <c r="AL161" s="904">
        <f t="shared" ref="AL161:AL173" si="181">AF161+AH161</f>
        <v>0</v>
      </c>
      <c r="AM161" s="957">
        <f t="shared" si="178"/>
        <v>0</v>
      </c>
      <c r="AN161" s="1546">
        <f t="shared" si="136"/>
        <v>0</v>
      </c>
      <c r="AO161" s="1547">
        <f t="shared" si="137"/>
        <v>0</v>
      </c>
      <c r="AR161" s="106"/>
    </row>
    <row r="162" spans="2:47" ht="15" customHeight="1" thickBot="1">
      <c r="B162" s="103"/>
      <c r="C162" s="2389"/>
      <c r="D162" s="92"/>
      <c r="E162" s="241" t="s">
        <v>136</v>
      </c>
      <c r="F162" s="3260" t="s">
        <v>839</v>
      </c>
      <c r="G162" s="3261">
        <v>2</v>
      </c>
      <c r="H162" s="3262" t="s">
        <v>687</v>
      </c>
      <c r="I162" s="2427">
        <v>1.2</v>
      </c>
      <c r="J162" s="689">
        <v>1.2</v>
      </c>
      <c r="K162" s="92"/>
      <c r="L162" s="92"/>
      <c r="M162" s="102"/>
      <c r="N162" s="92"/>
      <c r="O162" s="889" t="s">
        <v>135</v>
      </c>
      <c r="P162" s="884"/>
      <c r="Q162" s="1056"/>
      <c r="R162" s="884">
        <f>I141</f>
        <v>0.01</v>
      </c>
      <c r="S162" s="1057">
        <f>J141</f>
        <v>0.01</v>
      </c>
      <c r="T162" s="894"/>
      <c r="U162" s="1056"/>
      <c r="V162" s="898">
        <f>P162+R162</f>
        <v>0.01</v>
      </c>
      <c r="W162" s="1057">
        <f t="shared" si="160"/>
        <v>0.01</v>
      </c>
      <c r="X162" s="880">
        <f t="shared" si="161"/>
        <v>0.01</v>
      </c>
      <c r="Y162" s="1057">
        <f t="shared" si="162"/>
        <v>0.01</v>
      </c>
      <c r="Z162" s="917">
        <f>P162+R162+T162</f>
        <v>0.01</v>
      </c>
      <c r="AA162" s="925">
        <f t="shared" si="180"/>
        <v>0.01</v>
      </c>
      <c r="AC162" s="970" t="s">
        <v>311</v>
      </c>
      <c r="AD162" s="1203">
        <f t="shared" ref="AD162:AI162" si="182">SUM(AD157:AD161)</f>
        <v>147.55000000000001</v>
      </c>
      <c r="AE162" s="2317">
        <f t="shared" si="182"/>
        <v>130</v>
      </c>
      <c r="AF162" s="972">
        <f t="shared" si="182"/>
        <v>0</v>
      </c>
      <c r="AG162" s="973">
        <f t="shared" si="182"/>
        <v>0</v>
      </c>
      <c r="AH162" s="974">
        <f t="shared" si="182"/>
        <v>12.47</v>
      </c>
      <c r="AI162" s="975">
        <f t="shared" si="182"/>
        <v>11.25</v>
      </c>
      <c r="AJ162" s="974">
        <f>AD162+AF162</f>
        <v>147.55000000000001</v>
      </c>
      <c r="AK162" s="976">
        <f>AE162+AG162</f>
        <v>130</v>
      </c>
      <c r="AL162" s="974">
        <f t="shared" si="181"/>
        <v>12.47</v>
      </c>
      <c r="AM162" s="977">
        <f>AG162+AI162</f>
        <v>11.25</v>
      </c>
      <c r="AN162" s="932">
        <f t="shared" si="136"/>
        <v>160.02000000000001</v>
      </c>
      <c r="AO162" s="1548">
        <f t="shared" si="137"/>
        <v>141.25</v>
      </c>
      <c r="AR162" s="191"/>
    </row>
    <row r="163" spans="2:47" ht="14.25" customHeight="1" thickBot="1">
      <c r="B163" s="1234" t="s">
        <v>294</v>
      </c>
      <c r="C163" s="1235"/>
      <c r="D163" s="3240">
        <f>SUM(D154:D157)</f>
        <v>350</v>
      </c>
      <c r="E163" s="1471"/>
      <c r="F163" s="3111"/>
      <c r="G163" s="3111"/>
      <c r="H163" s="3263" t="s">
        <v>49</v>
      </c>
      <c r="I163" s="2401">
        <v>1.2</v>
      </c>
      <c r="J163" s="3147">
        <v>1.2</v>
      </c>
      <c r="K163" s="1231"/>
      <c r="L163" s="1231"/>
      <c r="M163" s="1230"/>
      <c r="N163" s="92"/>
      <c r="O163" s="890" t="s">
        <v>301</v>
      </c>
      <c r="P163" s="885"/>
      <c r="Q163" s="1058"/>
      <c r="R163" s="885">
        <f>J142</f>
        <v>0.7</v>
      </c>
      <c r="S163" s="1059">
        <f>J142</f>
        <v>0.7</v>
      </c>
      <c r="T163" s="895"/>
      <c r="U163" s="1058"/>
      <c r="V163" s="898">
        <f>P163+R163</f>
        <v>0.7</v>
      </c>
      <c r="W163" s="1057">
        <f t="shared" si="160"/>
        <v>0.7</v>
      </c>
      <c r="X163" s="880">
        <f t="shared" si="161"/>
        <v>0.7</v>
      </c>
      <c r="Y163" s="1057">
        <f t="shared" si="162"/>
        <v>0.7</v>
      </c>
      <c r="Z163" s="917">
        <f t="shared" ref="Z163:Z166" si="183">P163+R163+T163</f>
        <v>0.7</v>
      </c>
      <c r="AA163" s="925">
        <f t="shared" si="180"/>
        <v>0.7</v>
      </c>
      <c r="AC163" s="1087" t="s">
        <v>320</v>
      </c>
      <c r="AD163" s="990"/>
      <c r="AE163" s="1080"/>
      <c r="AF163" s="2354">
        <f>I150</f>
        <v>26.8</v>
      </c>
      <c r="AG163" s="2355">
        <f>J150</f>
        <v>25</v>
      </c>
      <c r="AH163" s="1858"/>
      <c r="AI163" s="1859"/>
      <c r="AJ163" s="903">
        <f t="shared" ref="AJ163" si="184">AD163+AF163</f>
        <v>26.8</v>
      </c>
      <c r="AK163" s="2807">
        <f t="shared" ref="AK163" si="185">AE163+AG163</f>
        <v>25</v>
      </c>
      <c r="AL163" s="903">
        <f t="shared" ref="AL163" si="186">AF163+AH163</f>
        <v>26.8</v>
      </c>
      <c r="AM163" s="1041">
        <f t="shared" ref="AM163" si="187">AG163+AI163</f>
        <v>25</v>
      </c>
      <c r="AN163" s="933">
        <f t="shared" si="136"/>
        <v>26.8</v>
      </c>
      <c r="AO163" s="937">
        <f t="shared" si="137"/>
        <v>25</v>
      </c>
      <c r="AR163" s="1539"/>
    </row>
    <row r="164" spans="2:47" ht="13.5" customHeight="1">
      <c r="B164" s="92"/>
      <c r="C164" s="1561"/>
      <c r="D164" s="92"/>
      <c r="E164" s="92"/>
      <c r="F164" s="92"/>
      <c r="G164" s="92"/>
      <c r="H164" s="92"/>
      <c r="I164" s="92"/>
      <c r="J164" s="92"/>
      <c r="K164" s="92"/>
      <c r="L164" s="92"/>
      <c r="M164" s="92"/>
      <c r="N164" s="92"/>
      <c r="O164" s="891" t="s">
        <v>119</v>
      </c>
      <c r="P164" s="886"/>
      <c r="Q164" s="1060"/>
      <c r="R164" s="886">
        <f>F148</f>
        <v>7.4999999999999997E-2</v>
      </c>
      <c r="S164" s="1061">
        <f>G148</f>
        <v>7.4999999999999997E-2</v>
      </c>
      <c r="T164" s="896"/>
      <c r="U164" s="1060"/>
      <c r="V164" s="898">
        <f>P164+R164</f>
        <v>7.4999999999999997E-2</v>
      </c>
      <c r="W164" s="1057">
        <f t="shared" si="160"/>
        <v>7.4999999999999997E-2</v>
      </c>
      <c r="X164" s="880">
        <f t="shared" si="161"/>
        <v>7.4999999999999997E-2</v>
      </c>
      <c r="Y164" s="1057">
        <f t="shared" si="162"/>
        <v>7.4999999999999997E-2</v>
      </c>
      <c r="Z164" s="917">
        <f t="shared" si="183"/>
        <v>7.4999999999999997E-2</v>
      </c>
      <c r="AA164" s="925">
        <f t="shared" si="180"/>
        <v>7.4999999999999997E-2</v>
      </c>
      <c r="AC164" s="1076" t="s">
        <v>462</v>
      </c>
      <c r="AD164" s="994">
        <f>I133</f>
        <v>10</v>
      </c>
      <c r="AE164" s="2340">
        <f>J133</f>
        <v>10</v>
      </c>
      <c r="AF164" s="996"/>
      <c r="AG164" s="1084"/>
      <c r="AH164" s="994"/>
      <c r="AI164" s="1081"/>
      <c r="AJ164" s="903">
        <f t="shared" ref="AJ164:AK166" si="188">AD164+AF164</f>
        <v>10</v>
      </c>
      <c r="AK164" s="2807">
        <f t="shared" si="188"/>
        <v>10</v>
      </c>
      <c r="AL164" s="903">
        <f t="shared" si="181"/>
        <v>0</v>
      </c>
      <c r="AM164" s="1041">
        <f t="shared" ref="AM164:AM169" si="189">AG164+AI164</f>
        <v>0</v>
      </c>
      <c r="AN164" s="933">
        <f t="shared" si="136"/>
        <v>10</v>
      </c>
      <c r="AO164" s="937">
        <f t="shared" si="137"/>
        <v>10</v>
      </c>
      <c r="AR164" s="104"/>
    </row>
    <row r="165" spans="2:47" ht="13.5" customHeight="1" thickBot="1">
      <c r="B165" s="1530"/>
      <c r="C165" s="92"/>
      <c r="D165" s="92"/>
      <c r="E165" s="92"/>
      <c r="F165" s="92"/>
      <c r="G165" s="92"/>
      <c r="H165" s="92"/>
      <c r="I165" s="92"/>
      <c r="J165" s="92"/>
      <c r="K165" s="92"/>
      <c r="L165" s="92"/>
      <c r="M165" s="92"/>
      <c r="N165" s="92"/>
      <c r="O165" s="891" t="s">
        <v>339</v>
      </c>
      <c r="P165" s="1856">
        <f>F134</f>
        <v>1.7999999999999999E-2</v>
      </c>
      <c r="Q165" s="1060">
        <f>G134</f>
        <v>1.7999999999999999E-2</v>
      </c>
      <c r="R165" s="886"/>
      <c r="S165" s="1061"/>
      <c r="T165" s="896"/>
      <c r="U165" s="1060"/>
      <c r="V165" s="898">
        <f>P165+R165</f>
        <v>1.7999999999999999E-2</v>
      </c>
      <c r="W165" s="1057">
        <f t="shared" si="160"/>
        <v>1.7999999999999999E-2</v>
      </c>
      <c r="X165" s="880">
        <f>R165+T165</f>
        <v>0</v>
      </c>
      <c r="Y165" s="1057">
        <f t="shared" si="162"/>
        <v>0</v>
      </c>
      <c r="Z165" s="917">
        <f t="shared" si="183"/>
        <v>1.7999999999999999E-2</v>
      </c>
      <c r="AA165" s="925">
        <f t="shared" si="180"/>
        <v>1.7999999999999999E-2</v>
      </c>
      <c r="AC165" s="1077" t="s">
        <v>355</v>
      </c>
      <c r="AD165" s="999"/>
      <c r="AE165" s="1082"/>
      <c r="AF165" s="1001"/>
      <c r="AG165" s="1085"/>
      <c r="AH165" s="1852"/>
      <c r="AI165" s="1853"/>
      <c r="AJ165" s="904">
        <f t="shared" si="188"/>
        <v>0</v>
      </c>
      <c r="AK165" s="2808">
        <f t="shared" si="188"/>
        <v>0</v>
      </c>
      <c r="AL165" s="904">
        <f t="shared" si="181"/>
        <v>0</v>
      </c>
      <c r="AM165" s="1086">
        <f t="shared" si="189"/>
        <v>0</v>
      </c>
      <c r="AN165" s="1546">
        <f t="shared" si="136"/>
        <v>0</v>
      </c>
      <c r="AO165" s="1547">
        <f t="shared" si="137"/>
        <v>0</v>
      </c>
      <c r="AR165" s="104"/>
      <c r="AU165" s="623"/>
    </row>
    <row r="166" spans="2:47" ht="12.75" customHeight="1" thickBot="1">
      <c r="B166" s="3113"/>
      <c r="C166" s="1561"/>
      <c r="D166" s="106"/>
      <c r="E166" s="106"/>
      <c r="F166" s="106"/>
      <c r="G166" s="106"/>
      <c r="H166" s="101"/>
      <c r="I166" s="105"/>
      <c r="J166" s="130"/>
      <c r="K166" s="106"/>
      <c r="L166" s="92"/>
      <c r="M166" s="92"/>
      <c r="N166" s="92"/>
      <c r="O166" s="433" t="s">
        <v>88</v>
      </c>
      <c r="P166" s="887">
        <f>F135</f>
        <v>4.5</v>
      </c>
      <c r="Q166" s="1062">
        <f>G135</f>
        <v>4.5</v>
      </c>
      <c r="R166" s="887"/>
      <c r="S166" s="1063"/>
      <c r="T166" s="897">
        <f>I155</f>
        <v>3</v>
      </c>
      <c r="U166" s="1064">
        <f>J155</f>
        <v>3</v>
      </c>
      <c r="V166" s="899">
        <f>P166+R166</f>
        <v>4.5</v>
      </c>
      <c r="W166" s="1065">
        <f t="shared" si="160"/>
        <v>4.5</v>
      </c>
      <c r="X166" s="899">
        <f>R166+T166</f>
        <v>3</v>
      </c>
      <c r="Y166" s="1065">
        <f t="shared" si="162"/>
        <v>3</v>
      </c>
      <c r="Z166" s="917">
        <f t="shared" si="183"/>
        <v>7.5</v>
      </c>
      <c r="AA166" s="925">
        <f t="shared" si="180"/>
        <v>7.5</v>
      </c>
      <c r="AC166" s="1078" t="s">
        <v>321</v>
      </c>
      <c r="AD166" s="1091">
        <f t="shared" ref="AD166:AI166" si="190">SUM(AD163:AD165)</f>
        <v>10</v>
      </c>
      <c r="AE166" s="1024">
        <f t="shared" si="190"/>
        <v>10</v>
      </c>
      <c r="AF166" s="1079">
        <f t="shared" si="190"/>
        <v>26.8</v>
      </c>
      <c r="AG166" s="1022">
        <f t="shared" si="190"/>
        <v>25</v>
      </c>
      <c r="AH166" s="2240">
        <f>SUM(AH163:AH165)</f>
        <v>0</v>
      </c>
      <c r="AI166" s="2241">
        <f t="shared" si="190"/>
        <v>0</v>
      </c>
      <c r="AJ166" s="948">
        <f t="shared" si="188"/>
        <v>36.799999999999997</v>
      </c>
      <c r="AK166" s="1023">
        <f t="shared" si="188"/>
        <v>35</v>
      </c>
      <c r="AL166" s="948">
        <f t="shared" si="181"/>
        <v>26.8</v>
      </c>
      <c r="AM166" s="1024">
        <f t="shared" si="189"/>
        <v>25</v>
      </c>
      <c r="AN166" s="932">
        <f t="shared" si="136"/>
        <v>36.799999999999997</v>
      </c>
      <c r="AO166" s="1548">
        <f t="shared" si="137"/>
        <v>35</v>
      </c>
      <c r="AR166" s="191"/>
      <c r="AU166" s="623"/>
    </row>
    <row r="167" spans="2:47" ht="14.25" customHeight="1">
      <c r="B167" s="576"/>
      <c r="C167" s="1561"/>
      <c r="D167" s="106"/>
      <c r="E167" s="106"/>
      <c r="F167" s="106"/>
      <c r="G167" s="106"/>
      <c r="H167" s="101"/>
      <c r="I167" s="113"/>
      <c r="J167" s="138"/>
      <c r="K167" s="157"/>
      <c r="L167" s="92"/>
      <c r="M167" s="92"/>
      <c r="N167" s="92"/>
      <c r="AC167" s="936" t="s">
        <v>315</v>
      </c>
      <c r="AD167" s="978"/>
      <c r="AE167" s="979"/>
      <c r="AF167" s="902"/>
      <c r="AG167" s="980"/>
      <c r="AH167" s="978"/>
      <c r="AI167" s="979"/>
      <c r="AJ167" s="904">
        <f t="shared" ref="AJ167:AK169" si="191">AD167+AF167</f>
        <v>0</v>
      </c>
      <c r="AK167" s="2810">
        <f t="shared" si="191"/>
        <v>0</v>
      </c>
      <c r="AL167" s="904">
        <f t="shared" ref="AL167" si="192">AF167+AH167</f>
        <v>0</v>
      </c>
      <c r="AM167" s="981">
        <f t="shared" si="189"/>
        <v>0</v>
      </c>
      <c r="AN167" s="933">
        <f t="shared" si="136"/>
        <v>0</v>
      </c>
      <c r="AO167" s="937">
        <f t="shared" si="137"/>
        <v>0</v>
      </c>
      <c r="AR167" s="104"/>
      <c r="AU167" s="623"/>
    </row>
    <row r="168" spans="2:47" ht="14.25" customHeight="1" thickBot="1">
      <c r="B168" s="92"/>
      <c r="C168" s="576"/>
      <c r="D168" s="106"/>
      <c r="E168" s="106"/>
      <c r="F168" s="106"/>
      <c r="G168" s="106"/>
      <c r="H168" s="101"/>
      <c r="I168" s="100"/>
      <c r="J168" s="135"/>
      <c r="K168" s="157"/>
      <c r="L168" s="92"/>
      <c r="M168" s="92"/>
      <c r="N168" s="92"/>
      <c r="AC168" s="938" t="s">
        <v>316</v>
      </c>
      <c r="AD168" s="965"/>
      <c r="AE168" s="982"/>
      <c r="AF168" s="904"/>
      <c r="AG168" s="983"/>
      <c r="AH168" s="965"/>
      <c r="AI168" s="982"/>
      <c r="AJ168" s="904">
        <f t="shared" si="191"/>
        <v>0</v>
      </c>
      <c r="AK168" s="2810">
        <f t="shared" si="191"/>
        <v>0</v>
      </c>
      <c r="AL168" s="904">
        <f t="shared" si="181"/>
        <v>0</v>
      </c>
      <c r="AM168" s="984">
        <f t="shared" si="189"/>
        <v>0</v>
      </c>
      <c r="AN168" s="1546">
        <f t="shared" si="136"/>
        <v>0</v>
      </c>
      <c r="AO168" s="1547">
        <f t="shared" si="137"/>
        <v>0</v>
      </c>
      <c r="AR168" s="104"/>
      <c r="AU168" s="106"/>
    </row>
    <row r="169" spans="2:47" ht="15" customHeight="1" thickBot="1">
      <c r="B169" s="576"/>
      <c r="C169" s="92"/>
      <c r="D169" s="106"/>
      <c r="E169" s="106"/>
      <c r="F169" s="106"/>
      <c r="G169" s="106"/>
      <c r="H169" s="107"/>
      <c r="I169" s="100"/>
      <c r="J169" s="130"/>
      <c r="K169" s="157"/>
      <c r="L169" s="92"/>
      <c r="M169" s="92"/>
      <c r="N169" s="92"/>
      <c r="U169" s="865"/>
      <c r="W169" s="869"/>
      <c r="Y169" s="869"/>
      <c r="AC169" s="939" t="s">
        <v>312</v>
      </c>
      <c r="AD169" s="985">
        <f t="shared" ref="AD169:AI169" si="193">SUM(AD167:AD168)</f>
        <v>0</v>
      </c>
      <c r="AE169" s="986">
        <f t="shared" si="193"/>
        <v>0</v>
      </c>
      <c r="AF169" s="987">
        <f t="shared" si="193"/>
        <v>0</v>
      </c>
      <c r="AG169" s="941">
        <f>SUM(AG167:AG168)</f>
        <v>0</v>
      </c>
      <c r="AH169" s="985">
        <f>SUM(AH167:AH168)</f>
        <v>0</v>
      </c>
      <c r="AI169" s="986">
        <f t="shared" si="193"/>
        <v>0</v>
      </c>
      <c r="AJ169" s="940">
        <f t="shared" si="191"/>
        <v>0</v>
      </c>
      <c r="AK169" s="988">
        <f t="shared" si="191"/>
        <v>0</v>
      </c>
      <c r="AL169" s="940">
        <f t="shared" si="181"/>
        <v>0</v>
      </c>
      <c r="AM169" s="989">
        <f t="shared" si="189"/>
        <v>0</v>
      </c>
      <c r="AN169" s="932">
        <f t="shared" si="136"/>
        <v>0</v>
      </c>
      <c r="AO169" s="1548">
        <f t="shared" si="137"/>
        <v>0</v>
      </c>
      <c r="AR169" s="191"/>
      <c r="AU169" s="106"/>
    </row>
    <row r="170" spans="2:47" ht="15" customHeight="1">
      <c r="B170" s="106"/>
      <c r="C170" s="114"/>
      <c r="D170" s="106"/>
      <c r="E170" s="106"/>
      <c r="F170" s="106"/>
      <c r="G170" s="106"/>
      <c r="H170" s="101"/>
      <c r="I170" s="100"/>
      <c r="J170" s="138"/>
      <c r="K170" s="157"/>
      <c r="L170" s="92"/>
      <c r="M170" s="92"/>
      <c r="N170" s="92"/>
      <c r="O170" s="1168"/>
      <c r="P170" s="53"/>
      <c r="Q170" s="142"/>
      <c r="R170" s="11"/>
      <c r="S170" s="11"/>
      <c r="U170" s="865"/>
      <c r="W170" s="869"/>
      <c r="Y170" s="869"/>
      <c r="AC170" s="942" t="s">
        <v>214</v>
      </c>
      <c r="AD170" s="990"/>
      <c r="AE170" s="991"/>
      <c r="AF170" s="992"/>
      <c r="AG170" s="993"/>
      <c r="AH170" s="990"/>
      <c r="AI170" s="991"/>
      <c r="AJ170" s="903">
        <f t="shared" ref="AJ170" si="194">AD170+AF170</f>
        <v>0</v>
      </c>
      <c r="AK170" s="2811">
        <f t="shared" ref="AK170" si="195">AE170+AG170</f>
        <v>0</v>
      </c>
      <c r="AL170" s="903">
        <f t="shared" ref="AL170" si="196">AF170+AH170</f>
        <v>0</v>
      </c>
      <c r="AM170" s="998">
        <f>AG170+AI170</f>
        <v>0</v>
      </c>
      <c r="AN170" s="933">
        <f t="shared" si="136"/>
        <v>0</v>
      </c>
      <c r="AO170" s="937">
        <f t="shared" si="137"/>
        <v>0</v>
      </c>
      <c r="AR170" s="98"/>
      <c r="AU170" s="106"/>
    </row>
    <row r="171" spans="2:47" ht="15" customHeight="1">
      <c r="B171" s="106"/>
      <c r="C171" s="114"/>
      <c r="D171" s="106"/>
      <c r="E171" s="1268"/>
      <c r="F171" s="106"/>
      <c r="G171" s="106"/>
      <c r="H171" s="101"/>
      <c r="I171" s="100"/>
      <c r="J171" s="141"/>
      <c r="K171" s="157"/>
      <c r="L171" s="106"/>
      <c r="M171" s="106"/>
      <c r="N171" s="92"/>
      <c r="O171" s="342"/>
      <c r="P171" s="84"/>
      <c r="Q171" s="134"/>
      <c r="R171" s="11"/>
      <c r="S171" s="11"/>
      <c r="U171" s="864"/>
      <c r="W171" s="276"/>
      <c r="Y171" s="276"/>
      <c r="AC171" s="943" t="s">
        <v>92</v>
      </c>
      <c r="AD171" s="994"/>
      <c r="AE171" s="995"/>
      <c r="AF171" s="996"/>
      <c r="AG171" s="997"/>
      <c r="AH171" s="994"/>
      <c r="AI171" s="995"/>
      <c r="AJ171" s="903">
        <f t="shared" ref="AJ171:AK173" si="197">AD171+AF171</f>
        <v>0</v>
      </c>
      <c r="AK171" s="2811">
        <f t="shared" si="197"/>
        <v>0</v>
      </c>
      <c r="AL171" s="903">
        <f t="shared" si="181"/>
        <v>0</v>
      </c>
      <c r="AM171" s="998">
        <f>AG171+AI171</f>
        <v>0</v>
      </c>
      <c r="AN171" s="933">
        <f t="shared" si="136"/>
        <v>0</v>
      </c>
      <c r="AO171" s="937">
        <f t="shared" si="137"/>
        <v>0</v>
      </c>
      <c r="AR171" s="104"/>
      <c r="AU171" s="106"/>
    </row>
    <row r="172" spans="2:47" ht="18" customHeight="1" thickBot="1">
      <c r="B172" s="106"/>
      <c r="C172" s="114"/>
      <c r="D172" s="106"/>
      <c r="E172" s="1268"/>
      <c r="F172" s="106"/>
      <c r="G172" s="106"/>
      <c r="H172" s="101"/>
      <c r="I172" s="100"/>
      <c r="J172" s="141"/>
      <c r="K172" s="157"/>
      <c r="L172" s="92"/>
      <c r="M172" s="92"/>
      <c r="N172" s="92"/>
      <c r="U172" s="511"/>
      <c r="W172" s="864"/>
      <c r="Y172" s="864"/>
      <c r="AC172" s="944" t="s">
        <v>215</v>
      </c>
      <c r="AD172" s="999"/>
      <c r="AE172" s="1000"/>
      <c r="AF172" s="1001"/>
      <c r="AG172" s="1002"/>
      <c r="AH172" s="999"/>
      <c r="AI172" s="1000"/>
      <c r="AJ172" s="904">
        <f t="shared" si="197"/>
        <v>0</v>
      </c>
      <c r="AK172" s="2812">
        <f t="shared" si="197"/>
        <v>0</v>
      </c>
      <c r="AL172" s="904">
        <f t="shared" si="181"/>
        <v>0</v>
      </c>
      <c r="AM172" s="1003">
        <f>AG172+AI172</f>
        <v>0</v>
      </c>
      <c r="AN172" s="1546">
        <f t="shared" si="136"/>
        <v>0</v>
      </c>
      <c r="AO172" s="1547">
        <f t="shared" si="137"/>
        <v>0</v>
      </c>
      <c r="AR172" s="104"/>
      <c r="AU172" s="106"/>
    </row>
    <row r="173" spans="2:47" ht="14.25" customHeight="1" thickBot="1">
      <c r="B173" s="106"/>
      <c r="C173" s="114"/>
      <c r="D173" s="106"/>
      <c r="E173" s="1268"/>
      <c r="F173" s="108"/>
      <c r="G173" s="139"/>
      <c r="H173" s="101"/>
      <c r="I173" s="100"/>
      <c r="J173" s="138"/>
      <c r="K173" s="157"/>
      <c r="L173" s="92"/>
      <c r="M173" s="92"/>
      <c r="N173" s="106"/>
      <c r="P173" s="353"/>
      <c r="U173" s="864"/>
      <c r="W173" s="276"/>
      <c r="Y173" s="864"/>
      <c r="AC173" s="1088" t="s">
        <v>313</v>
      </c>
      <c r="AD173" s="1089">
        <f t="shared" ref="AD173:AI173" si="198">SUM(AD170:AD172)</f>
        <v>0</v>
      </c>
      <c r="AE173" s="975">
        <f t="shared" si="198"/>
        <v>0</v>
      </c>
      <c r="AF173" s="1089">
        <f t="shared" si="198"/>
        <v>0</v>
      </c>
      <c r="AG173" s="975">
        <f t="shared" si="198"/>
        <v>0</v>
      </c>
      <c r="AH173" s="1089">
        <f>SUM(AH170:AH172)</f>
        <v>0</v>
      </c>
      <c r="AI173" s="975">
        <f t="shared" si="198"/>
        <v>0</v>
      </c>
      <c r="AJ173" s="974">
        <f t="shared" si="197"/>
        <v>0</v>
      </c>
      <c r="AK173" s="976">
        <f t="shared" si="197"/>
        <v>0</v>
      </c>
      <c r="AL173" s="974">
        <f t="shared" si="181"/>
        <v>0</v>
      </c>
      <c r="AM173" s="977">
        <f>AG173+AI173</f>
        <v>0</v>
      </c>
      <c r="AN173" s="932">
        <f t="shared" si="136"/>
        <v>0</v>
      </c>
      <c r="AO173" s="1548">
        <f t="shared" si="137"/>
        <v>0</v>
      </c>
      <c r="AR173" s="191"/>
      <c r="AU173" s="106"/>
    </row>
    <row r="174" spans="2:47" ht="15" customHeight="1">
      <c r="B174" s="106"/>
      <c r="C174" s="114"/>
      <c r="D174" s="106"/>
      <c r="E174" s="101"/>
      <c r="F174" s="108"/>
      <c r="G174" s="139"/>
      <c r="H174" s="106"/>
      <c r="I174" s="106"/>
      <c r="J174" s="106"/>
      <c r="K174" s="106"/>
      <c r="L174" s="92"/>
      <c r="M174" s="92"/>
      <c r="N174" s="92"/>
      <c r="U174" s="865"/>
      <c r="W174" s="869"/>
      <c r="Y174" s="869"/>
      <c r="Z174" s="926"/>
      <c r="AA174" s="291"/>
      <c r="AE174" s="865"/>
      <c r="AG174" s="865"/>
      <c r="AK174" s="873"/>
      <c r="AM174" s="873"/>
      <c r="AR174" s="106"/>
    </row>
    <row r="175" spans="2:47" ht="14.25" customHeight="1">
      <c r="B175" s="106"/>
      <c r="C175" s="114"/>
      <c r="D175" s="106"/>
      <c r="E175" s="106"/>
      <c r="F175" s="106"/>
      <c r="G175" s="106"/>
      <c r="H175" s="106"/>
      <c r="I175" s="106"/>
      <c r="J175" s="106"/>
      <c r="K175" s="106"/>
      <c r="L175" s="92"/>
      <c r="M175" s="92"/>
      <c r="N175" s="92"/>
      <c r="Z175" s="926"/>
      <c r="AA175" s="1032"/>
      <c r="AC175" t="s">
        <v>295</v>
      </c>
      <c r="AR175" s="106"/>
    </row>
    <row r="176" spans="2:47" ht="17.25" customHeight="1">
      <c r="B176" s="92"/>
      <c r="C176" s="1561"/>
      <c r="D176" s="92"/>
      <c r="E176" s="92"/>
      <c r="F176" s="92"/>
      <c r="G176" s="92"/>
      <c r="H176" s="92"/>
      <c r="I176" s="92"/>
      <c r="J176" s="92"/>
      <c r="K176" s="92"/>
      <c r="L176" s="92"/>
      <c r="M176" s="92"/>
      <c r="N176" s="92"/>
      <c r="O176" s="554"/>
      <c r="Z176" s="1033"/>
      <c r="AA176" s="79"/>
      <c r="AC176" s="99" t="str">
        <f>O178</f>
        <v>4- й   день</v>
      </c>
      <c r="AD176" s="556" t="s">
        <v>546</v>
      </c>
      <c r="AI176" s="131" t="s">
        <v>126</v>
      </c>
      <c r="AK176" s="1531" t="str">
        <f>J179</f>
        <v>О С Е Н Ь     2024  -   __  г.г.</v>
      </c>
      <c r="AL176" s="67"/>
      <c r="AR176" s="106"/>
    </row>
    <row r="177" spans="2:44" ht="15.75" thickBot="1">
      <c r="B177" s="92"/>
      <c r="C177" s="1562" t="s">
        <v>571</v>
      </c>
      <c r="D177" s="92"/>
      <c r="E177" s="92"/>
      <c r="F177" s="92"/>
      <c r="G177" s="1563"/>
      <c r="H177" s="1563"/>
      <c r="I177" s="1563"/>
      <c r="J177" s="92"/>
      <c r="K177" s="92"/>
      <c r="L177" s="1563"/>
      <c r="M177" s="92"/>
      <c r="N177" s="92"/>
      <c r="O177" t="s">
        <v>295</v>
      </c>
      <c r="AN177" s="11"/>
      <c r="AO177" s="11"/>
      <c r="AR177" s="106"/>
    </row>
    <row r="178" spans="2:44" ht="12.75" customHeight="1" thickBot="1">
      <c r="B178" s="92"/>
      <c r="C178" s="92"/>
      <c r="D178" s="1530" t="s">
        <v>363</v>
      </c>
      <c r="E178" s="92"/>
      <c r="F178" s="1564"/>
      <c r="G178" s="92"/>
      <c r="H178" s="92"/>
      <c r="I178" s="92"/>
      <c r="J178" s="92"/>
      <c r="K178" s="92"/>
      <c r="L178" s="1565" t="s">
        <v>106</v>
      </c>
      <c r="M178" s="92"/>
      <c r="N178" s="92"/>
      <c r="O178" s="99" t="str">
        <f>B182</f>
        <v>4- й   день</v>
      </c>
      <c r="P178" s="556" t="s">
        <v>546</v>
      </c>
      <c r="U178" s="131" t="s">
        <v>126</v>
      </c>
      <c r="W178" s="1531" t="str">
        <f>J179</f>
        <v>О С Е Н Ь     2024  -   __  г.г.</v>
      </c>
      <c r="X178" s="67"/>
      <c r="Y178" s="1034"/>
      <c r="AC178" s="858" t="s">
        <v>243</v>
      </c>
      <c r="AD178" s="859" t="s">
        <v>296</v>
      </c>
      <c r="AE178" s="860"/>
      <c r="AF178" s="859" t="s">
        <v>297</v>
      </c>
      <c r="AG178" s="860"/>
      <c r="AH178" s="859" t="s">
        <v>298</v>
      </c>
      <c r="AI178" s="860"/>
      <c r="AJ178" s="859" t="s">
        <v>302</v>
      </c>
      <c r="AK178" s="860"/>
      <c r="AL178" s="906" t="s">
        <v>303</v>
      </c>
      <c r="AM178" s="860"/>
      <c r="AN178" s="927" t="s">
        <v>304</v>
      </c>
      <c r="AO178" s="928"/>
      <c r="AR178" s="1537"/>
    </row>
    <row r="179" spans="2:44" ht="15" customHeight="1" thickBot="1">
      <c r="B179" s="1563" t="s">
        <v>545</v>
      </c>
      <c r="C179" s="1563"/>
      <c r="D179" s="1566"/>
      <c r="E179" s="92"/>
      <c r="F179" s="1567" t="s">
        <v>126</v>
      </c>
      <c r="G179" s="92"/>
      <c r="H179" s="92"/>
      <c r="I179" s="1568"/>
      <c r="J179" s="3115" t="s">
        <v>626</v>
      </c>
      <c r="K179" s="1569"/>
      <c r="L179" s="92"/>
      <c r="M179" s="92"/>
      <c r="N179" s="92"/>
      <c r="Q179" s="169" t="s">
        <v>617</v>
      </c>
      <c r="AC179" s="1092" t="s">
        <v>324</v>
      </c>
      <c r="AD179" s="861" t="s">
        <v>90</v>
      </c>
      <c r="AE179" s="863" t="s">
        <v>91</v>
      </c>
      <c r="AF179" s="907" t="s">
        <v>90</v>
      </c>
      <c r="AG179" s="908" t="s">
        <v>91</v>
      </c>
      <c r="AH179" s="907" t="s">
        <v>90</v>
      </c>
      <c r="AI179" s="908" t="s">
        <v>91</v>
      </c>
      <c r="AJ179" s="861" t="s">
        <v>90</v>
      </c>
      <c r="AK179" s="862" t="s">
        <v>91</v>
      </c>
      <c r="AL179" s="909" t="s">
        <v>90</v>
      </c>
      <c r="AM179" s="862" t="s">
        <v>91</v>
      </c>
      <c r="AN179" s="1094" t="s">
        <v>90</v>
      </c>
      <c r="AO179" s="1095" t="s">
        <v>91</v>
      </c>
      <c r="AR179" s="106"/>
    </row>
    <row r="180" spans="2:44" ht="15.75" customHeight="1">
      <c r="B180" s="348" t="s">
        <v>2</v>
      </c>
      <c r="C180" s="349" t="s">
        <v>3</v>
      </c>
      <c r="D180" s="1570" t="s">
        <v>4</v>
      </c>
      <c r="E180" s="234" t="s">
        <v>59</v>
      </c>
      <c r="F180" s="112"/>
      <c r="G180" s="112"/>
      <c r="H180" s="112"/>
      <c r="I180" s="112"/>
      <c r="J180" s="112"/>
      <c r="K180" s="112"/>
      <c r="L180" s="112"/>
      <c r="M180" s="226"/>
      <c r="N180" s="92"/>
      <c r="O180" s="1105" t="s">
        <v>327</v>
      </c>
      <c r="P180" s="182"/>
      <c r="Q180" s="182"/>
      <c r="R180" s="182"/>
      <c r="S180" s="182"/>
      <c r="T180" s="182"/>
      <c r="U180" s="182"/>
      <c r="V180" s="182"/>
      <c r="W180" s="182"/>
      <c r="X180" s="182"/>
      <c r="Y180" s="856"/>
      <c r="AC180" s="945" t="s">
        <v>65</v>
      </c>
      <c r="AD180" s="978"/>
      <c r="AE180" s="1004"/>
      <c r="AF180" s="978"/>
      <c r="AG180" s="1005"/>
      <c r="AH180" s="978"/>
      <c r="AI180" s="1006"/>
      <c r="AJ180" s="902">
        <f t="shared" ref="AJ180:AJ189" si="199">AD180+AF180</f>
        <v>0</v>
      </c>
      <c r="AK180" s="2801">
        <f t="shared" ref="AK180:AK189" si="200">AE180+AG180</f>
        <v>0</v>
      </c>
      <c r="AL180" s="902">
        <f t="shared" ref="AL180:AL189" si="201">AF180+AH180</f>
        <v>0</v>
      </c>
      <c r="AM180" s="1007">
        <f t="shared" ref="AM180:AM189" si="202">AG180+AI180</f>
        <v>0</v>
      </c>
      <c r="AN180" s="933">
        <f>AD180+AF180+AH180</f>
        <v>0</v>
      </c>
      <c r="AO180" s="937">
        <f>AE180+AG180+AI180</f>
        <v>0</v>
      </c>
      <c r="AR180" s="101"/>
    </row>
    <row r="181" spans="2:44" ht="15" customHeight="1" thickBot="1">
      <c r="B181" s="1571" t="s">
        <v>5</v>
      </c>
      <c r="C181" s="1231"/>
      <c r="D181" s="1572" t="s">
        <v>60</v>
      </c>
      <c r="E181" s="103"/>
      <c r="F181" s="106"/>
      <c r="G181" s="106"/>
      <c r="H181" s="106"/>
      <c r="I181" s="106"/>
      <c r="J181" s="106"/>
      <c r="K181" s="106"/>
      <c r="L181" s="106"/>
      <c r="M181" s="102"/>
      <c r="N181" s="92"/>
      <c r="O181" s="692"/>
      <c r="P181" s="17" t="s">
        <v>328</v>
      </c>
      <c r="Q181" s="17"/>
      <c r="R181" s="17"/>
      <c r="S181" s="17"/>
      <c r="T181" s="17"/>
      <c r="U181" s="17"/>
      <c r="V181" s="17"/>
      <c r="W181" s="17"/>
      <c r="X181" s="17"/>
      <c r="Y181" s="857"/>
      <c r="AC181" s="945" t="s">
        <v>465</v>
      </c>
      <c r="AD181" s="959"/>
      <c r="AE181" s="1008"/>
      <c r="AF181" s="959">
        <f>I205</f>
        <v>43.65</v>
      </c>
      <c r="AG181" s="1009">
        <f>J205</f>
        <v>43.65</v>
      </c>
      <c r="AH181" s="959"/>
      <c r="AI181" s="1010"/>
      <c r="AJ181" s="903">
        <f t="shared" si="199"/>
        <v>43.65</v>
      </c>
      <c r="AK181" s="2802">
        <f t="shared" si="200"/>
        <v>43.65</v>
      </c>
      <c r="AL181" s="903">
        <f t="shared" si="201"/>
        <v>43.65</v>
      </c>
      <c r="AM181" s="950">
        <f t="shared" si="202"/>
        <v>43.65</v>
      </c>
      <c r="AN181" s="933">
        <f t="shared" ref="AN181:AN211" si="203">AD181+AF181+AH181</f>
        <v>43.65</v>
      </c>
      <c r="AO181" s="937">
        <f t="shared" ref="AO181:AO211" si="204">AE181+AG181+AI181</f>
        <v>43.65</v>
      </c>
      <c r="AR181" s="101"/>
    </row>
    <row r="182" spans="2:44" ht="15.75" customHeight="1" thickBot="1">
      <c r="B182" s="1573" t="s">
        <v>381</v>
      </c>
      <c r="C182" s="1578"/>
      <c r="D182" s="1180"/>
      <c r="E182" s="3015" t="s">
        <v>994</v>
      </c>
      <c r="F182" s="3016"/>
      <c r="G182" s="3016"/>
      <c r="H182" s="3016"/>
      <c r="I182" s="3016"/>
      <c r="J182" s="3016"/>
      <c r="K182" s="3264" t="s">
        <v>451</v>
      </c>
      <c r="L182" s="3080"/>
      <c r="M182" s="3081"/>
      <c r="N182" s="92"/>
      <c r="Z182" s="11"/>
      <c r="AA182" s="11"/>
      <c r="AC182" s="945" t="s">
        <v>67</v>
      </c>
      <c r="AD182" s="1011"/>
      <c r="AE182" s="1066"/>
      <c r="AF182" s="1011"/>
      <c r="AG182" s="1013"/>
      <c r="AH182" s="1011"/>
      <c r="AI182" s="1014"/>
      <c r="AJ182" s="903">
        <f t="shared" si="199"/>
        <v>0</v>
      </c>
      <c r="AK182" s="2802">
        <f t="shared" si="200"/>
        <v>0</v>
      </c>
      <c r="AL182" s="903">
        <f t="shared" si="201"/>
        <v>0</v>
      </c>
      <c r="AM182" s="950">
        <f t="shared" si="202"/>
        <v>0</v>
      </c>
      <c r="AN182" s="933">
        <f t="shared" si="203"/>
        <v>0</v>
      </c>
      <c r="AO182" s="937">
        <f t="shared" si="204"/>
        <v>0</v>
      </c>
      <c r="AR182" s="101"/>
    </row>
    <row r="183" spans="2:44" ht="15.75" thickBot="1">
      <c r="B183" s="1554"/>
      <c r="C183" s="1579" t="s">
        <v>132</v>
      </c>
      <c r="D183" s="1555"/>
      <c r="E183" s="3265" t="s">
        <v>89</v>
      </c>
      <c r="F183" s="3023" t="s">
        <v>90</v>
      </c>
      <c r="G183" s="3039" t="s">
        <v>91</v>
      </c>
      <c r="H183" s="3265" t="s">
        <v>89</v>
      </c>
      <c r="I183" s="3023" t="s">
        <v>90</v>
      </c>
      <c r="J183" s="3039" t="s">
        <v>91</v>
      </c>
      <c r="K183" s="3022" t="s">
        <v>89</v>
      </c>
      <c r="L183" s="3023" t="s">
        <v>90</v>
      </c>
      <c r="M183" s="3024" t="s">
        <v>91</v>
      </c>
      <c r="N183" s="92"/>
      <c r="O183" s="858" t="s">
        <v>243</v>
      </c>
      <c r="P183" s="859" t="s">
        <v>296</v>
      </c>
      <c r="Q183" s="860"/>
      <c r="R183" s="859" t="s">
        <v>297</v>
      </c>
      <c r="S183" s="860"/>
      <c r="T183" s="859" t="s">
        <v>298</v>
      </c>
      <c r="U183" s="860"/>
      <c r="V183" s="859" t="s">
        <v>299</v>
      </c>
      <c r="W183" s="860"/>
      <c r="X183" s="859" t="s">
        <v>300</v>
      </c>
      <c r="Y183" s="860"/>
      <c r="Z183" s="910" t="s">
        <v>304</v>
      </c>
      <c r="AA183" s="911"/>
      <c r="AC183" s="945" t="s">
        <v>68</v>
      </c>
      <c r="AD183" s="959"/>
      <c r="AE183" s="1012"/>
      <c r="AF183" s="959"/>
      <c r="AG183" s="1013"/>
      <c r="AH183" s="959"/>
      <c r="AI183" s="1014"/>
      <c r="AJ183" s="903">
        <f t="shared" si="199"/>
        <v>0</v>
      </c>
      <c r="AK183" s="2802">
        <f t="shared" si="200"/>
        <v>0</v>
      </c>
      <c r="AL183" s="903">
        <f t="shared" si="201"/>
        <v>0</v>
      </c>
      <c r="AM183" s="950">
        <f t="shared" si="202"/>
        <v>0</v>
      </c>
      <c r="AN183" s="933">
        <f t="shared" si="203"/>
        <v>0</v>
      </c>
      <c r="AO183" s="937">
        <f t="shared" si="204"/>
        <v>0</v>
      </c>
      <c r="AR183" s="101"/>
    </row>
    <row r="184" spans="2:44" ht="12.75" customHeight="1" thickBot="1">
      <c r="B184" s="162" t="s">
        <v>644</v>
      </c>
      <c r="C184" s="1615" t="s">
        <v>1166</v>
      </c>
      <c r="D184" s="1625">
        <v>120</v>
      </c>
      <c r="E184" s="129" t="s">
        <v>480</v>
      </c>
      <c r="F184" s="3096">
        <v>145.392</v>
      </c>
      <c r="G184" s="3097">
        <v>120</v>
      </c>
      <c r="H184" s="2770" t="s">
        <v>84</v>
      </c>
      <c r="I184" s="2868">
        <v>20.5</v>
      </c>
      <c r="J184" s="2869">
        <v>20.5</v>
      </c>
      <c r="K184" s="2998" t="s">
        <v>94</v>
      </c>
      <c r="L184" s="2868">
        <v>60</v>
      </c>
      <c r="M184" s="3145">
        <v>60</v>
      </c>
      <c r="N184" s="92"/>
      <c r="O184" s="700"/>
      <c r="P184" s="861" t="s">
        <v>90</v>
      </c>
      <c r="Q184" s="862" t="s">
        <v>91</v>
      </c>
      <c r="R184" s="861" t="s">
        <v>90</v>
      </c>
      <c r="S184" s="862" t="s">
        <v>91</v>
      </c>
      <c r="T184" s="861" t="s">
        <v>90</v>
      </c>
      <c r="U184" s="862" t="s">
        <v>91</v>
      </c>
      <c r="V184" s="861" t="s">
        <v>90</v>
      </c>
      <c r="W184" s="862" t="s">
        <v>91</v>
      </c>
      <c r="X184" s="861" t="s">
        <v>90</v>
      </c>
      <c r="Y184" s="863" t="s">
        <v>91</v>
      </c>
      <c r="Z184" s="912" t="s">
        <v>90</v>
      </c>
      <c r="AA184" s="913" t="s">
        <v>91</v>
      </c>
      <c r="AC184" s="945" t="s">
        <v>70</v>
      </c>
      <c r="AD184" s="959"/>
      <c r="AE184" s="1008"/>
      <c r="AF184" s="959"/>
      <c r="AG184" s="1009"/>
      <c r="AH184" s="959"/>
      <c r="AI184" s="1010"/>
      <c r="AJ184" s="903">
        <f t="shared" si="199"/>
        <v>0</v>
      </c>
      <c r="AK184" s="2802">
        <f t="shared" si="200"/>
        <v>0</v>
      </c>
      <c r="AL184" s="903">
        <f t="shared" si="201"/>
        <v>0</v>
      </c>
      <c r="AM184" s="950">
        <f t="shared" si="202"/>
        <v>0</v>
      </c>
      <c r="AN184" s="933">
        <f t="shared" si="203"/>
        <v>0</v>
      </c>
      <c r="AO184" s="937">
        <f t="shared" si="204"/>
        <v>0</v>
      </c>
      <c r="AR184" s="101"/>
    </row>
    <row r="185" spans="2:44" ht="15.75" customHeight="1">
      <c r="B185" s="1414" t="s">
        <v>1010</v>
      </c>
      <c r="C185" s="265" t="s">
        <v>1011</v>
      </c>
      <c r="D185" s="3003">
        <v>180</v>
      </c>
      <c r="E185" s="184" t="s">
        <v>77</v>
      </c>
      <c r="F185" s="3046">
        <v>9</v>
      </c>
      <c r="G185" s="3053">
        <v>9</v>
      </c>
      <c r="H185" s="245" t="s">
        <v>352</v>
      </c>
      <c r="I185" s="227">
        <v>2.13</v>
      </c>
      <c r="J185" s="2430">
        <v>2.13</v>
      </c>
      <c r="K185" s="2712" t="s">
        <v>366</v>
      </c>
      <c r="L185" s="242">
        <v>360</v>
      </c>
      <c r="M185" s="3013">
        <v>360</v>
      </c>
      <c r="N185" s="92"/>
      <c r="O185" s="1106" t="s">
        <v>118</v>
      </c>
      <c r="P185" s="878">
        <f>D189</f>
        <v>30</v>
      </c>
      <c r="Q185" s="1035">
        <f>D189</f>
        <v>30</v>
      </c>
      <c r="R185" s="892">
        <f>D199</f>
        <v>50</v>
      </c>
      <c r="S185" s="1027">
        <f>D199</f>
        <v>50</v>
      </c>
      <c r="T185" s="892">
        <f>D213</f>
        <v>30</v>
      </c>
      <c r="U185" s="1036">
        <f>D213</f>
        <v>30</v>
      </c>
      <c r="V185" s="892">
        <f>P185+R185</f>
        <v>80</v>
      </c>
      <c r="W185" s="1026">
        <f>Q185+S185</f>
        <v>80</v>
      </c>
      <c r="X185" s="892">
        <f>R185+T185</f>
        <v>80</v>
      </c>
      <c r="Y185" s="1027">
        <f>S185+U185</f>
        <v>80</v>
      </c>
      <c r="Z185" s="914">
        <f t="shared" ref="Z185:Z193" si="205">P185+R185+T185</f>
        <v>110</v>
      </c>
      <c r="AA185" s="915">
        <f t="shared" ref="AA185:AA193" si="206">Q185+S185+U185</f>
        <v>110</v>
      </c>
      <c r="AC185" s="945" t="s">
        <v>71</v>
      </c>
      <c r="AD185" s="959"/>
      <c r="AE185" s="1015"/>
      <c r="AF185" s="959"/>
      <c r="AG185" s="1009"/>
      <c r="AH185" s="959"/>
      <c r="AI185" s="1010"/>
      <c r="AJ185" s="903">
        <f t="shared" si="199"/>
        <v>0</v>
      </c>
      <c r="AK185" s="2802">
        <f t="shared" si="200"/>
        <v>0</v>
      </c>
      <c r="AL185" s="903">
        <f t="shared" si="201"/>
        <v>0</v>
      </c>
      <c r="AM185" s="950">
        <f t="shared" si="202"/>
        <v>0</v>
      </c>
      <c r="AN185" s="933">
        <f t="shared" si="203"/>
        <v>0</v>
      </c>
      <c r="AO185" s="937">
        <f t="shared" si="204"/>
        <v>0</v>
      </c>
      <c r="AR185" s="101"/>
    </row>
    <row r="186" spans="2:44" ht="13.5" customHeight="1">
      <c r="B186" s="1240" t="s">
        <v>676</v>
      </c>
      <c r="C186" s="166" t="s">
        <v>1003</v>
      </c>
      <c r="D186" s="1816">
        <v>25</v>
      </c>
      <c r="E186" s="3009" t="s">
        <v>683</v>
      </c>
      <c r="F186" s="3046"/>
      <c r="G186" s="3053"/>
      <c r="H186" s="245" t="s">
        <v>366</v>
      </c>
      <c r="I186" s="227">
        <v>15.86</v>
      </c>
      <c r="J186" s="229">
        <v>15.86</v>
      </c>
      <c r="K186" s="3266" t="s">
        <v>991</v>
      </c>
      <c r="L186" s="3267"/>
      <c r="M186" s="3268"/>
      <c r="N186" s="1070"/>
      <c r="O186" s="916" t="s">
        <v>117</v>
      </c>
      <c r="P186" s="879">
        <f>D188</f>
        <v>50</v>
      </c>
      <c r="Q186" s="1037">
        <f>D188</f>
        <v>50</v>
      </c>
      <c r="R186" s="879">
        <f>D198+I197</f>
        <v>77.010000000000005</v>
      </c>
      <c r="S186" s="1038">
        <f>D198+J197</f>
        <v>77.010000000000005</v>
      </c>
      <c r="T186" s="879"/>
      <c r="U186" s="1037"/>
      <c r="V186" s="879">
        <f t="shared" ref="V186:V190" si="207">P186+R186</f>
        <v>127.01</v>
      </c>
      <c r="W186" s="1029">
        <f t="shared" ref="W186:W190" si="208">Q186+S186</f>
        <v>127.01</v>
      </c>
      <c r="X186" s="879">
        <f t="shared" ref="X186:X190" si="209">R186+T186</f>
        <v>77.010000000000005</v>
      </c>
      <c r="Y186" s="950">
        <f t="shared" ref="Y186:Y190" si="210">S186+U186</f>
        <v>77.010000000000005</v>
      </c>
      <c r="Z186" s="917">
        <f t="shared" si="205"/>
        <v>127.01</v>
      </c>
      <c r="AA186" s="918">
        <f t="shared" si="206"/>
        <v>127.01</v>
      </c>
      <c r="AC186" s="946" t="s">
        <v>326</v>
      </c>
      <c r="AD186" s="1118"/>
      <c r="AE186" s="1066"/>
      <c r="AF186" s="959"/>
      <c r="AG186" s="1009"/>
      <c r="AH186" s="959">
        <f>F213</f>
        <v>13.680999999999999</v>
      </c>
      <c r="AI186" s="1010">
        <f>G213</f>
        <v>13.680999999999999</v>
      </c>
      <c r="AJ186" s="903">
        <f t="shared" si="199"/>
        <v>0</v>
      </c>
      <c r="AK186" s="2802">
        <f t="shared" si="200"/>
        <v>0</v>
      </c>
      <c r="AL186" s="903">
        <f t="shared" si="201"/>
        <v>13.680999999999999</v>
      </c>
      <c r="AM186" s="950">
        <f t="shared" si="202"/>
        <v>13.680999999999999</v>
      </c>
      <c r="AN186" s="933">
        <f t="shared" si="203"/>
        <v>13.680999999999999</v>
      </c>
      <c r="AO186" s="937">
        <f t="shared" si="204"/>
        <v>13.680999999999999</v>
      </c>
      <c r="AR186" s="101"/>
    </row>
    <row r="187" spans="2:44" ht="13.5" customHeight="1" thickBot="1">
      <c r="B187" s="162" t="s">
        <v>362</v>
      </c>
      <c r="C187" s="166" t="s">
        <v>109</v>
      </c>
      <c r="D187" s="3003">
        <v>200</v>
      </c>
      <c r="E187" s="103"/>
      <c r="F187" s="106"/>
      <c r="G187" s="106"/>
      <c r="H187" s="245" t="s">
        <v>140</v>
      </c>
      <c r="I187" s="227">
        <v>9.2629999999999999</v>
      </c>
      <c r="J187" s="229">
        <v>7.7839999999999998</v>
      </c>
      <c r="K187" s="2736" t="s">
        <v>77</v>
      </c>
      <c r="L187" s="227">
        <v>8.5719999999999992</v>
      </c>
      <c r="M187" s="2430">
        <v>8.5719999999999992</v>
      </c>
      <c r="N187" s="92"/>
      <c r="O187" s="916" t="s">
        <v>74</v>
      </c>
      <c r="P187" s="879">
        <f>I185</f>
        <v>2.13</v>
      </c>
      <c r="Q187" s="1133">
        <f>J185</f>
        <v>2.13</v>
      </c>
      <c r="R187" s="879"/>
      <c r="S187" s="1029"/>
      <c r="T187" s="879">
        <f>I216</f>
        <v>1.1000000000000001</v>
      </c>
      <c r="U187" s="1040">
        <f>J216</f>
        <v>1.1000000000000001</v>
      </c>
      <c r="V187" s="879">
        <f t="shared" si="207"/>
        <v>2.13</v>
      </c>
      <c r="W187" s="1029">
        <f t="shared" si="208"/>
        <v>2.13</v>
      </c>
      <c r="X187" s="879">
        <f t="shared" si="209"/>
        <v>1.1000000000000001</v>
      </c>
      <c r="Y187" s="950">
        <f t="shared" si="210"/>
        <v>1.1000000000000001</v>
      </c>
      <c r="Z187" s="917">
        <f t="shared" si="205"/>
        <v>3.23</v>
      </c>
      <c r="AA187" s="918">
        <f t="shared" si="206"/>
        <v>3.23</v>
      </c>
      <c r="AC187" s="1093" t="s">
        <v>325</v>
      </c>
      <c r="AD187" s="965"/>
      <c r="AE187" s="1016"/>
      <c r="AF187" s="965"/>
      <c r="AG187" s="1017"/>
      <c r="AH187" s="965"/>
      <c r="AI187" s="1018"/>
      <c r="AJ187" s="904">
        <f t="shared" si="199"/>
        <v>0</v>
      </c>
      <c r="AK187" s="2803">
        <f t="shared" si="200"/>
        <v>0</v>
      </c>
      <c r="AL187" s="904">
        <f t="shared" si="201"/>
        <v>0</v>
      </c>
      <c r="AM187" s="868">
        <f t="shared" si="202"/>
        <v>0</v>
      </c>
      <c r="AN187" s="1546">
        <f t="shared" si="203"/>
        <v>0</v>
      </c>
      <c r="AO187" s="1547">
        <f t="shared" si="204"/>
        <v>0</v>
      </c>
      <c r="AR187" s="101"/>
    </row>
    <row r="188" spans="2:44" ht="13.5" customHeight="1" thickBot="1">
      <c r="B188" s="1250" t="s">
        <v>9</v>
      </c>
      <c r="C188" s="1598" t="s">
        <v>10</v>
      </c>
      <c r="D188" s="3208">
        <v>50</v>
      </c>
      <c r="E188" s="103"/>
      <c r="F188" s="106"/>
      <c r="G188" s="106"/>
      <c r="H188" s="245" t="s">
        <v>77</v>
      </c>
      <c r="I188" s="227">
        <v>0.78</v>
      </c>
      <c r="J188" s="2430">
        <v>0.78</v>
      </c>
      <c r="K188" s="2421" t="s">
        <v>372</v>
      </c>
      <c r="L188" s="227">
        <v>0.9</v>
      </c>
      <c r="M188" s="1233">
        <v>0.9</v>
      </c>
      <c r="N188" s="1071"/>
      <c r="O188" s="919" t="s">
        <v>305</v>
      </c>
      <c r="P188" s="880">
        <f t="shared" ref="P188:U188" si="211">AD188</f>
        <v>0</v>
      </c>
      <c r="Q188" s="1067">
        <f t="shared" si="211"/>
        <v>0</v>
      </c>
      <c r="R188" s="880">
        <f t="shared" si="211"/>
        <v>43.65</v>
      </c>
      <c r="S188" s="1041">
        <f t="shared" si="211"/>
        <v>43.65</v>
      </c>
      <c r="T188" s="880">
        <f t="shared" si="211"/>
        <v>13.680999999999999</v>
      </c>
      <c r="U188" s="1042">
        <f t="shared" si="211"/>
        <v>13.680999999999999</v>
      </c>
      <c r="V188" s="880">
        <f t="shared" si="207"/>
        <v>43.65</v>
      </c>
      <c r="W188" s="921">
        <f t="shared" si="208"/>
        <v>43.65</v>
      </c>
      <c r="X188" s="880">
        <f t="shared" si="209"/>
        <v>57.330999999999996</v>
      </c>
      <c r="Y188" s="1041">
        <f t="shared" si="210"/>
        <v>57.330999999999996</v>
      </c>
      <c r="Z188" s="920">
        <f t="shared" si="205"/>
        <v>57.330999999999996</v>
      </c>
      <c r="AA188" s="921">
        <f t="shared" si="206"/>
        <v>57.330999999999996</v>
      </c>
      <c r="AC188" s="947" t="s">
        <v>314</v>
      </c>
      <c r="AD188" s="1019">
        <f t="shared" ref="AD188:AH188" si="212">SUM(AD180:AD187)</f>
        <v>0</v>
      </c>
      <c r="AE188" s="1020">
        <f t="shared" si="212"/>
        <v>0</v>
      </c>
      <c r="AF188" s="1021">
        <f t="shared" si="212"/>
        <v>43.65</v>
      </c>
      <c r="AG188" s="949">
        <f t="shared" si="212"/>
        <v>43.65</v>
      </c>
      <c r="AH188" s="1019">
        <f t="shared" si="212"/>
        <v>13.680999999999999</v>
      </c>
      <c r="AI188" s="1022">
        <f>SUM(AI180:AI187)</f>
        <v>13.680999999999999</v>
      </c>
      <c r="AJ188" s="948">
        <f t="shared" si="199"/>
        <v>43.65</v>
      </c>
      <c r="AK188" s="1023">
        <f t="shared" si="200"/>
        <v>43.65</v>
      </c>
      <c r="AL188" s="948">
        <f t="shared" si="201"/>
        <v>57.330999999999996</v>
      </c>
      <c r="AM188" s="1024">
        <f t="shared" si="202"/>
        <v>57.330999999999996</v>
      </c>
      <c r="AN188" s="948">
        <f t="shared" si="203"/>
        <v>57.330999999999996</v>
      </c>
      <c r="AO188" s="949">
        <f t="shared" si="204"/>
        <v>57.330999999999996</v>
      </c>
      <c r="AR188" s="127"/>
    </row>
    <row r="189" spans="2:44" ht="13.5" customHeight="1">
      <c r="B189" s="3269" t="s">
        <v>9</v>
      </c>
      <c r="C189" s="2691" t="s">
        <v>319</v>
      </c>
      <c r="D189" s="3006">
        <v>30</v>
      </c>
      <c r="E189" s="103"/>
      <c r="F189" s="106"/>
      <c r="G189" s="106"/>
      <c r="H189" s="3052" t="s">
        <v>372</v>
      </c>
      <c r="I189" s="227">
        <v>0.39</v>
      </c>
      <c r="J189" s="1233">
        <v>0.39</v>
      </c>
      <c r="K189" s="3270" t="s">
        <v>992</v>
      </c>
      <c r="L189" s="3271"/>
      <c r="M189" s="3272"/>
      <c r="N189" s="92"/>
      <c r="O189" s="916" t="s">
        <v>94</v>
      </c>
      <c r="P189" s="879">
        <f>L184</f>
        <v>60</v>
      </c>
      <c r="Q189" s="872">
        <f>M184</f>
        <v>60</v>
      </c>
      <c r="R189" s="879"/>
      <c r="S189" s="950"/>
      <c r="T189" s="879"/>
      <c r="U189" s="1043"/>
      <c r="V189" s="879">
        <f t="shared" si="207"/>
        <v>60</v>
      </c>
      <c r="W189" s="1029">
        <f t="shared" si="208"/>
        <v>60</v>
      </c>
      <c r="X189" s="879">
        <f t="shared" si="209"/>
        <v>0</v>
      </c>
      <c r="Y189" s="950">
        <f t="shared" si="210"/>
        <v>0</v>
      </c>
      <c r="Z189" s="917">
        <f t="shared" si="205"/>
        <v>60</v>
      </c>
      <c r="AA189" s="918">
        <f t="shared" si="206"/>
        <v>60</v>
      </c>
      <c r="AC189" s="1345" t="s">
        <v>419</v>
      </c>
      <c r="AD189" s="900"/>
      <c r="AE189" s="1099"/>
      <c r="AF189" s="902"/>
      <c r="AG189" s="1025"/>
      <c r="AH189" s="905"/>
      <c r="AI189" s="1096"/>
      <c r="AJ189" s="905">
        <f t="shared" si="199"/>
        <v>0</v>
      </c>
      <c r="AK189" s="1026">
        <f t="shared" si="200"/>
        <v>0</v>
      </c>
      <c r="AL189" s="905">
        <f t="shared" si="201"/>
        <v>0</v>
      </c>
      <c r="AM189" s="1027">
        <f t="shared" si="202"/>
        <v>0</v>
      </c>
      <c r="AN189" s="933">
        <f t="shared" si="203"/>
        <v>0</v>
      </c>
      <c r="AO189" s="937">
        <f t="shared" si="204"/>
        <v>0</v>
      </c>
      <c r="AR189" s="106"/>
    </row>
    <row r="190" spans="2:44" ht="13.5" customHeight="1">
      <c r="B190" s="103"/>
      <c r="C190" s="114"/>
      <c r="D190" s="102"/>
      <c r="E190" s="103"/>
      <c r="F190" s="106"/>
      <c r="G190" s="106"/>
      <c r="H190" s="3052" t="s">
        <v>135</v>
      </c>
      <c r="I190" s="227">
        <v>8.0000000000000004E-4</v>
      </c>
      <c r="J190" s="1233">
        <v>8.0000000000000004E-4</v>
      </c>
      <c r="K190" s="3273" t="s">
        <v>993</v>
      </c>
      <c r="L190" s="1349"/>
      <c r="M190" s="3274"/>
      <c r="N190" s="92"/>
      <c r="O190" s="429" t="s">
        <v>44</v>
      </c>
      <c r="P190" s="879"/>
      <c r="Q190" s="872"/>
      <c r="R190" s="879">
        <f>F195</f>
        <v>57.41</v>
      </c>
      <c r="S190" s="950">
        <f>G195</f>
        <v>43</v>
      </c>
      <c r="T190" s="879"/>
      <c r="U190" s="1043"/>
      <c r="V190" s="879">
        <f t="shared" si="207"/>
        <v>57.41</v>
      </c>
      <c r="W190" s="1029">
        <f t="shared" si="208"/>
        <v>43</v>
      </c>
      <c r="X190" s="879">
        <f t="shared" si="209"/>
        <v>57.41</v>
      </c>
      <c r="Y190" s="950">
        <f t="shared" si="210"/>
        <v>43</v>
      </c>
      <c r="Z190" s="917">
        <f t="shared" si="205"/>
        <v>57.41</v>
      </c>
      <c r="AA190" s="918">
        <f t="shared" si="206"/>
        <v>43</v>
      </c>
      <c r="AC190" s="930" t="s">
        <v>323</v>
      </c>
      <c r="AD190" s="769"/>
      <c r="AE190" s="1335"/>
      <c r="AF190" s="903">
        <f>F200</f>
        <v>26.462</v>
      </c>
      <c r="AG190" s="1028">
        <f>G200</f>
        <v>17.2</v>
      </c>
      <c r="AH190" s="903"/>
      <c r="AI190" s="1097"/>
      <c r="AJ190" s="903">
        <f t="shared" ref="AJ190:AM193" si="213">AD190+AF190</f>
        <v>26.462</v>
      </c>
      <c r="AK190" s="1029">
        <f t="shared" si="213"/>
        <v>17.2</v>
      </c>
      <c r="AL190" s="903">
        <f t="shared" si="213"/>
        <v>26.462</v>
      </c>
      <c r="AM190" s="950">
        <f t="shared" si="213"/>
        <v>17.2</v>
      </c>
      <c r="AN190" s="933">
        <f t="shared" si="203"/>
        <v>26.462</v>
      </c>
      <c r="AO190" s="937">
        <f t="shared" si="204"/>
        <v>17.2</v>
      </c>
      <c r="AR190" s="111"/>
    </row>
    <row r="191" spans="2:44" ht="12.75" customHeight="1" thickBot="1">
      <c r="B191" s="1234" t="s">
        <v>292</v>
      </c>
      <c r="C191" s="1235"/>
      <c r="D191" s="1604">
        <f>SUM(D184:D189)</f>
        <v>605</v>
      </c>
      <c r="E191" s="103"/>
      <c r="F191" s="106"/>
      <c r="G191" s="106"/>
      <c r="H191" s="3275" t="s">
        <v>684</v>
      </c>
      <c r="I191" s="3276"/>
      <c r="J191" s="3277"/>
      <c r="K191" s="2712" t="s">
        <v>677</v>
      </c>
      <c r="L191" s="242">
        <v>41.75</v>
      </c>
      <c r="M191" s="3013">
        <v>25</v>
      </c>
      <c r="N191" s="92"/>
      <c r="O191" s="2796" t="s">
        <v>425</v>
      </c>
      <c r="P191" s="881">
        <f t="shared" ref="P191:U191" si="214">AD203</f>
        <v>51.012999999999998</v>
      </c>
      <c r="Q191" s="1044">
        <f t="shared" si="214"/>
        <v>32.783999999999999</v>
      </c>
      <c r="R191" s="1391">
        <f t="shared" si="214"/>
        <v>174.96199999999999</v>
      </c>
      <c r="S191" s="1392">
        <f t="shared" si="214"/>
        <v>136.80000000000001</v>
      </c>
      <c r="T191" s="881">
        <f t="shared" si="214"/>
        <v>61.66</v>
      </c>
      <c r="U191" s="1046">
        <f t="shared" si="214"/>
        <v>49.26</v>
      </c>
      <c r="V191" s="1391">
        <f t="shared" ref="V191:Y193" si="215">P191+R191</f>
        <v>225.97499999999999</v>
      </c>
      <c r="W191" s="923">
        <f t="shared" si="215"/>
        <v>169.584</v>
      </c>
      <c r="X191" s="1391">
        <f t="shared" si="215"/>
        <v>236.62199999999999</v>
      </c>
      <c r="Y191" s="1392">
        <f t="shared" si="215"/>
        <v>186.06</v>
      </c>
      <c r="Z191" s="1393">
        <f t="shared" si="205"/>
        <v>287.63499999999999</v>
      </c>
      <c r="AA191" s="923">
        <f t="shared" si="206"/>
        <v>218.84399999999999</v>
      </c>
      <c r="AC191" s="929" t="s">
        <v>230</v>
      </c>
      <c r="AD191" s="769">
        <f>L191</f>
        <v>41.75</v>
      </c>
      <c r="AE191" s="1121">
        <f>M191</f>
        <v>25</v>
      </c>
      <c r="AF191" s="903"/>
      <c r="AG191" s="1028"/>
      <c r="AH191" s="903"/>
      <c r="AI191" s="1097"/>
      <c r="AJ191" s="903">
        <f t="shared" si="213"/>
        <v>41.75</v>
      </c>
      <c r="AK191" s="1029">
        <f t="shared" si="213"/>
        <v>25</v>
      </c>
      <c r="AL191" s="903">
        <f t="shared" si="213"/>
        <v>0</v>
      </c>
      <c r="AM191" s="950">
        <f t="shared" si="213"/>
        <v>0</v>
      </c>
      <c r="AN191" s="933">
        <f t="shared" si="203"/>
        <v>41.75</v>
      </c>
      <c r="AO191" s="937">
        <f t="shared" si="204"/>
        <v>25</v>
      </c>
      <c r="AR191" s="111"/>
    </row>
    <row r="192" spans="2:44" ht="15" customHeight="1" thickBot="1">
      <c r="B192" s="616"/>
      <c r="C192" s="340" t="s">
        <v>110</v>
      </c>
      <c r="D192" s="112"/>
      <c r="E192" s="3278" t="s">
        <v>1113</v>
      </c>
      <c r="F192" s="3016"/>
      <c r="G192" s="3037"/>
      <c r="H192" s="3279" t="s">
        <v>562</v>
      </c>
      <c r="I192" s="3016"/>
      <c r="J192" s="3017"/>
      <c r="K192" s="2756" t="s">
        <v>278</v>
      </c>
      <c r="L192" s="3016"/>
      <c r="M192" s="3017"/>
      <c r="N192" s="92"/>
      <c r="O192" s="2797" t="s">
        <v>426</v>
      </c>
      <c r="P192" s="881">
        <f t="shared" ref="P192:U193" si="216">AD210</f>
        <v>0</v>
      </c>
      <c r="Q192" s="1044">
        <f t="shared" si="216"/>
        <v>0</v>
      </c>
      <c r="R192" s="881">
        <f t="shared" si="216"/>
        <v>23</v>
      </c>
      <c r="S192" s="1045">
        <f t="shared" si="216"/>
        <v>23</v>
      </c>
      <c r="T192" s="881">
        <f t="shared" si="216"/>
        <v>0</v>
      </c>
      <c r="U192" s="1046">
        <f t="shared" si="216"/>
        <v>0</v>
      </c>
      <c r="V192" s="881">
        <f t="shared" si="215"/>
        <v>23</v>
      </c>
      <c r="W192" s="923">
        <f t="shared" si="215"/>
        <v>23</v>
      </c>
      <c r="X192" s="881">
        <f t="shared" si="215"/>
        <v>23</v>
      </c>
      <c r="Y192" s="1045">
        <f t="shared" si="215"/>
        <v>23</v>
      </c>
      <c r="Z192" s="922">
        <f t="shared" si="205"/>
        <v>23</v>
      </c>
      <c r="AA192" s="923">
        <f t="shared" si="206"/>
        <v>23</v>
      </c>
      <c r="AC192" s="931" t="s">
        <v>353</v>
      </c>
      <c r="AD192" s="769"/>
      <c r="AE192" s="1122"/>
      <c r="AF192" s="903"/>
      <c r="AG192" s="1028"/>
      <c r="AH192" s="904"/>
      <c r="AI192" s="1098"/>
      <c r="AJ192" s="904">
        <f t="shared" si="213"/>
        <v>0</v>
      </c>
      <c r="AK192" s="1031">
        <f t="shared" si="213"/>
        <v>0</v>
      </c>
      <c r="AL192" s="904">
        <f t="shared" si="213"/>
        <v>0</v>
      </c>
      <c r="AM192" s="868">
        <f t="shared" si="213"/>
        <v>0</v>
      </c>
      <c r="AN192" s="933">
        <f t="shared" si="203"/>
        <v>0</v>
      </c>
      <c r="AO192" s="937">
        <f t="shared" si="204"/>
        <v>0</v>
      </c>
      <c r="AR192" s="207"/>
    </row>
    <row r="193" spans="1:44" ht="15.75" customHeight="1" thickBot="1">
      <c r="B193" s="162" t="s">
        <v>378</v>
      </c>
      <c r="C193" s="1597" t="s">
        <v>1156</v>
      </c>
      <c r="D193" s="1550">
        <v>100</v>
      </c>
      <c r="E193" s="3150" t="s">
        <v>89</v>
      </c>
      <c r="F193" s="3023" t="s">
        <v>90</v>
      </c>
      <c r="G193" s="3024" t="s">
        <v>91</v>
      </c>
      <c r="H193" s="3150" t="s">
        <v>89</v>
      </c>
      <c r="I193" s="3023" t="s">
        <v>90</v>
      </c>
      <c r="J193" s="3024" t="s">
        <v>91</v>
      </c>
      <c r="K193" s="1232" t="s">
        <v>89</v>
      </c>
      <c r="L193" s="160" t="s">
        <v>90</v>
      </c>
      <c r="M193" s="2424" t="s">
        <v>91</v>
      </c>
      <c r="N193" s="92"/>
      <c r="O193" s="2798" t="s">
        <v>526</v>
      </c>
      <c r="P193" s="881">
        <f t="shared" si="216"/>
        <v>51.012999999999998</v>
      </c>
      <c r="Q193" s="1044">
        <f t="shared" si="216"/>
        <v>32.783999999999999</v>
      </c>
      <c r="R193" s="1391">
        <f t="shared" si="216"/>
        <v>197.96199999999999</v>
      </c>
      <c r="S193" s="1392">
        <f t="shared" si="216"/>
        <v>159.80000000000001</v>
      </c>
      <c r="T193" s="881">
        <f t="shared" si="216"/>
        <v>61.66</v>
      </c>
      <c r="U193" s="1046">
        <f t="shared" si="216"/>
        <v>49.26</v>
      </c>
      <c r="V193" s="881">
        <f t="shared" si="215"/>
        <v>248.97499999999999</v>
      </c>
      <c r="W193" s="923">
        <f t="shared" si="215"/>
        <v>192.584</v>
      </c>
      <c r="X193" s="881">
        <f t="shared" si="215"/>
        <v>259.62199999999996</v>
      </c>
      <c r="Y193" s="1045">
        <f t="shared" si="215"/>
        <v>209.06</v>
      </c>
      <c r="Z193" s="922">
        <f t="shared" si="205"/>
        <v>310.63499999999999</v>
      </c>
      <c r="AA193" s="923">
        <f t="shared" si="206"/>
        <v>241.84399999999999</v>
      </c>
      <c r="AC193" s="931" t="s">
        <v>633</v>
      </c>
      <c r="AD193" s="900"/>
      <c r="AE193" s="1336"/>
      <c r="AF193" s="902"/>
      <c r="AG193" s="1025"/>
      <c r="AH193" s="903"/>
      <c r="AI193" s="1097"/>
      <c r="AJ193" s="903">
        <f t="shared" si="213"/>
        <v>0</v>
      </c>
      <c r="AK193" s="1029">
        <f t="shared" si="213"/>
        <v>0</v>
      </c>
      <c r="AL193" s="903">
        <f t="shared" si="213"/>
        <v>0</v>
      </c>
      <c r="AM193" s="950">
        <f t="shared" si="213"/>
        <v>0</v>
      </c>
      <c r="AN193" s="933">
        <f t="shared" si="203"/>
        <v>0</v>
      </c>
      <c r="AO193" s="937">
        <f t="shared" si="204"/>
        <v>0</v>
      </c>
      <c r="AR193" s="207"/>
    </row>
    <row r="194" spans="1:44" ht="13.5" customHeight="1">
      <c r="B194" s="1414" t="s">
        <v>495</v>
      </c>
      <c r="C194" s="245" t="s">
        <v>1113</v>
      </c>
      <c r="D194" s="3231">
        <v>250</v>
      </c>
      <c r="E194" s="129" t="s">
        <v>124</v>
      </c>
      <c r="F194" s="2868">
        <v>25</v>
      </c>
      <c r="G194" s="3145">
        <v>20</v>
      </c>
      <c r="H194" s="3280" t="s">
        <v>78</v>
      </c>
      <c r="I194" s="3614">
        <v>72.069800000000001</v>
      </c>
      <c r="J194" s="3615">
        <v>62.79</v>
      </c>
      <c r="K194" s="129" t="s">
        <v>457</v>
      </c>
      <c r="L194" s="2868">
        <v>78</v>
      </c>
      <c r="M194" s="3282">
        <v>62</v>
      </c>
      <c r="N194" s="92"/>
      <c r="O194" s="916" t="s">
        <v>66</v>
      </c>
      <c r="P194" s="882">
        <f t="shared" ref="P194:U194" si="217">AD218</f>
        <v>0</v>
      </c>
      <c r="Q194" s="1047">
        <f t="shared" si="217"/>
        <v>0</v>
      </c>
      <c r="R194" s="1169">
        <f t="shared" si="217"/>
        <v>119.175</v>
      </c>
      <c r="S194" s="950">
        <f t="shared" si="217"/>
        <v>105</v>
      </c>
      <c r="T194" s="882">
        <f t="shared" si="217"/>
        <v>8.15</v>
      </c>
      <c r="U194" s="1043">
        <f t="shared" si="217"/>
        <v>7.5</v>
      </c>
      <c r="V194" s="882">
        <f t="shared" ref="V194:Y194" si="218">P194+R194</f>
        <v>119.175</v>
      </c>
      <c r="W194" s="1029">
        <f t="shared" si="218"/>
        <v>105</v>
      </c>
      <c r="X194" s="882">
        <f t="shared" si="218"/>
        <v>127.325</v>
      </c>
      <c r="Y194" s="950">
        <f t="shared" si="218"/>
        <v>112.5</v>
      </c>
      <c r="Z194" s="917">
        <f t="shared" ref="Z194:Z216" si="219">P194+R194+T194</f>
        <v>127.325</v>
      </c>
      <c r="AA194" s="918">
        <f t="shared" ref="AA194:AA216" si="220">Q194+S194+U194</f>
        <v>112.5</v>
      </c>
      <c r="AC194" s="1201" t="s">
        <v>373</v>
      </c>
      <c r="AD194" s="769"/>
      <c r="AE194" s="1335"/>
      <c r="AF194" s="903"/>
      <c r="AG194" s="1028"/>
      <c r="AH194" s="903"/>
      <c r="AI194" s="1097"/>
      <c r="AJ194" s="903">
        <f t="shared" ref="AJ194:AJ195" si="221">AD194+AF194</f>
        <v>0</v>
      </c>
      <c r="AK194" s="1029">
        <f t="shared" ref="AK194:AK195" si="222">AE194+AG194</f>
        <v>0</v>
      </c>
      <c r="AL194" s="903">
        <f t="shared" ref="AL194:AL195" si="223">AF194+AH194</f>
        <v>0</v>
      </c>
      <c r="AM194" s="950">
        <f t="shared" ref="AM194:AM195" si="224">AG194+AI194</f>
        <v>0</v>
      </c>
      <c r="AN194" s="933">
        <f t="shared" si="203"/>
        <v>0</v>
      </c>
      <c r="AO194" s="937">
        <f t="shared" si="204"/>
        <v>0</v>
      </c>
      <c r="AR194" s="104"/>
    </row>
    <row r="195" spans="1:44">
      <c r="B195" s="1580" t="s">
        <v>338</v>
      </c>
      <c r="C195" s="3632" t="s">
        <v>1049</v>
      </c>
      <c r="D195" s="3249">
        <v>100</v>
      </c>
      <c r="E195" s="183" t="s">
        <v>44</v>
      </c>
      <c r="F195" s="227">
        <v>57.41</v>
      </c>
      <c r="G195" s="2430">
        <v>43</v>
      </c>
      <c r="H195" s="183" t="s">
        <v>563</v>
      </c>
      <c r="I195" s="841">
        <v>17.062999999999999</v>
      </c>
      <c r="J195" s="3616">
        <v>15.2</v>
      </c>
      <c r="K195" s="183" t="s">
        <v>134</v>
      </c>
      <c r="L195" s="227">
        <v>21</v>
      </c>
      <c r="M195" s="3055">
        <v>17.600000000000001</v>
      </c>
      <c r="N195" s="92"/>
      <c r="O195" s="924" t="s">
        <v>93</v>
      </c>
      <c r="P195" s="882">
        <f t="shared" ref="P195:U195" si="225">AD222</f>
        <v>0</v>
      </c>
      <c r="Q195" s="872">
        <f t="shared" si="225"/>
        <v>0</v>
      </c>
      <c r="R195" s="882">
        <f t="shared" si="225"/>
        <v>0</v>
      </c>
      <c r="S195" s="1029">
        <f t="shared" si="225"/>
        <v>0</v>
      </c>
      <c r="T195" s="882">
        <f t="shared" si="225"/>
        <v>0</v>
      </c>
      <c r="U195" s="1043">
        <f t="shared" si="225"/>
        <v>0</v>
      </c>
      <c r="V195" s="879">
        <f t="shared" ref="V195:V216" si="226">P195+R195</f>
        <v>0</v>
      </c>
      <c r="W195" s="1029">
        <f t="shared" ref="W195:W220" si="227">Q195+S195</f>
        <v>0</v>
      </c>
      <c r="X195" s="879">
        <f t="shared" ref="X195:X220" si="228">R195+T195</f>
        <v>0</v>
      </c>
      <c r="Y195" s="950">
        <f t="shared" ref="Y195:Y220" si="229">S195+U195</f>
        <v>0</v>
      </c>
      <c r="Z195" s="917">
        <f t="shared" si="219"/>
        <v>0</v>
      </c>
      <c r="AA195" s="918">
        <f t="shared" si="220"/>
        <v>0</v>
      </c>
      <c r="AC195" s="930" t="s">
        <v>374</v>
      </c>
      <c r="AD195" s="769"/>
      <c r="AE195" s="1121"/>
      <c r="AF195" s="903"/>
      <c r="AG195" s="1028"/>
      <c r="AH195" s="903"/>
      <c r="AI195" s="1097"/>
      <c r="AJ195" s="903">
        <f t="shared" si="221"/>
        <v>0</v>
      </c>
      <c r="AK195" s="1029">
        <f t="shared" si="222"/>
        <v>0</v>
      </c>
      <c r="AL195" s="903">
        <f t="shared" si="223"/>
        <v>0</v>
      </c>
      <c r="AM195" s="950">
        <f t="shared" si="224"/>
        <v>0</v>
      </c>
      <c r="AN195" s="933">
        <f t="shared" si="203"/>
        <v>0</v>
      </c>
      <c r="AO195" s="937">
        <f t="shared" si="204"/>
        <v>0</v>
      </c>
      <c r="AR195" s="111"/>
    </row>
    <row r="196" spans="1:44" ht="15" customHeight="1">
      <c r="B196" s="3283" t="s">
        <v>379</v>
      </c>
      <c r="C196" s="3633" t="s">
        <v>1012</v>
      </c>
      <c r="D196" s="2720">
        <v>180</v>
      </c>
      <c r="E196" s="183" t="s">
        <v>479</v>
      </c>
      <c r="F196" s="256">
        <v>12.5</v>
      </c>
      <c r="G196" s="2430">
        <v>10</v>
      </c>
      <c r="H196" s="3225" t="s">
        <v>75</v>
      </c>
      <c r="I196" s="227">
        <v>20</v>
      </c>
      <c r="J196" s="229">
        <v>20</v>
      </c>
      <c r="K196" s="3054" t="s">
        <v>548</v>
      </c>
      <c r="L196" s="92"/>
      <c r="M196" s="102"/>
      <c r="N196" s="92"/>
      <c r="O196" s="2800" t="s">
        <v>427</v>
      </c>
      <c r="P196" s="879">
        <f>D187</f>
        <v>200</v>
      </c>
      <c r="Q196" s="872">
        <f>D187</f>
        <v>200</v>
      </c>
      <c r="R196" s="879"/>
      <c r="S196" s="950"/>
      <c r="T196" s="879"/>
      <c r="U196" s="1043"/>
      <c r="V196" s="879">
        <f t="shared" si="226"/>
        <v>200</v>
      </c>
      <c r="W196" s="1029">
        <f t="shared" si="227"/>
        <v>200</v>
      </c>
      <c r="X196" s="879">
        <f t="shared" si="228"/>
        <v>0</v>
      </c>
      <c r="Y196" s="950">
        <f t="shared" si="229"/>
        <v>0</v>
      </c>
      <c r="Z196" s="917">
        <f t="shared" si="219"/>
        <v>200</v>
      </c>
      <c r="AA196" s="918">
        <f t="shared" si="220"/>
        <v>200</v>
      </c>
      <c r="AC196" s="931" t="s">
        <v>111</v>
      </c>
      <c r="AD196" s="1132"/>
      <c r="AE196" s="1123"/>
      <c r="AF196" s="903">
        <f>F194</f>
        <v>25</v>
      </c>
      <c r="AG196" s="1028">
        <f>G194</f>
        <v>20</v>
      </c>
      <c r="AH196" s="903"/>
      <c r="AI196" s="1097"/>
      <c r="AJ196" s="903">
        <f t="shared" ref="AJ196:AM203" si="230">AD196+AF196</f>
        <v>25</v>
      </c>
      <c r="AK196" s="1029">
        <f t="shared" si="230"/>
        <v>20</v>
      </c>
      <c r="AL196" s="903">
        <f t="shared" si="230"/>
        <v>25</v>
      </c>
      <c r="AM196" s="950">
        <f t="shared" si="230"/>
        <v>20</v>
      </c>
      <c r="AN196" s="933">
        <f t="shared" si="203"/>
        <v>25</v>
      </c>
      <c r="AO196" s="937">
        <f t="shared" si="204"/>
        <v>20</v>
      </c>
      <c r="AR196" s="207"/>
    </row>
    <row r="197" spans="1:44" ht="12.75" customHeight="1">
      <c r="B197" s="3284" t="s">
        <v>1050</v>
      </c>
      <c r="C197" s="245" t="s">
        <v>620</v>
      </c>
      <c r="D197" s="2720">
        <v>200</v>
      </c>
      <c r="E197" s="3048" t="s">
        <v>558</v>
      </c>
      <c r="F197" s="2398"/>
      <c r="G197" s="3010"/>
      <c r="H197" s="183" t="s">
        <v>10</v>
      </c>
      <c r="I197" s="227">
        <v>17.010000000000002</v>
      </c>
      <c r="J197" s="229">
        <v>17.010000000000002</v>
      </c>
      <c r="K197" s="183" t="s">
        <v>396</v>
      </c>
      <c r="L197" s="227">
        <v>23</v>
      </c>
      <c r="M197" s="3055">
        <v>23</v>
      </c>
      <c r="N197" s="92"/>
      <c r="O197" s="429" t="s">
        <v>317</v>
      </c>
      <c r="P197" s="879">
        <f t="shared" ref="P197:U197" si="231">AD225</f>
        <v>0</v>
      </c>
      <c r="Q197" s="872">
        <f t="shared" si="231"/>
        <v>0</v>
      </c>
      <c r="R197" s="879">
        <f t="shared" si="231"/>
        <v>72.069800000000001</v>
      </c>
      <c r="S197" s="950">
        <f t="shared" si="231"/>
        <v>62.79</v>
      </c>
      <c r="T197" s="879">
        <f t="shared" si="231"/>
        <v>0</v>
      </c>
      <c r="U197" s="1043">
        <f t="shared" si="231"/>
        <v>0</v>
      </c>
      <c r="V197" s="879">
        <f t="shared" si="226"/>
        <v>72.069800000000001</v>
      </c>
      <c r="W197" s="1029">
        <f t="shared" si="227"/>
        <v>62.79</v>
      </c>
      <c r="X197" s="879">
        <f t="shared" si="228"/>
        <v>72.069800000000001</v>
      </c>
      <c r="Y197" s="950">
        <f t="shared" si="229"/>
        <v>62.79</v>
      </c>
      <c r="Z197" s="917">
        <f t="shared" si="219"/>
        <v>72.069800000000001</v>
      </c>
      <c r="AA197" s="918">
        <f t="shared" si="220"/>
        <v>62.79</v>
      </c>
      <c r="AC197" s="931" t="s">
        <v>80</v>
      </c>
      <c r="AD197" s="769">
        <f>I187</f>
        <v>9.2629999999999999</v>
      </c>
      <c r="AE197" s="1134">
        <f>J187</f>
        <v>7.7839999999999998</v>
      </c>
      <c r="AF197" s="903">
        <f>F198+L195</f>
        <v>33</v>
      </c>
      <c r="AG197" s="1028">
        <f>G198+M195</f>
        <v>27.6</v>
      </c>
      <c r="AH197" s="903"/>
      <c r="AI197" s="1097"/>
      <c r="AJ197" s="903">
        <f t="shared" si="230"/>
        <v>42.262999999999998</v>
      </c>
      <c r="AK197" s="1029">
        <f t="shared" si="230"/>
        <v>35.384</v>
      </c>
      <c r="AL197" s="903">
        <f t="shared" si="230"/>
        <v>33</v>
      </c>
      <c r="AM197" s="950">
        <f t="shared" si="230"/>
        <v>27.6</v>
      </c>
      <c r="AN197" s="933">
        <f t="shared" si="203"/>
        <v>42.262999999999998</v>
      </c>
      <c r="AO197" s="937">
        <f t="shared" si="204"/>
        <v>35.384</v>
      </c>
      <c r="AR197" s="207"/>
    </row>
    <row r="198" spans="1:44" ht="15" customHeight="1">
      <c r="B198" s="1643" t="s">
        <v>9</v>
      </c>
      <c r="C198" s="2691" t="s">
        <v>10</v>
      </c>
      <c r="D198" s="3285">
        <v>60</v>
      </c>
      <c r="E198" s="183" t="s">
        <v>134</v>
      </c>
      <c r="F198" s="228">
        <v>12</v>
      </c>
      <c r="G198" s="2430">
        <v>10</v>
      </c>
      <c r="H198" s="3106" t="s">
        <v>372</v>
      </c>
      <c r="I198" s="3276">
        <v>0.4</v>
      </c>
      <c r="J198" s="3277">
        <v>0.4</v>
      </c>
      <c r="K198" s="3054" t="s">
        <v>549</v>
      </c>
      <c r="L198" s="92"/>
      <c r="M198" s="102"/>
      <c r="N198" s="1072"/>
      <c r="O198" s="916" t="s">
        <v>318</v>
      </c>
      <c r="P198" s="879">
        <f t="shared" ref="P198:U198" si="232">AD229</f>
        <v>0</v>
      </c>
      <c r="Q198" s="1047">
        <f t="shared" si="232"/>
        <v>0</v>
      </c>
      <c r="R198" s="879">
        <f t="shared" si="232"/>
        <v>17.062999999999999</v>
      </c>
      <c r="S198" s="1029">
        <f t="shared" si="232"/>
        <v>15.2</v>
      </c>
      <c r="T198" s="879">
        <f t="shared" si="232"/>
        <v>0</v>
      </c>
      <c r="U198" s="1048">
        <f t="shared" si="232"/>
        <v>0</v>
      </c>
      <c r="V198" s="879">
        <f t="shared" si="226"/>
        <v>17.062999999999999</v>
      </c>
      <c r="W198" s="1029">
        <f t="shared" si="227"/>
        <v>15.2</v>
      </c>
      <c r="X198" s="879">
        <f t="shared" si="228"/>
        <v>17.062999999999999</v>
      </c>
      <c r="Y198" s="950">
        <f t="shared" si="229"/>
        <v>15.2</v>
      </c>
      <c r="Z198" s="917">
        <f t="shared" si="219"/>
        <v>17.062999999999999</v>
      </c>
      <c r="AA198" s="918">
        <f t="shared" si="220"/>
        <v>15.2</v>
      </c>
      <c r="AC198" s="931" t="s">
        <v>64</v>
      </c>
      <c r="AD198" s="769"/>
      <c r="AE198" s="1124"/>
      <c r="AF198" s="903">
        <f>F196</f>
        <v>12.5</v>
      </c>
      <c r="AG198" s="1028">
        <f>G196</f>
        <v>10</v>
      </c>
      <c r="AH198" s="903">
        <f>F216</f>
        <v>61.66</v>
      </c>
      <c r="AI198" s="1337">
        <f>G216</f>
        <v>49.26</v>
      </c>
      <c r="AJ198" s="903">
        <f t="shared" si="230"/>
        <v>12.5</v>
      </c>
      <c r="AK198" s="1029">
        <f t="shared" si="230"/>
        <v>10</v>
      </c>
      <c r="AL198" s="903">
        <f t="shared" si="230"/>
        <v>74.16</v>
      </c>
      <c r="AM198" s="950">
        <f t="shared" si="230"/>
        <v>59.26</v>
      </c>
      <c r="AN198" s="933">
        <f t="shared" si="203"/>
        <v>74.16</v>
      </c>
      <c r="AO198" s="937">
        <f t="shared" si="204"/>
        <v>59.26</v>
      </c>
      <c r="AR198" s="207"/>
    </row>
    <row r="199" spans="1:44" ht="15" customHeight="1">
      <c r="B199" s="1643" t="s">
        <v>9</v>
      </c>
      <c r="C199" s="2691" t="s">
        <v>319</v>
      </c>
      <c r="D199" s="3231">
        <v>50</v>
      </c>
      <c r="E199" s="3232" t="s">
        <v>559</v>
      </c>
      <c r="F199" s="3103"/>
      <c r="G199" s="3109"/>
      <c r="H199" s="3225" t="s">
        <v>368</v>
      </c>
      <c r="I199" s="227">
        <v>10</v>
      </c>
      <c r="J199" s="2430">
        <v>10</v>
      </c>
      <c r="K199" s="184" t="s">
        <v>370</v>
      </c>
      <c r="L199" s="3195">
        <v>2.5</v>
      </c>
      <c r="M199" s="3238">
        <v>2.5</v>
      </c>
      <c r="N199" s="92"/>
      <c r="O199" s="916" t="s">
        <v>108</v>
      </c>
      <c r="P199" s="879"/>
      <c r="Q199" s="872"/>
      <c r="R199" s="879"/>
      <c r="S199" s="950"/>
      <c r="T199" s="879"/>
      <c r="U199" s="1043"/>
      <c r="V199" s="879">
        <f t="shared" si="226"/>
        <v>0</v>
      </c>
      <c r="W199" s="1029">
        <f t="shared" si="227"/>
        <v>0</v>
      </c>
      <c r="X199" s="879">
        <f t="shared" si="228"/>
        <v>0</v>
      </c>
      <c r="Y199" s="950">
        <f t="shared" si="229"/>
        <v>0</v>
      </c>
      <c r="Z199" s="917">
        <f t="shared" si="219"/>
        <v>0</v>
      </c>
      <c r="AA199" s="918">
        <f t="shared" si="220"/>
        <v>0</v>
      </c>
      <c r="AC199" s="931" t="s">
        <v>69</v>
      </c>
      <c r="AD199" s="769"/>
      <c r="AE199" s="1121"/>
      <c r="AF199" s="903">
        <f>L194</f>
        <v>78</v>
      </c>
      <c r="AG199" s="1028">
        <f>M194</f>
        <v>62</v>
      </c>
      <c r="AH199" s="903"/>
      <c r="AI199" s="1097"/>
      <c r="AJ199" s="903">
        <f t="shared" si="230"/>
        <v>78</v>
      </c>
      <c r="AK199" s="1029">
        <f t="shared" si="230"/>
        <v>62</v>
      </c>
      <c r="AL199" s="903">
        <f t="shared" si="230"/>
        <v>78</v>
      </c>
      <c r="AM199" s="950">
        <f t="shared" si="230"/>
        <v>62</v>
      </c>
      <c r="AN199" s="933">
        <f t="shared" si="203"/>
        <v>78</v>
      </c>
      <c r="AO199" s="937">
        <f t="shared" si="204"/>
        <v>62</v>
      </c>
      <c r="AR199" s="207"/>
    </row>
    <row r="200" spans="1:44" ht="16.5" customHeight="1">
      <c r="B200" s="3286" t="s">
        <v>934</v>
      </c>
      <c r="C200" s="1597" t="s">
        <v>711</v>
      </c>
      <c r="D200" s="3287">
        <v>105</v>
      </c>
      <c r="E200" s="183" t="s">
        <v>380</v>
      </c>
      <c r="F200" s="227">
        <v>26.462</v>
      </c>
      <c r="G200" s="2430">
        <v>17.2</v>
      </c>
      <c r="H200" s="3232" t="s">
        <v>1051</v>
      </c>
      <c r="I200" s="2407"/>
      <c r="J200" s="3064"/>
      <c r="K200" s="184" t="s">
        <v>371</v>
      </c>
      <c r="L200" s="3195">
        <v>2.5</v>
      </c>
      <c r="M200" s="3238">
        <v>2.5</v>
      </c>
      <c r="N200" s="92"/>
      <c r="O200" s="916" t="s">
        <v>62</v>
      </c>
      <c r="P200" s="879">
        <f>F184</f>
        <v>145.392</v>
      </c>
      <c r="Q200" s="872">
        <f>G184</f>
        <v>120</v>
      </c>
      <c r="R200" s="879"/>
      <c r="S200" s="950"/>
      <c r="T200" s="1131">
        <f>F211</f>
        <v>58.207999999999998</v>
      </c>
      <c r="U200" s="1040">
        <f>G211</f>
        <v>48</v>
      </c>
      <c r="V200" s="879">
        <f t="shared" si="226"/>
        <v>145.392</v>
      </c>
      <c r="W200" s="1029">
        <f t="shared" si="227"/>
        <v>120</v>
      </c>
      <c r="X200" s="879">
        <f t="shared" si="228"/>
        <v>58.207999999999998</v>
      </c>
      <c r="Y200" s="950">
        <f t="shared" si="229"/>
        <v>48</v>
      </c>
      <c r="Z200" s="917">
        <f t="shared" si="219"/>
        <v>203.6</v>
      </c>
      <c r="AA200" s="918">
        <f t="shared" si="220"/>
        <v>168</v>
      </c>
      <c r="AC200" s="931" t="s">
        <v>114</v>
      </c>
      <c r="AD200" s="769"/>
      <c r="AE200" s="1125"/>
      <c r="AF200" s="903"/>
      <c r="AG200" s="1028"/>
      <c r="AH200" s="903"/>
      <c r="AI200" s="1097"/>
      <c r="AJ200" s="903">
        <f t="shared" si="230"/>
        <v>0</v>
      </c>
      <c r="AK200" s="1029">
        <f t="shared" si="230"/>
        <v>0</v>
      </c>
      <c r="AL200" s="903">
        <f t="shared" si="230"/>
        <v>0</v>
      </c>
      <c r="AM200" s="950">
        <f t="shared" si="230"/>
        <v>0</v>
      </c>
      <c r="AN200" s="933">
        <f t="shared" si="203"/>
        <v>0</v>
      </c>
      <c r="AO200" s="937">
        <f t="shared" si="204"/>
        <v>0</v>
      </c>
      <c r="AR200" s="207"/>
    </row>
    <row r="201" spans="1:44" ht="14.25" customHeight="1">
      <c r="B201" s="3205"/>
      <c r="C201" s="2697" t="s">
        <v>1167</v>
      </c>
      <c r="D201" s="3288"/>
      <c r="E201" s="183" t="s">
        <v>82</v>
      </c>
      <c r="F201" s="228">
        <v>5</v>
      </c>
      <c r="G201" s="1233">
        <v>5</v>
      </c>
      <c r="H201" s="183" t="s">
        <v>82</v>
      </c>
      <c r="I201" s="227">
        <v>4</v>
      </c>
      <c r="J201" s="2430">
        <v>4</v>
      </c>
      <c r="K201" s="183" t="s">
        <v>376</v>
      </c>
      <c r="L201" s="2427">
        <v>1.2</v>
      </c>
      <c r="M201" s="3289">
        <v>1.2</v>
      </c>
      <c r="N201" s="92"/>
      <c r="O201" s="916" t="s">
        <v>58</v>
      </c>
      <c r="P201" s="879"/>
      <c r="Q201" s="1049"/>
      <c r="R201" s="882">
        <f>I196+L208</f>
        <v>231</v>
      </c>
      <c r="S201" s="1217">
        <f>J196+M208</f>
        <v>220</v>
      </c>
      <c r="T201" s="879">
        <f>I215</f>
        <v>5</v>
      </c>
      <c r="U201" s="1051">
        <f>J215</f>
        <v>5</v>
      </c>
      <c r="V201" s="879">
        <f t="shared" si="226"/>
        <v>231</v>
      </c>
      <c r="W201" s="1029">
        <f t="shared" si="227"/>
        <v>220</v>
      </c>
      <c r="X201" s="879">
        <f t="shared" si="228"/>
        <v>236</v>
      </c>
      <c r="Y201" s="950">
        <f t="shared" si="229"/>
        <v>225</v>
      </c>
      <c r="Z201" s="917">
        <f t="shared" si="219"/>
        <v>236</v>
      </c>
      <c r="AA201" s="918">
        <f t="shared" si="220"/>
        <v>225</v>
      </c>
      <c r="AC201" s="931" t="s">
        <v>634</v>
      </c>
      <c r="AD201" s="769"/>
      <c r="AE201" s="1103"/>
      <c r="AF201" s="903"/>
      <c r="AG201" s="1028"/>
      <c r="AH201" s="903"/>
      <c r="AI201" s="1097"/>
      <c r="AJ201" s="903">
        <f t="shared" si="230"/>
        <v>0</v>
      </c>
      <c r="AK201" s="1029">
        <f t="shared" si="230"/>
        <v>0</v>
      </c>
      <c r="AL201" s="903">
        <f t="shared" si="230"/>
        <v>0</v>
      </c>
      <c r="AM201" s="950">
        <f t="shared" si="230"/>
        <v>0</v>
      </c>
      <c r="AN201" s="933">
        <f t="shared" si="203"/>
        <v>0</v>
      </c>
      <c r="AO201" s="937">
        <f t="shared" si="204"/>
        <v>0</v>
      </c>
      <c r="AR201" s="207"/>
    </row>
    <row r="202" spans="1:44" ht="15" customHeight="1" thickBot="1">
      <c r="B202" s="103"/>
      <c r="C202" s="2389"/>
      <c r="D202" s="92"/>
      <c r="E202" s="183" t="s">
        <v>372</v>
      </c>
      <c r="F202" s="227">
        <v>0.9</v>
      </c>
      <c r="G202" s="1233">
        <v>0.9</v>
      </c>
      <c r="H202" s="92"/>
      <c r="I202" s="92"/>
      <c r="J202" s="92"/>
      <c r="K202" s="183" t="s">
        <v>354</v>
      </c>
      <c r="L202" s="2427">
        <v>0.25</v>
      </c>
      <c r="M202" s="3289">
        <v>0.25</v>
      </c>
      <c r="N202" s="92"/>
      <c r="O202" s="916" t="s">
        <v>122</v>
      </c>
      <c r="P202" s="879"/>
      <c r="Q202" s="872"/>
      <c r="R202" s="879"/>
      <c r="S202" s="950"/>
      <c r="T202" s="879"/>
      <c r="U202" s="1043"/>
      <c r="V202" s="879">
        <f t="shared" si="226"/>
        <v>0</v>
      </c>
      <c r="W202" s="1029">
        <f t="shared" si="227"/>
        <v>0</v>
      </c>
      <c r="X202" s="879">
        <f t="shared" si="228"/>
        <v>0</v>
      </c>
      <c r="Y202" s="950">
        <f t="shared" si="229"/>
        <v>0</v>
      </c>
      <c r="Z202" s="917">
        <f t="shared" si="219"/>
        <v>0</v>
      </c>
      <c r="AA202" s="925">
        <f t="shared" si="220"/>
        <v>0</v>
      </c>
      <c r="AC202" s="2268" t="s">
        <v>635</v>
      </c>
      <c r="AD202" s="901"/>
      <c r="AE202" s="1104"/>
      <c r="AF202" s="1367"/>
      <c r="AG202" s="1030"/>
      <c r="AH202" s="904"/>
      <c r="AI202" s="1098"/>
      <c r="AJ202" s="904">
        <f t="shared" si="230"/>
        <v>0</v>
      </c>
      <c r="AK202" s="1031">
        <f t="shared" si="230"/>
        <v>0</v>
      </c>
      <c r="AL202" s="904">
        <f t="shared" si="230"/>
        <v>0</v>
      </c>
      <c r="AM202" s="868">
        <f t="shared" si="230"/>
        <v>0</v>
      </c>
      <c r="AN202" s="1546">
        <f t="shared" si="203"/>
        <v>0</v>
      </c>
      <c r="AO202" s="1547">
        <f t="shared" si="204"/>
        <v>0</v>
      </c>
      <c r="AR202" s="1538"/>
    </row>
    <row r="203" spans="1:44" ht="18" customHeight="1" thickBot="1">
      <c r="A203" s="11"/>
      <c r="B203" s="103"/>
      <c r="C203" s="2389"/>
      <c r="D203" s="92"/>
      <c r="E203" s="3106" t="s">
        <v>135</v>
      </c>
      <c r="F203" s="3276">
        <v>0.01</v>
      </c>
      <c r="G203" s="3277">
        <v>0.01</v>
      </c>
      <c r="H203" s="3290" t="s">
        <v>1012</v>
      </c>
      <c r="I203" s="3016"/>
      <c r="J203" s="3017"/>
      <c r="K203" s="183" t="s">
        <v>366</v>
      </c>
      <c r="L203" s="227">
        <v>11.75</v>
      </c>
      <c r="M203" s="3055"/>
      <c r="N203" s="92"/>
      <c r="O203" s="916" t="s">
        <v>61</v>
      </c>
      <c r="P203" s="879"/>
      <c r="Q203" s="872"/>
      <c r="R203" s="879"/>
      <c r="S203" s="950"/>
      <c r="T203" s="879"/>
      <c r="U203" s="1043"/>
      <c r="V203" s="879">
        <f t="shared" si="226"/>
        <v>0</v>
      </c>
      <c r="W203" s="1029">
        <f t="shared" si="227"/>
        <v>0</v>
      </c>
      <c r="X203" s="879">
        <f t="shared" si="228"/>
        <v>0</v>
      </c>
      <c r="Y203" s="950">
        <f t="shared" si="229"/>
        <v>0</v>
      </c>
      <c r="Z203" s="917">
        <f t="shared" si="219"/>
        <v>0</v>
      </c>
      <c r="AA203" s="925">
        <f t="shared" si="220"/>
        <v>0</v>
      </c>
      <c r="AC203" s="1365" t="s">
        <v>420</v>
      </c>
      <c r="AD203" s="1380">
        <f t="shared" ref="AD203:AH203" si="233">SUM(AD190:AD202)</f>
        <v>51.012999999999998</v>
      </c>
      <c r="AE203" s="1381">
        <f>SUM(AE190:AE202)</f>
        <v>32.783999999999999</v>
      </c>
      <c r="AF203" s="1382">
        <f t="shared" si="233"/>
        <v>174.96199999999999</v>
      </c>
      <c r="AG203" s="2310">
        <f>SUM(AG190:AG202)</f>
        <v>136.80000000000001</v>
      </c>
      <c r="AH203" s="1384">
        <f t="shared" si="233"/>
        <v>61.66</v>
      </c>
      <c r="AI203" s="1368">
        <f>SUM(AI190:AI202)</f>
        <v>49.26</v>
      </c>
      <c r="AJ203" s="2265">
        <f t="shared" si="230"/>
        <v>225.97499999999999</v>
      </c>
      <c r="AK203" s="2266">
        <f t="shared" si="230"/>
        <v>169.584</v>
      </c>
      <c r="AL203" s="2265">
        <f t="shared" si="230"/>
        <v>236.62199999999999</v>
      </c>
      <c r="AM203" s="2267">
        <f t="shared" si="230"/>
        <v>186.06</v>
      </c>
      <c r="AN203" s="1090">
        <f t="shared" si="203"/>
        <v>287.63499999999999</v>
      </c>
      <c r="AO203" s="1549">
        <f t="shared" si="204"/>
        <v>218.84399999999999</v>
      </c>
      <c r="AR203" s="200"/>
    </row>
    <row r="204" spans="1:44" ht="16.5" customHeight="1" thickBot="1">
      <c r="B204" s="103"/>
      <c r="C204" s="2389"/>
      <c r="D204" s="92"/>
      <c r="E204" s="183" t="s">
        <v>366</v>
      </c>
      <c r="F204" s="227">
        <v>187.5</v>
      </c>
      <c r="G204" s="1233">
        <v>187.5</v>
      </c>
      <c r="H204" s="3150" t="s">
        <v>89</v>
      </c>
      <c r="I204" s="3023" t="s">
        <v>90</v>
      </c>
      <c r="J204" s="3024" t="s">
        <v>91</v>
      </c>
      <c r="K204" s="3054" t="s">
        <v>550</v>
      </c>
      <c r="L204" s="92"/>
      <c r="M204" s="102"/>
      <c r="N204" s="92"/>
      <c r="O204" s="916" t="s">
        <v>333</v>
      </c>
      <c r="P204" s="879"/>
      <c r="Q204" s="872"/>
      <c r="R204" s="879"/>
      <c r="S204" s="950"/>
      <c r="T204" s="879"/>
      <c r="U204" s="1043"/>
      <c r="V204" s="879">
        <f t="shared" si="226"/>
        <v>0</v>
      </c>
      <c r="W204" s="1029">
        <f t="shared" si="227"/>
        <v>0</v>
      </c>
      <c r="X204" s="879">
        <f t="shared" si="228"/>
        <v>0</v>
      </c>
      <c r="Y204" s="950">
        <f t="shared" si="229"/>
        <v>0</v>
      </c>
      <c r="Z204" s="917">
        <f t="shared" si="219"/>
        <v>0</v>
      </c>
      <c r="AA204" s="925">
        <f t="shared" si="220"/>
        <v>0</v>
      </c>
      <c r="AC204" s="1345" t="s">
        <v>429</v>
      </c>
      <c r="AD204" s="1344"/>
      <c r="AE204" s="1346"/>
      <c r="AF204" s="1347"/>
      <c r="AG204" s="1348"/>
      <c r="AH204" s="1347"/>
      <c r="AI204" s="1349"/>
      <c r="AN204" s="933">
        <f t="shared" si="203"/>
        <v>0</v>
      </c>
      <c r="AO204" s="937">
        <f t="shared" si="204"/>
        <v>0</v>
      </c>
      <c r="AR204" s="106"/>
    </row>
    <row r="205" spans="1:44" ht="13.5" customHeight="1" thickBot="1">
      <c r="B205" s="103"/>
      <c r="C205" s="2389"/>
      <c r="D205" s="92"/>
      <c r="E205" s="241" t="s">
        <v>619</v>
      </c>
      <c r="F205" s="3291"/>
      <c r="G205" s="3289">
        <v>0.7</v>
      </c>
      <c r="H205" s="3254" t="s">
        <v>665</v>
      </c>
      <c r="I205" s="2868">
        <v>43.65</v>
      </c>
      <c r="J205" s="3145">
        <v>43.65</v>
      </c>
      <c r="K205" s="2769" t="s">
        <v>372</v>
      </c>
      <c r="L205" s="2401">
        <v>0.25</v>
      </c>
      <c r="M205" s="3292">
        <v>0.25</v>
      </c>
      <c r="N205" s="92"/>
      <c r="O205" s="916" t="s">
        <v>63</v>
      </c>
      <c r="P205" s="879">
        <f>I184</f>
        <v>20.5</v>
      </c>
      <c r="Q205" s="1047">
        <f>J184</f>
        <v>20.5</v>
      </c>
      <c r="R205" s="879">
        <f>F206</f>
        <v>5</v>
      </c>
      <c r="S205" s="950">
        <f>G206</f>
        <v>5</v>
      </c>
      <c r="T205" s="879"/>
      <c r="U205" s="1043"/>
      <c r="V205" s="879">
        <f t="shared" si="226"/>
        <v>25.5</v>
      </c>
      <c r="W205" s="1029">
        <f t="shared" si="227"/>
        <v>25.5</v>
      </c>
      <c r="X205" s="879">
        <f t="shared" si="228"/>
        <v>5</v>
      </c>
      <c r="Y205" s="950">
        <f t="shared" si="229"/>
        <v>5</v>
      </c>
      <c r="Z205" s="917">
        <f t="shared" si="219"/>
        <v>25.5</v>
      </c>
      <c r="AA205" s="925">
        <f t="shared" si="220"/>
        <v>25.5</v>
      </c>
      <c r="AC205" s="931" t="s">
        <v>115</v>
      </c>
      <c r="AD205" s="769"/>
      <c r="AE205" s="1616"/>
      <c r="AF205" s="903"/>
      <c r="AG205" s="1028"/>
      <c r="AH205" s="903"/>
      <c r="AI205" s="1097"/>
      <c r="AJ205" s="903">
        <f t="shared" ref="AJ205:AM210" si="234">AD205+AF205</f>
        <v>0</v>
      </c>
      <c r="AK205" s="1029">
        <f t="shared" si="234"/>
        <v>0</v>
      </c>
      <c r="AL205" s="903">
        <f t="shared" si="234"/>
        <v>0</v>
      </c>
      <c r="AM205" s="950">
        <f t="shared" si="234"/>
        <v>0</v>
      </c>
      <c r="AN205" s="933">
        <f t="shared" si="203"/>
        <v>0</v>
      </c>
      <c r="AO205" s="937">
        <f t="shared" si="204"/>
        <v>0</v>
      </c>
      <c r="AR205" s="207"/>
    </row>
    <row r="206" spans="1:44" ht="15" customHeight="1" thickBot="1">
      <c r="B206" s="103"/>
      <c r="C206" s="2389"/>
      <c r="D206" s="92"/>
      <c r="E206" s="3293" t="s">
        <v>63</v>
      </c>
      <c r="F206" s="2427">
        <v>5</v>
      </c>
      <c r="G206" s="1233">
        <v>5</v>
      </c>
      <c r="H206" s="2736" t="s">
        <v>76</v>
      </c>
      <c r="I206" s="227">
        <v>139.68</v>
      </c>
      <c r="J206" s="2430">
        <v>139.68</v>
      </c>
      <c r="K206" s="3294" t="s">
        <v>620</v>
      </c>
      <c r="L206" s="3016"/>
      <c r="M206" s="3017"/>
      <c r="N206" s="92"/>
      <c r="O206" s="916" t="s">
        <v>77</v>
      </c>
      <c r="P206" s="879">
        <f>F185+I188+L187</f>
        <v>18.351999999999997</v>
      </c>
      <c r="Q206" s="1047">
        <f>G185+J188+M187</f>
        <v>18.351999999999997</v>
      </c>
      <c r="R206" s="879">
        <f>I208</f>
        <v>6.3</v>
      </c>
      <c r="S206" s="1029">
        <f>J208</f>
        <v>6.3</v>
      </c>
      <c r="T206" s="879">
        <f>I212+I217</f>
        <v>6</v>
      </c>
      <c r="U206" s="1048">
        <f>J212+J217</f>
        <v>6</v>
      </c>
      <c r="V206" s="879">
        <f t="shared" si="226"/>
        <v>24.651999999999997</v>
      </c>
      <c r="W206" s="1029">
        <f t="shared" si="227"/>
        <v>24.651999999999997</v>
      </c>
      <c r="X206" s="879">
        <f t="shared" si="228"/>
        <v>12.3</v>
      </c>
      <c r="Y206" s="950">
        <f t="shared" si="229"/>
        <v>12.3</v>
      </c>
      <c r="Z206" s="917">
        <f t="shared" si="219"/>
        <v>30.651999999999997</v>
      </c>
      <c r="AA206" s="925">
        <f t="shared" si="220"/>
        <v>30.651999999999997</v>
      </c>
      <c r="AC206" s="931" t="s">
        <v>113</v>
      </c>
      <c r="AD206" s="769"/>
      <c r="AE206" s="1101"/>
      <c r="AF206" s="903"/>
      <c r="AG206" s="1028"/>
      <c r="AH206" s="903"/>
      <c r="AI206" s="1097"/>
      <c r="AJ206" s="903">
        <f t="shared" si="234"/>
        <v>0</v>
      </c>
      <c r="AK206" s="1029">
        <f t="shared" si="234"/>
        <v>0</v>
      </c>
      <c r="AL206" s="903">
        <f t="shared" si="234"/>
        <v>0</v>
      </c>
      <c r="AM206" s="950">
        <f t="shared" si="234"/>
        <v>0</v>
      </c>
      <c r="AN206" s="933">
        <f t="shared" si="203"/>
        <v>0</v>
      </c>
      <c r="AO206" s="937">
        <f t="shared" si="204"/>
        <v>0</v>
      </c>
      <c r="AR206" s="207"/>
    </row>
    <row r="207" spans="1:44" ht="15" customHeight="1" thickBot="1">
      <c r="B207" s="103"/>
      <c r="C207" s="2389"/>
      <c r="D207" s="92"/>
      <c r="E207" s="2862" t="s">
        <v>995</v>
      </c>
      <c r="F207" s="3295"/>
      <c r="G207" s="3219"/>
      <c r="H207" s="2736" t="s">
        <v>53</v>
      </c>
      <c r="I207" s="242">
        <v>0.44</v>
      </c>
      <c r="J207" s="3148">
        <v>0.44</v>
      </c>
      <c r="K207" s="1206" t="s">
        <v>89</v>
      </c>
      <c r="L207" s="160" t="s">
        <v>90</v>
      </c>
      <c r="M207" s="2424" t="s">
        <v>91</v>
      </c>
      <c r="N207" s="92"/>
      <c r="O207" s="916" t="s">
        <v>82</v>
      </c>
      <c r="P207" s="879"/>
      <c r="Q207" s="872"/>
      <c r="R207" s="1169">
        <f>F201+I201+L199+L200</f>
        <v>14</v>
      </c>
      <c r="S207" s="1052">
        <f>G201+J201+M199+M200</f>
        <v>14</v>
      </c>
      <c r="T207" s="879">
        <f>I213</f>
        <v>1.2</v>
      </c>
      <c r="U207" s="1043">
        <f>J213</f>
        <v>1.2</v>
      </c>
      <c r="V207" s="879">
        <f t="shared" si="226"/>
        <v>14</v>
      </c>
      <c r="W207" s="1029">
        <f t="shared" si="227"/>
        <v>14</v>
      </c>
      <c r="X207" s="879">
        <f t="shared" si="228"/>
        <v>15.2</v>
      </c>
      <c r="Y207" s="950">
        <f t="shared" si="229"/>
        <v>15.2</v>
      </c>
      <c r="Z207" s="917">
        <f t="shared" si="219"/>
        <v>15.2</v>
      </c>
      <c r="AA207" s="925">
        <f t="shared" si="220"/>
        <v>15.2</v>
      </c>
      <c r="AC207" s="931" t="s">
        <v>112</v>
      </c>
      <c r="AD207" s="769"/>
      <c r="AE207" s="1102"/>
      <c r="AF207" s="903"/>
      <c r="AG207" s="1028"/>
      <c r="AH207" s="903"/>
      <c r="AI207" s="1097"/>
      <c r="AJ207" s="903">
        <f t="shared" si="234"/>
        <v>0</v>
      </c>
      <c r="AK207" s="1029">
        <f t="shared" si="234"/>
        <v>0</v>
      </c>
      <c r="AL207" s="903">
        <f t="shared" si="234"/>
        <v>0</v>
      </c>
      <c r="AM207" s="950">
        <f t="shared" si="234"/>
        <v>0</v>
      </c>
      <c r="AN207" s="933">
        <f t="shared" si="203"/>
        <v>0</v>
      </c>
      <c r="AO207" s="937">
        <f t="shared" si="204"/>
        <v>0</v>
      </c>
      <c r="AR207" s="207"/>
    </row>
    <row r="208" spans="1:44" ht="14.25" customHeight="1" thickBot="1">
      <c r="B208" s="1234" t="s">
        <v>293</v>
      </c>
      <c r="C208" s="2774"/>
      <c r="D208" s="2419">
        <f>SUM(D193:D200)</f>
        <v>1045</v>
      </c>
      <c r="E208" s="3296" t="s">
        <v>461</v>
      </c>
      <c r="F208" s="3297">
        <v>119.175</v>
      </c>
      <c r="G208" s="3298">
        <v>105</v>
      </c>
      <c r="H208" s="2712" t="s">
        <v>77</v>
      </c>
      <c r="I208" s="242">
        <v>6.3</v>
      </c>
      <c r="J208" s="3148">
        <v>6.3</v>
      </c>
      <c r="K208" s="3299" t="s">
        <v>58</v>
      </c>
      <c r="L208" s="3300">
        <v>211</v>
      </c>
      <c r="M208" s="3301">
        <v>200</v>
      </c>
      <c r="N208" s="106"/>
      <c r="O208" s="2813" t="s">
        <v>127</v>
      </c>
      <c r="P208" s="1238">
        <f>Q208/1000/0.04</f>
        <v>0</v>
      </c>
      <c r="Q208" s="1047"/>
      <c r="R208" s="1238">
        <f>S208/1000/0.04</f>
        <v>0</v>
      </c>
      <c r="S208" s="1217"/>
      <c r="T208" s="1238">
        <f>U208/1000/0.04</f>
        <v>0.152</v>
      </c>
      <c r="U208" s="1048">
        <f>G218</f>
        <v>6.08</v>
      </c>
      <c r="V208" s="879">
        <f t="shared" si="226"/>
        <v>0</v>
      </c>
      <c r="W208" s="1029">
        <f t="shared" si="227"/>
        <v>0</v>
      </c>
      <c r="X208" s="879">
        <f t="shared" si="228"/>
        <v>0.152</v>
      </c>
      <c r="Y208" s="950">
        <f t="shared" si="229"/>
        <v>6.08</v>
      </c>
      <c r="Z208" s="917">
        <f t="shared" si="219"/>
        <v>0.152</v>
      </c>
      <c r="AA208" s="925">
        <f t="shared" si="220"/>
        <v>6.08</v>
      </c>
      <c r="AC208" s="931" t="s">
        <v>322</v>
      </c>
      <c r="AD208" s="769"/>
      <c r="AE208" s="1103"/>
      <c r="AF208" s="903"/>
      <c r="AG208" s="1028"/>
      <c r="AH208" s="903"/>
      <c r="AI208" s="1097"/>
      <c r="AJ208" s="903">
        <f t="shared" si="234"/>
        <v>0</v>
      </c>
      <c r="AK208" s="1029">
        <f t="shared" si="234"/>
        <v>0</v>
      </c>
      <c r="AL208" s="903">
        <f t="shared" si="234"/>
        <v>0</v>
      </c>
      <c r="AM208" s="950">
        <f t="shared" si="234"/>
        <v>0</v>
      </c>
      <c r="AN208" s="933">
        <f t="shared" si="203"/>
        <v>0</v>
      </c>
      <c r="AO208" s="937">
        <f t="shared" si="204"/>
        <v>0</v>
      </c>
      <c r="AR208" s="207"/>
    </row>
    <row r="209" spans="2:47" ht="12.75" customHeight="1" thickBot="1">
      <c r="B209" s="1587"/>
      <c r="C209" s="3302" t="s">
        <v>200</v>
      </c>
      <c r="D209" s="1588"/>
      <c r="E209" s="3303" t="s">
        <v>910</v>
      </c>
      <c r="F209" s="3304"/>
      <c r="G209" s="3080"/>
      <c r="H209" s="3080"/>
      <c r="I209" s="3080"/>
      <c r="J209" s="3120"/>
      <c r="K209" s="2756" t="s">
        <v>840</v>
      </c>
      <c r="L209" s="3305"/>
      <c r="M209" s="3306"/>
      <c r="N209" s="92"/>
      <c r="O209" s="916" t="s">
        <v>49</v>
      </c>
      <c r="P209" s="1169"/>
      <c r="Q209" s="1049"/>
      <c r="R209" s="879">
        <f>L201</f>
        <v>1.2</v>
      </c>
      <c r="S209" s="1029">
        <f>M201</f>
        <v>1.2</v>
      </c>
      <c r="T209" s="879">
        <f>L212</f>
        <v>2.2000000000000002</v>
      </c>
      <c r="U209" s="1040">
        <f>M212</f>
        <v>2.2000000000000002</v>
      </c>
      <c r="V209" s="879">
        <f t="shared" si="226"/>
        <v>1.2</v>
      </c>
      <c r="W209" s="1029">
        <f t="shared" si="227"/>
        <v>1.2</v>
      </c>
      <c r="X209" s="879">
        <f t="shared" si="228"/>
        <v>3.4000000000000004</v>
      </c>
      <c r="Y209" s="950">
        <f t="shared" si="229"/>
        <v>3.4000000000000004</v>
      </c>
      <c r="Z209" s="917">
        <f t="shared" si="219"/>
        <v>3.4000000000000004</v>
      </c>
      <c r="AA209" s="925">
        <f t="shared" si="220"/>
        <v>3.4000000000000004</v>
      </c>
      <c r="AC209" s="2268" t="s">
        <v>86</v>
      </c>
      <c r="AD209" s="901"/>
      <c r="AE209" s="2416"/>
      <c r="AF209" s="904">
        <f>L197</f>
        <v>23</v>
      </c>
      <c r="AG209" s="1030">
        <f>M197</f>
        <v>23</v>
      </c>
      <c r="AH209" s="904"/>
      <c r="AI209" s="1098"/>
      <c r="AJ209" s="904">
        <f t="shared" si="234"/>
        <v>23</v>
      </c>
      <c r="AK209" s="1031">
        <f t="shared" si="234"/>
        <v>23</v>
      </c>
      <c r="AL209" s="904">
        <f t="shared" si="234"/>
        <v>23</v>
      </c>
      <c r="AM209" s="868">
        <f t="shared" si="234"/>
        <v>23</v>
      </c>
      <c r="AN209" s="1546">
        <f t="shared" si="203"/>
        <v>23</v>
      </c>
      <c r="AO209" s="1547">
        <f t="shared" si="204"/>
        <v>23</v>
      </c>
      <c r="AR209" s="111"/>
    </row>
    <row r="210" spans="2:47" ht="14.25" customHeight="1" thickBot="1">
      <c r="B210" s="1433" t="s">
        <v>841</v>
      </c>
      <c r="C210" s="245" t="s">
        <v>840</v>
      </c>
      <c r="D210" s="253">
        <v>200</v>
      </c>
      <c r="E210" s="3022" t="s">
        <v>89</v>
      </c>
      <c r="F210" s="3023" t="s">
        <v>90</v>
      </c>
      <c r="G210" s="3024" t="s">
        <v>91</v>
      </c>
      <c r="H210" s="3150" t="s">
        <v>89</v>
      </c>
      <c r="I210" s="3023" t="s">
        <v>90</v>
      </c>
      <c r="J210" s="3307" t="s">
        <v>91</v>
      </c>
      <c r="K210" s="3308" t="s">
        <v>89</v>
      </c>
      <c r="L210" s="3094" t="s">
        <v>90</v>
      </c>
      <c r="M210" s="3309" t="s">
        <v>91</v>
      </c>
      <c r="N210" s="106"/>
      <c r="O210" s="916" t="s">
        <v>123</v>
      </c>
      <c r="P210" s="879"/>
      <c r="Q210" s="872"/>
      <c r="R210" s="879"/>
      <c r="S210" s="950"/>
      <c r="T210" s="879"/>
      <c r="U210" s="1043"/>
      <c r="V210" s="879">
        <f t="shared" si="226"/>
        <v>0</v>
      </c>
      <c r="W210" s="1029">
        <f t="shared" si="227"/>
        <v>0</v>
      </c>
      <c r="X210" s="879">
        <f t="shared" si="228"/>
        <v>0</v>
      </c>
      <c r="Y210" s="950">
        <f t="shared" si="229"/>
        <v>0</v>
      </c>
      <c r="Z210" s="917">
        <f t="shared" si="219"/>
        <v>0</v>
      </c>
      <c r="AA210" s="925">
        <f t="shared" si="220"/>
        <v>0</v>
      </c>
      <c r="AC210" s="1365" t="s">
        <v>421</v>
      </c>
      <c r="AD210" s="2276">
        <f>SUM(AD205:AD209)</f>
        <v>0</v>
      </c>
      <c r="AE210" s="1630">
        <f>SUM(AE205:AE209)</f>
        <v>0</v>
      </c>
      <c r="AF210" s="1380">
        <f t="shared" ref="AF210:AH210" si="235">SUM(AF205:AF209)</f>
        <v>23</v>
      </c>
      <c r="AG210" s="1368">
        <f>SUM(AG205:AG209)</f>
        <v>23</v>
      </c>
      <c r="AH210" s="1380">
        <f t="shared" si="235"/>
        <v>0</v>
      </c>
      <c r="AI210" s="1368">
        <f>SUM(AI205:AI209)</f>
        <v>0</v>
      </c>
      <c r="AJ210" s="2265">
        <f t="shared" si="234"/>
        <v>23</v>
      </c>
      <c r="AK210" s="2266">
        <f t="shared" si="234"/>
        <v>23</v>
      </c>
      <c r="AL210" s="2265">
        <f t="shared" si="234"/>
        <v>23</v>
      </c>
      <c r="AM210" s="2267">
        <f t="shared" si="234"/>
        <v>23</v>
      </c>
      <c r="AN210" s="1090">
        <f t="shared" si="203"/>
        <v>23</v>
      </c>
      <c r="AO210" s="1549">
        <f t="shared" si="204"/>
        <v>23</v>
      </c>
      <c r="AR210" s="200"/>
    </row>
    <row r="211" spans="2:47" ht="15.75" customHeight="1" thickBot="1">
      <c r="B211" s="1552" t="s">
        <v>842</v>
      </c>
      <c r="C211" s="265" t="s">
        <v>924</v>
      </c>
      <c r="D211" s="116">
        <v>110</v>
      </c>
      <c r="E211" s="3002" t="s">
        <v>62</v>
      </c>
      <c r="F211" s="3310">
        <v>58.207999999999998</v>
      </c>
      <c r="G211" s="3311">
        <v>48</v>
      </c>
      <c r="H211" s="3312" t="s">
        <v>975</v>
      </c>
      <c r="I211" s="3099"/>
      <c r="J211" s="3313"/>
      <c r="K211" s="3314" t="s">
        <v>843</v>
      </c>
      <c r="L211" s="3315">
        <v>23</v>
      </c>
      <c r="M211" s="3001">
        <v>23</v>
      </c>
      <c r="N211" s="92"/>
      <c r="O211" s="916" t="s">
        <v>330</v>
      </c>
      <c r="P211" s="879"/>
      <c r="Q211" s="872"/>
      <c r="R211" s="879"/>
      <c r="S211" s="950"/>
      <c r="T211" s="879"/>
      <c r="U211" s="1043"/>
      <c r="V211" s="879">
        <f t="shared" si="226"/>
        <v>0</v>
      </c>
      <c r="W211" s="1029">
        <f t="shared" si="227"/>
        <v>0</v>
      </c>
      <c r="X211" s="879">
        <f t="shared" si="228"/>
        <v>0</v>
      </c>
      <c r="Y211" s="950">
        <f t="shared" si="229"/>
        <v>0</v>
      </c>
      <c r="Z211" s="917">
        <f t="shared" si="219"/>
        <v>0</v>
      </c>
      <c r="AA211" s="925">
        <f t="shared" si="220"/>
        <v>0</v>
      </c>
      <c r="AC211" s="2274" t="s">
        <v>422</v>
      </c>
      <c r="AD211" s="2283">
        <f t="shared" ref="AD211:AF211" si="236">AD203+AD210</f>
        <v>51.012999999999998</v>
      </c>
      <c r="AE211" s="2284">
        <f t="shared" si="236"/>
        <v>32.783999999999999</v>
      </c>
      <c r="AF211" s="2285">
        <f t="shared" si="236"/>
        <v>197.96199999999999</v>
      </c>
      <c r="AG211" s="2316">
        <f>AG203+AG210</f>
        <v>159.80000000000001</v>
      </c>
      <c r="AH211" s="2283">
        <f>AH203+AH210</f>
        <v>61.66</v>
      </c>
      <c r="AI211" s="2287">
        <f>AI203+AI210</f>
        <v>49.26</v>
      </c>
      <c r="AJ211" s="2290">
        <f>AD211+AF211</f>
        <v>248.97499999999999</v>
      </c>
      <c r="AK211" s="2289">
        <f>AE211+AG211</f>
        <v>192.584</v>
      </c>
      <c r="AL211" s="2290">
        <f t="shared" ref="AL211" si="237">AF211+AH211</f>
        <v>259.62199999999996</v>
      </c>
      <c r="AM211" s="2291">
        <f t="shared" ref="AM211" si="238">AG211+AI211</f>
        <v>209.06</v>
      </c>
      <c r="AN211" s="2290">
        <f t="shared" si="203"/>
        <v>310.63499999999999</v>
      </c>
      <c r="AO211" s="2292">
        <f t="shared" si="204"/>
        <v>241.84399999999999</v>
      </c>
      <c r="AR211" s="126"/>
    </row>
    <row r="212" spans="2:47" ht="12.75" customHeight="1" thickBot="1">
      <c r="B212" s="664" t="s">
        <v>925</v>
      </c>
      <c r="C212" s="1408" t="s">
        <v>926</v>
      </c>
      <c r="D212" s="96">
        <v>10</v>
      </c>
      <c r="E212" s="3009" t="s">
        <v>912</v>
      </c>
      <c r="F212" s="2398"/>
      <c r="G212" s="2398"/>
      <c r="H212" s="245" t="s">
        <v>759</v>
      </c>
      <c r="I212" s="227">
        <v>4.9000000000000004</v>
      </c>
      <c r="J212" s="2395">
        <v>4.9000000000000004</v>
      </c>
      <c r="K212" s="3316" t="s">
        <v>518</v>
      </c>
      <c r="L212" s="3317">
        <v>2.2000000000000002</v>
      </c>
      <c r="M212" s="689">
        <v>2.2000000000000002</v>
      </c>
      <c r="N212" s="92"/>
      <c r="O212" s="916" t="s">
        <v>121</v>
      </c>
      <c r="P212" s="879"/>
      <c r="Q212" s="872"/>
      <c r="R212" s="879"/>
      <c r="S212" s="950"/>
      <c r="T212" s="879"/>
      <c r="U212" s="1043"/>
      <c r="V212" s="879">
        <f t="shared" si="226"/>
        <v>0</v>
      </c>
      <c r="W212" s="1029">
        <f t="shared" si="227"/>
        <v>0</v>
      </c>
      <c r="X212" s="879">
        <f t="shared" si="228"/>
        <v>0</v>
      </c>
      <c r="Y212" s="950">
        <f t="shared" si="229"/>
        <v>0</v>
      </c>
      <c r="Z212" s="917">
        <f t="shared" si="219"/>
        <v>0</v>
      </c>
      <c r="AA212" s="925">
        <f t="shared" si="220"/>
        <v>0</v>
      </c>
      <c r="AC212" s="2271" t="s">
        <v>632</v>
      </c>
      <c r="AD212" s="2319"/>
      <c r="AE212" s="2320"/>
      <c r="AF212" s="2304"/>
      <c r="AG212" s="1548"/>
      <c r="AH212" s="2304">
        <f>L211</f>
        <v>23</v>
      </c>
      <c r="AI212" s="2726">
        <f>M211</f>
        <v>23</v>
      </c>
      <c r="AJ212" s="2309">
        <f t="shared" ref="AJ212" si="239">AD212+AF212</f>
        <v>0</v>
      </c>
      <c r="AK212" s="2804">
        <f t="shared" ref="AK212" si="240">AE212+AG212</f>
        <v>0</v>
      </c>
      <c r="AL212" s="2309">
        <f t="shared" ref="AL212" si="241">AF212+AH212</f>
        <v>23</v>
      </c>
      <c r="AM212" s="977">
        <f t="shared" ref="AM212" si="242">AG212+AI212</f>
        <v>23</v>
      </c>
      <c r="AN212" s="932">
        <f t="shared" ref="AN212:AN229" si="243">AD212+AF212+AH212</f>
        <v>23</v>
      </c>
      <c r="AO212" s="1548">
        <f t="shared" ref="AO212:AO229" si="244">AE212+AG212+AI212</f>
        <v>23</v>
      </c>
      <c r="AR212" s="98"/>
    </row>
    <row r="213" spans="2:47" ht="15" customHeight="1">
      <c r="B213" s="186" t="s">
        <v>9</v>
      </c>
      <c r="C213" s="245" t="s">
        <v>319</v>
      </c>
      <c r="D213" s="3257">
        <v>30</v>
      </c>
      <c r="E213" s="184" t="s">
        <v>87</v>
      </c>
      <c r="F213" s="227">
        <v>13.680999999999999</v>
      </c>
      <c r="G213" s="2397">
        <v>13.680999999999999</v>
      </c>
      <c r="H213" s="245" t="s">
        <v>844</v>
      </c>
      <c r="I213" s="227">
        <v>1.2</v>
      </c>
      <c r="J213" s="2395">
        <v>1.2</v>
      </c>
      <c r="K213" s="3316" t="s">
        <v>845</v>
      </c>
      <c r="L213" s="2427">
        <v>4</v>
      </c>
      <c r="M213" s="689">
        <v>4</v>
      </c>
      <c r="N213" s="92"/>
      <c r="O213" s="916" t="s">
        <v>120</v>
      </c>
      <c r="P213" s="879"/>
      <c r="Q213" s="872"/>
      <c r="R213" s="879"/>
      <c r="S213" s="950"/>
      <c r="T213" s="879"/>
      <c r="U213" s="1043"/>
      <c r="V213" s="879">
        <f t="shared" si="226"/>
        <v>0</v>
      </c>
      <c r="W213" s="1029">
        <f t="shared" si="227"/>
        <v>0</v>
      </c>
      <c r="X213" s="879">
        <f t="shared" si="228"/>
        <v>0</v>
      </c>
      <c r="Y213" s="950">
        <f t="shared" si="229"/>
        <v>0</v>
      </c>
      <c r="Z213" s="917">
        <f t="shared" si="219"/>
        <v>0</v>
      </c>
      <c r="AA213" s="925">
        <f t="shared" si="220"/>
        <v>0</v>
      </c>
      <c r="AC213" s="2272" t="s">
        <v>306</v>
      </c>
      <c r="AD213" s="2278"/>
      <c r="AE213" s="2318"/>
      <c r="AF213" s="900"/>
      <c r="AG213" s="2280"/>
      <c r="AH213" s="902"/>
      <c r="AI213" s="2281"/>
      <c r="AJ213" s="902">
        <f t="shared" ref="AJ213:AM217" si="245">AD213+AF213</f>
        <v>0</v>
      </c>
      <c r="AK213" s="2805">
        <f t="shared" si="245"/>
        <v>0</v>
      </c>
      <c r="AL213" s="902">
        <f t="shared" si="245"/>
        <v>0</v>
      </c>
      <c r="AM213" s="2282">
        <f t="shared" si="245"/>
        <v>0</v>
      </c>
      <c r="AN213" s="933">
        <f t="shared" si="243"/>
        <v>0</v>
      </c>
      <c r="AO213" s="937">
        <f t="shared" si="244"/>
        <v>0</v>
      </c>
      <c r="AR213" s="100"/>
    </row>
    <row r="214" spans="2:47" ht="15" customHeight="1">
      <c r="B214" s="103"/>
      <c r="C214" s="2389"/>
      <c r="D214" s="106"/>
      <c r="E214" s="3318" t="s">
        <v>76</v>
      </c>
      <c r="F214" s="227">
        <v>45.207000000000001</v>
      </c>
      <c r="G214" s="2396">
        <v>45.207000000000001</v>
      </c>
      <c r="H214" s="245" t="s">
        <v>619</v>
      </c>
      <c r="I214" s="1599"/>
      <c r="J214" s="3646">
        <v>0.5</v>
      </c>
      <c r="K214" s="3225" t="s">
        <v>810</v>
      </c>
      <c r="L214" s="3126">
        <v>8.15</v>
      </c>
      <c r="M214" s="1233">
        <v>7.5</v>
      </c>
      <c r="N214" s="92"/>
      <c r="O214" s="916" t="s">
        <v>72</v>
      </c>
      <c r="P214" s="879"/>
      <c r="Q214" s="872"/>
      <c r="R214" s="879"/>
      <c r="S214" s="950"/>
      <c r="T214" s="879"/>
      <c r="U214" s="1043"/>
      <c r="V214" s="879">
        <f t="shared" si="226"/>
        <v>0</v>
      </c>
      <c r="W214" s="1029">
        <f t="shared" si="227"/>
        <v>0</v>
      </c>
      <c r="X214" s="879">
        <f t="shared" si="228"/>
        <v>0</v>
      </c>
      <c r="Y214" s="950">
        <f t="shared" si="229"/>
        <v>0</v>
      </c>
      <c r="Z214" s="917">
        <f t="shared" si="219"/>
        <v>0</v>
      </c>
      <c r="AA214" s="925">
        <f t="shared" si="220"/>
        <v>0</v>
      </c>
      <c r="AC214" s="951" t="s">
        <v>307</v>
      </c>
      <c r="AD214" s="959"/>
      <c r="AE214" s="1397"/>
      <c r="AF214" s="769">
        <f>F208</f>
        <v>119.175</v>
      </c>
      <c r="AG214" s="961">
        <f>G208</f>
        <v>105</v>
      </c>
      <c r="AH214" s="962">
        <f>L214</f>
        <v>8.15</v>
      </c>
      <c r="AI214" s="963">
        <f>M214</f>
        <v>7.5</v>
      </c>
      <c r="AJ214" s="903">
        <f t="shared" si="245"/>
        <v>119.175</v>
      </c>
      <c r="AK214" s="2806">
        <f t="shared" si="245"/>
        <v>105</v>
      </c>
      <c r="AL214" s="903">
        <f t="shared" si="245"/>
        <v>127.325</v>
      </c>
      <c r="AM214" s="957">
        <f t="shared" si="245"/>
        <v>112.5</v>
      </c>
      <c r="AN214" s="933">
        <f t="shared" si="243"/>
        <v>127.325</v>
      </c>
      <c r="AO214" s="937">
        <f t="shared" si="244"/>
        <v>112.5</v>
      </c>
      <c r="AR214" s="104"/>
    </row>
    <row r="215" spans="2:47" ht="12.75" customHeight="1">
      <c r="B215" s="103"/>
      <c r="C215" s="2389"/>
      <c r="D215" s="106"/>
      <c r="E215" s="3009" t="s">
        <v>913</v>
      </c>
      <c r="F215" s="2398"/>
      <c r="G215" s="2398"/>
      <c r="H215" s="3645" t="s">
        <v>1141</v>
      </c>
      <c r="I215" s="227">
        <v>5</v>
      </c>
      <c r="J215" s="2394">
        <v>5</v>
      </c>
      <c r="K215" s="3316" t="s">
        <v>789</v>
      </c>
      <c r="L215" s="242">
        <v>220</v>
      </c>
      <c r="M215" s="689">
        <v>220</v>
      </c>
      <c r="N215" s="92"/>
      <c r="O215" s="429" t="s">
        <v>331</v>
      </c>
      <c r="P215" s="879">
        <f>I189+L188</f>
        <v>1.29</v>
      </c>
      <c r="Q215" s="872">
        <f>J189+M188</f>
        <v>1.29</v>
      </c>
      <c r="R215" s="879">
        <f>F202+I198+I207+L205</f>
        <v>1.99</v>
      </c>
      <c r="S215" s="950">
        <f>G202+J198+J207+M205</f>
        <v>1.99</v>
      </c>
      <c r="T215" s="879">
        <f>F220+I219</f>
        <v>0.9</v>
      </c>
      <c r="U215" s="1043">
        <f>G220+J219</f>
        <v>0.9</v>
      </c>
      <c r="V215" s="879">
        <f t="shared" si="226"/>
        <v>3.2800000000000002</v>
      </c>
      <c r="W215" s="1029">
        <f t="shared" si="227"/>
        <v>3.2800000000000002</v>
      </c>
      <c r="X215" s="879">
        <f t="shared" si="228"/>
        <v>2.89</v>
      </c>
      <c r="Y215" s="950">
        <f t="shared" si="229"/>
        <v>2.89</v>
      </c>
      <c r="Z215" s="917">
        <f t="shared" si="219"/>
        <v>4.1800000000000006</v>
      </c>
      <c r="AA215" s="925">
        <f t="shared" si="220"/>
        <v>4.1800000000000006</v>
      </c>
      <c r="AC215" s="958" t="s">
        <v>308</v>
      </c>
      <c r="AD215" s="959"/>
      <c r="AE215" s="1397"/>
      <c r="AF215" s="769"/>
      <c r="AG215" s="961"/>
      <c r="AH215" s="903"/>
      <c r="AI215" s="963"/>
      <c r="AJ215" s="903">
        <f t="shared" si="245"/>
        <v>0</v>
      </c>
      <c r="AK215" s="2806">
        <f t="shared" si="245"/>
        <v>0</v>
      </c>
      <c r="AL215" s="903">
        <f t="shared" si="245"/>
        <v>0</v>
      </c>
      <c r="AM215" s="957">
        <f t="shared" si="245"/>
        <v>0</v>
      </c>
      <c r="AN215" s="933">
        <f t="shared" si="243"/>
        <v>0</v>
      </c>
      <c r="AO215" s="937">
        <f t="shared" si="244"/>
        <v>0</v>
      </c>
      <c r="AR215" s="104"/>
    </row>
    <row r="216" spans="2:47" ht="12.75" customHeight="1">
      <c r="B216" s="103"/>
      <c r="C216" s="2778"/>
      <c r="D216" s="102"/>
      <c r="E216" s="183" t="s">
        <v>64</v>
      </c>
      <c r="F216" s="227">
        <v>61.66</v>
      </c>
      <c r="G216" s="2396">
        <v>49.26</v>
      </c>
      <c r="H216" s="245" t="s">
        <v>74</v>
      </c>
      <c r="I216" s="227">
        <v>1.1000000000000001</v>
      </c>
      <c r="J216" s="3184">
        <v>1.1000000000000001</v>
      </c>
      <c r="K216" s="3319"/>
      <c r="L216" s="3271"/>
      <c r="M216" s="3272"/>
      <c r="N216" s="92"/>
      <c r="O216" s="916" t="s">
        <v>332</v>
      </c>
      <c r="P216" s="879"/>
      <c r="Q216" s="872"/>
      <c r="R216" s="879"/>
      <c r="S216" s="950"/>
      <c r="T216" s="879">
        <f>L213</f>
        <v>4</v>
      </c>
      <c r="U216" s="1043">
        <f>M213</f>
        <v>4</v>
      </c>
      <c r="V216" s="879">
        <f t="shared" si="226"/>
        <v>0</v>
      </c>
      <c r="W216" s="1029">
        <f t="shared" si="227"/>
        <v>0</v>
      </c>
      <c r="X216" s="879">
        <f t="shared" si="228"/>
        <v>4</v>
      </c>
      <c r="Y216" s="950">
        <f t="shared" si="229"/>
        <v>4</v>
      </c>
      <c r="Z216" s="917">
        <f t="shared" si="219"/>
        <v>4</v>
      </c>
      <c r="AA216" s="925">
        <f t="shared" si="220"/>
        <v>4</v>
      </c>
      <c r="AC216" s="964" t="s">
        <v>309</v>
      </c>
      <c r="AD216" s="965"/>
      <c r="AE216" s="1398"/>
      <c r="AF216" s="901"/>
      <c r="AG216" s="967"/>
      <c r="AH216" s="904"/>
      <c r="AI216" s="968"/>
      <c r="AJ216" s="904">
        <f>AD216+AF216</f>
        <v>0</v>
      </c>
      <c r="AK216" s="2806">
        <f t="shared" si="245"/>
        <v>0</v>
      </c>
      <c r="AL216" s="904">
        <f>AF216+AH216</f>
        <v>0</v>
      </c>
      <c r="AM216" s="957">
        <f t="shared" si="245"/>
        <v>0</v>
      </c>
      <c r="AN216" s="933">
        <f t="shared" si="243"/>
        <v>0</v>
      </c>
      <c r="AO216" s="937">
        <f t="shared" si="244"/>
        <v>0</v>
      </c>
      <c r="AR216" s="104"/>
    </row>
    <row r="217" spans="2:47" ht="12" customHeight="1" thickBot="1">
      <c r="B217" s="103"/>
      <c r="C217" s="2389"/>
      <c r="D217" s="102"/>
      <c r="E217" s="3048" t="s">
        <v>928</v>
      </c>
      <c r="F217" s="2398"/>
      <c r="G217" s="2398"/>
      <c r="H217" s="245" t="s">
        <v>759</v>
      </c>
      <c r="I217" s="227">
        <v>1.1000000000000001</v>
      </c>
      <c r="J217" s="2395">
        <v>1.1000000000000001</v>
      </c>
      <c r="K217" s="3146"/>
      <c r="L217" s="384"/>
      <c r="M217" s="3320"/>
      <c r="N217" s="92"/>
      <c r="O217" s="888" t="s">
        <v>137</v>
      </c>
      <c r="P217" s="883">
        <f t="shared" ref="P217:U217" si="246">P218+P219+P220+P221</f>
        <v>8.0000000000000004E-4</v>
      </c>
      <c r="Q217" s="1053">
        <f t="shared" si="246"/>
        <v>8.0000000000000004E-4</v>
      </c>
      <c r="R217" s="883">
        <f t="shared" si="246"/>
        <v>0.96</v>
      </c>
      <c r="S217" s="1054">
        <f t="shared" si="246"/>
        <v>0.96</v>
      </c>
      <c r="T217" s="893">
        <f t="shared" si="246"/>
        <v>0.502</v>
      </c>
      <c r="U217" s="1055">
        <f t="shared" si="246"/>
        <v>0.502</v>
      </c>
      <c r="V217" s="1135">
        <f t="shared" ref="V217:V222" si="247">P217+R217</f>
        <v>0.96079999999999999</v>
      </c>
      <c r="W217" s="1029">
        <f t="shared" si="227"/>
        <v>0.96079999999999999</v>
      </c>
      <c r="X217" s="879">
        <f t="shared" si="228"/>
        <v>1.462</v>
      </c>
      <c r="Y217" s="950">
        <f t="shared" si="229"/>
        <v>1.462</v>
      </c>
      <c r="Z217" s="917">
        <f>P217+R217+T217</f>
        <v>1.4628000000000001</v>
      </c>
      <c r="AA217" s="925">
        <f t="shared" ref="AA217:AA222" si="248">Q217+S217+U217</f>
        <v>1.4628000000000001</v>
      </c>
      <c r="AC217" s="2273" t="s">
        <v>310</v>
      </c>
      <c r="AD217" s="965"/>
      <c r="AE217" s="1398"/>
      <c r="AF217" s="901"/>
      <c r="AG217" s="967"/>
      <c r="AH217" s="904"/>
      <c r="AI217" s="968"/>
      <c r="AJ217" s="904">
        <f>AD217+AF217</f>
        <v>0</v>
      </c>
      <c r="AK217" s="2806">
        <f t="shared" si="245"/>
        <v>0</v>
      </c>
      <c r="AL217" s="904">
        <f>AF217+AH217</f>
        <v>0</v>
      </c>
      <c r="AM217" s="957">
        <f t="shared" si="245"/>
        <v>0</v>
      </c>
      <c r="AN217" s="1546">
        <f t="shared" si="243"/>
        <v>0</v>
      </c>
      <c r="AO217" s="1547">
        <f t="shared" si="244"/>
        <v>0</v>
      </c>
      <c r="AR217" s="106"/>
    </row>
    <row r="218" spans="2:47" ht="12.75" customHeight="1" thickBot="1">
      <c r="B218" s="103"/>
      <c r="C218" s="2389"/>
      <c r="D218" s="102"/>
      <c r="E218" s="183" t="s">
        <v>846</v>
      </c>
      <c r="F218" s="3126" t="s">
        <v>909</v>
      </c>
      <c r="G218" s="2396">
        <v>6.08</v>
      </c>
      <c r="H218" s="3052" t="s">
        <v>927</v>
      </c>
      <c r="I218" s="227">
        <v>2E-3</v>
      </c>
      <c r="J218" s="2394">
        <v>2E-3</v>
      </c>
      <c r="K218" s="3321"/>
      <c r="L218" s="191"/>
      <c r="M218" s="3027"/>
      <c r="N218" s="92"/>
      <c r="O218" s="889" t="s">
        <v>135</v>
      </c>
      <c r="P218" s="884">
        <f>I190</f>
        <v>8.0000000000000004E-4</v>
      </c>
      <c r="Q218" s="1056">
        <f>J190</f>
        <v>8.0000000000000004E-4</v>
      </c>
      <c r="R218" s="884">
        <f>F203</f>
        <v>0.01</v>
      </c>
      <c r="S218" s="1057">
        <f>G203</f>
        <v>0.01</v>
      </c>
      <c r="T218" s="894">
        <f>I218</f>
        <v>2E-3</v>
      </c>
      <c r="U218" s="1056">
        <f>J218</f>
        <v>2E-3</v>
      </c>
      <c r="V218" s="898">
        <f t="shared" si="247"/>
        <v>1.0800000000000001E-2</v>
      </c>
      <c r="W218" s="1057">
        <f t="shared" si="227"/>
        <v>1.0800000000000001E-2</v>
      </c>
      <c r="X218" s="880">
        <f t="shared" si="228"/>
        <v>1.2E-2</v>
      </c>
      <c r="Y218" s="1057">
        <f t="shared" si="229"/>
        <v>1.2E-2</v>
      </c>
      <c r="Z218" s="917">
        <f t="shared" ref="Z218:Z222" si="249">P218+R218+T218</f>
        <v>1.2800000000000001E-2</v>
      </c>
      <c r="AA218" s="925">
        <f t="shared" si="248"/>
        <v>1.2800000000000001E-2</v>
      </c>
      <c r="AC218" s="970" t="s">
        <v>311</v>
      </c>
      <c r="AD218" s="1203">
        <f t="shared" ref="AD218:AI218" si="250">SUM(AD213:AD217)</f>
        <v>0</v>
      </c>
      <c r="AE218" s="971">
        <f t="shared" si="250"/>
        <v>0</v>
      </c>
      <c r="AF218" s="972">
        <f t="shared" si="250"/>
        <v>119.175</v>
      </c>
      <c r="AG218" s="973">
        <f t="shared" si="250"/>
        <v>105</v>
      </c>
      <c r="AH218" s="974">
        <f t="shared" si="250"/>
        <v>8.15</v>
      </c>
      <c r="AI218" s="975">
        <f t="shared" si="250"/>
        <v>7.5</v>
      </c>
      <c r="AJ218" s="1376">
        <f>AD218+AF218</f>
        <v>119.175</v>
      </c>
      <c r="AK218" s="976">
        <f>AE218+AG218</f>
        <v>105</v>
      </c>
      <c r="AL218" s="974">
        <f>AF218+AH218</f>
        <v>127.325</v>
      </c>
      <c r="AM218" s="977">
        <f>AG218+AI218</f>
        <v>112.5</v>
      </c>
      <c r="AN218" s="932">
        <f t="shared" si="243"/>
        <v>127.325</v>
      </c>
      <c r="AO218" s="1548">
        <f t="shared" si="244"/>
        <v>112.5</v>
      </c>
      <c r="AR218" s="191"/>
    </row>
    <row r="219" spans="2:47" ht="14.25" customHeight="1">
      <c r="B219" s="103"/>
      <c r="C219" s="2389"/>
      <c r="D219" s="106"/>
      <c r="E219" s="183" t="s">
        <v>847</v>
      </c>
      <c r="F219" s="3126">
        <v>5</v>
      </c>
      <c r="G219" s="2396">
        <v>5</v>
      </c>
      <c r="H219" s="245" t="s">
        <v>829</v>
      </c>
      <c r="I219" s="227">
        <v>0.1</v>
      </c>
      <c r="J219" s="2394">
        <v>0.1</v>
      </c>
      <c r="K219" s="3322"/>
      <c r="L219" s="104"/>
      <c r="M219" s="102"/>
      <c r="N219" s="92"/>
      <c r="O219" s="890" t="s">
        <v>301</v>
      </c>
      <c r="P219" s="885"/>
      <c r="Q219" s="1058"/>
      <c r="R219" s="885">
        <f>G205</f>
        <v>0.7</v>
      </c>
      <c r="S219" s="1059">
        <f>G205</f>
        <v>0.7</v>
      </c>
      <c r="T219" s="895">
        <f>J214</f>
        <v>0.5</v>
      </c>
      <c r="U219" s="1058">
        <f>J214</f>
        <v>0.5</v>
      </c>
      <c r="V219" s="898">
        <f t="shared" si="247"/>
        <v>0.7</v>
      </c>
      <c r="W219" s="1057">
        <f t="shared" si="227"/>
        <v>0.7</v>
      </c>
      <c r="X219" s="880">
        <f t="shared" si="228"/>
        <v>1.2</v>
      </c>
      <c r="Y219" s="1057">
        <f t="shared" si="229"/>
        <v>1.2</v>
      </c>
      <c r="Z219" s="917">
        <f t="shared" si="249"/>
        <v>1.2</v>
      </c>
      <c r="AA219" s="925">
        <f t="shared" si="248"/>
        <v>1.2</v>
      </c>
      <c r="AC219" s="1087" t="s">
        <v>320</v>
      </c>
      <c r="AD219" s="990"/>
      <c r="AE219" s="1080"/>
      <c r="AF219" s="992"/>
      <c r="AG219" s="1083"/>
      <c r="AH219" s="990"/>
      <c r="AI219" s="1080"/>
      <c r="AJ219" s="903">
        <f t="shared" ref="AJ219" si="251">AD219+AF219</f>
        <v>0</v>
      </c>
      <c r="AK219" s="2807">
        <f t="shared" ref="AK219" si="252">AE219+AG219</f>
        <v>0</v>
      </c>
      <c r="AL219" s="903">
        <f t="shared" ref="AL219" si="253">AF219+AH219</f>
        <v>0</v>
      </c>
      <c r="AM219" s="1041">
        <f t="shared" ref="AM219" si="254">AG219+AI219</f>
        <v>0</v>
      </c>
      <c r="AN219" s="933">
        <f t="shared" si="243"/>
        <v>0</v>
      </c>
      <c r="AO219" s="937">
        <f t="shared" si="244"/>
        <v>0</v>
      </c>
      <c r="AR219" s="1539"/>
    </row>
    <row r="220" spans="2:47" ht="15.75" thickBot="1">
      <c r="B220" s="1234" t="s">
        <v>294</v>
      </c>
      <c r="C220" s="1235"/>
      <c r="D220" s="2419">
        <f>SUM(D210:D213)</f>
        <v>350</v>
      </c>
      <c r="E220" s="2769" t="s">
        <v>372</v>
      </c>
      <c r="F220" s="2401">
        <v>0.8</v>
      </c>
      <c r="G220" s="2402">
        <v>0.8</v>
      </c>
      <c r="H220" s="3323" t="s">
        <v>76</v>
      </c>
      <c r="I220" s="3058">
        <v>5</v>
      </c>
      <c r="J220" s="3324">
        <v>5</v>
      </c>
      <c r="K220" s="3325"/>
      <c r="L220" s="3032"/>
      <c r="M220" s="3326"/>
      <c r="N220" s="92"/>
      <c r="O220" s="891" t="s">
        <v>119</v>
      </c>
      <c r="P220" s="886"/>
      <c r="Q220" s="1060"/>
      <c r="R220" s="886">
        <f>L202</f>
        <v>0.25</v>
      </c>
      <c r="S220" s="1061">
        <f>M202</f>
        <v>0.25</v>
      </c>
      <c r="T220" s="896"/>
      <c r="U220" s="1060"/>
      <c r="V220" s="898">
        <f t="shared" si="247"/>
        <v>0.25</v>
      </c>
      <c r="W220" s="1057">
        <f t="shared" si="227"/>
        <v>0.25</v>
      </c>
      <c r="X220" s="880">
        <f t="shared" si="228"/>
        <v>0.25</v>
      </c>
      <c r="Y220" s="1057">
        <f t="shared" si="229"/>
        <v>0.25</v>
      </c>
      <c r="Z220" s="917">
        <f t="shared" si="249"/>
        <v>0.25</v>
      </c>
      <c r="AA220" s="925">
        <f t="shared" si="248"/>
        <v>0.25</v>
      </c>
      <c r="AC220" s="1076" t="s">
        <v>636</v>
      </c>
      <c r="AD220" s="994"/>
      <c r="AE220" s="1081"/>
      <c r="AF220" s="996"/>
      <c r="AG220" s="1084"/>
      <c r="AH220" s="994"/>
      <c r="AI220" s="1081"/>
      <c r="AJ220" s="903">
        <f t="shared" ref="AJ220:AK222" si="255">AD220+AF220</f>
        <v>0</v>
      </c>
      <c r="AK220" s="2807">
        <f t="shared" si="255"/>
        <v>0</v>
      </c>
      <c r="AL220" s="903">
        <f t="shared" ref="AL220:AL229" si="256">AF220+AH220</f>
        <v>0</v>
      </c>
      <c r="AM220" s="1041">
        <f t="shared" ref="AM220:AM225" si="257">AG220+AI220</f>
        <v>0</v>
      </c>
      <c r="AN220" s="933">
        <f t="shared" si="243"/>
        <v>0</v>
      </c>
      <c r="AO220" s="937">
        <f t="shared" si="244"/>
        <v>0</v>
      </c>
      <c r="AR220" s="104"/>
    </row>
    <row r="221" spans="2:47" ht="15.75" thickBot="1">
      <c r="B221" s="92"/>
      <c r="C221" s="1561"/>
      <c r="D221" s="92"/>
      <c r="E221" s="92"/>
      <c r="F221" s="92"/>
      <c r="G221" s="92"/>
      <c r="H221" s="92"/>
      <c r="I221" s="92"/>
      <c r="J221" s="92"/>
      <c r="K221" s="92"/>
      <c r="L221" s="92"/>
      <c r="M221" s="92"/>
      <c r="N221" s="92"/>
      <c r="O221" s="891" t="s">
        <v>339</v>
      </c>
      <c r="P221" s="886"/>
      <c r="Q221" s="1060"/>
      <c r="R221" s="886"/>
      <c r="S221" s="1061"/>
      <c r="T221" s="896"/>
      <c r="U221" s="1060"/>
      <c r="V221" s="898">
        <f t="shared" si="247"/>
        <v>0</v>
      </c>
      <c r="W221" s="1057">
        <f t="shared" ref="W221:Y222" si="258">Q221+S221</f>
        <v>0</v>
      </c>
      <c r="X221" s="880">
        <f t="shared" si="258"/>
        <v>0</v>
      </c>
      <c r="Y221" s="1057">
        <f t="shared" si="258"/>
        <v>0</v>
      </c>
      <c r="Z221" s="917">
        <f t="shared" si="249"/>
        <v>0</v>
      </c>
      <c r="AA221" s="925">
        <f t="shared" si="248"/>
        <v>0</v>
      </c>
      <c r="AC221" s="1077" t="s">
        <v>355</v>
      </c>
      <c r="AD221" s="999"/>
      <c r="AE221" s="1082"/>
      <c r="AF221" s="1001"/>
      <c r="AG221" s="1085"/>
      <c r="AH221" s="999"/>
      <c r="AI221" s="1082"/>
      <c r="AJ221" s="904">
        <f t="shared" si="255"/>
        <v>0</v>
      </c>
      <c r="AK221" s="2808">
        <f t="shared" si="255"/>
        <v>0</v>
      </c>
      <c r="AL221" s="904">
        <f t="shared" si="256"/>
        <v>0</v>
      </c>
      <c r="AM221" s="1086">
        <f t="shared" si="257"/>
        <v>0</v>
      </c>
      <c r="AN221" s="1546">
        <f t="shared" si="243"/>
        <v>0</v>
      </c>
      <c r="AO221" s="1547">
        <f t="shared" si="244"/>
        <v>0</v>
      </c>
      <c r="AR221" s="104"/>
      <c r="AU221" s="623"/>
    </row>
    <row r="222" spans="2:47" ht="15" customHeight="1" thickBot="1">
      <c r="B222" s="3327"/>
      <c r="C222" s="92"/>
      <c r="D222" s="92"/>
      <c r="E222" s="92"/>
      <c r="F222" s="92"/>
      <c r="G222" s="92"/>
      <c r="H222" s="92"/>
      <c r="I222" s="92"/>
      <c r="J222" s="92"/>
      <c r="K222" s="92"/>
      <c r="L222" s="92"/>
      <c r="M222" s="92"/>
      <c r="N222" s="92"/>
      <c r="O222" s="433" t="s">
        <v>88</v>
      </c>
      <c r="P222" s="887"/>
      <c r="Q222" s="1062"/>
      <c r="R222" s="887">
        <f>I199</f>
        <v>10</v>
      </c>
      <c r="S222" s="1638">
        <f>J199</f>
        <v>10</v>
      </c>
      <c r="T222" s="897">
        <f>F219</f>
        <v>5</v>
      </c>
      <c r="U222" s="1064">
        <f>G219</f>
        <v>5</v>
      </c>
      <c r="V222" s="899">
        <f t="shared" si="247"/>
        <v>10</v>
      </c>
      <c r="W222" s="1065">
        <f t="shared" si="258"/>
        <v>10</v>
      </c>
      <c r="X222" s="899">
        <f t="shared" si="258"/>
        <v>15</v>
      </c>
      <c r="Y222" s="1065">
        <f t="shared" si="258"/>
        <v>15</v>
      </c>
      <c r="Z222" s="917">
        <f t="shared" si="249"/>
        <v>15</v>
      </c>
      <c r="AA222" s="925">
        <f t="shared" si="248"/>
        <v>15</v>
      </c>
      <c r="AC222" s="1078" t="s">
        <v>321</v>
      </c>
      <c r="AD222" s="1091">
        <f t="shared" ref="AD222:AH222" si="259">SUM(AD219:AD221)</f>
        <v>0</v>
      </c>
      <c r="AE222" s="1024">
        <f t="shared" si="259"/>
        <v>0</v>
      </c>
      <c r="AF222" s="1079">
        <f t="shared" si="259"/>
        <v>0</v>
      </c>
      <c r="AG222" s="1022">
        <f t="shared" si="259"/>
        <v>0</v>
      </c>
      <c r="AH222" s="1091">
        <f t="shared" si="259"/>
        <v>0</v>
      </c>
      <c r="AI222" s="1024">
        <f>SUM(AI219:AI221)</f>
        <v>0</v>
      </c>
      <c r="AJ222" s="948">
        <f t="shared" si="255"/>
        <v>0</v>
      </c>
      <c r="AK222" s="1023">
        <f t="shared" si="255"/>
        <v>0</v>
      </c>
      <c r="AL222" s="948">
        <f t="shared" si="256"/>
        <v>0</v>
      </c>
      <c r="AM222" s="1024">
        <f t="shared" si="257"/>
        <v>0</v>
      </c>
      <c r="AN222" s="932">
        <f t="shared" si="243"/>
        <v>0</v>
      </c>
      <c r="AO222" s="1548">
        <f t="shared" si="244"/>
        <v>0</v>
      </c>
      <c r="AR222" s="191"/>
      <c r="AU222" s="623"/>
    </row>
    <row r="223" spans="2:47" ht="13.5" customHeight="1">
      <c r="B223" s="3113"/>
      <c r="C223" s="92"/>
      <c r="D223" s="92"/>
      <c r="E223" s="494"/>
      <c r="F223" s="92"/>
      <c r="G223" s="92"/>
      <c r="H223" s="92"/>
      <c r="I223" s="92"/>
      <c r="J223" s="92"/>
      <c r="K223" s="92"/>
      <c r="L223" s="92"/>
      <c r="M223" s="92"/>
      <c r="N223" s="92"/>
      <c r="O223" s="87"/>
      <c r="P223" s="14"/>
      <c r="Q223" s="345"/>
      <c r="S223" s="7"/>
      <c r="T223" s="14"/>
      <c r="U223" s="345"/>
      <c r="V223" s="11"/>
      <c r="AC223" s="936" t="s">
        <v>315</v>
      </c>
      <c r="AD223" s="978"/>
      <c r="AE223" s="979"/>
      <c r="AF223" s="902">
        <f>I194</f>
        <v>72.069800000000001</v>
      </c>
      <c r="AG223" s="980">
        <f>J194</f>
        <v>62.79</v>
      </c>
      <c r="AH223" s="978"/>
      <c r="AI223" s="979"/>
      <c r="AJ223" s="904">
        <f t="shared" ref="AJ223:AK225" si="260">AD223+AF223</f>
        <v>72.069800000000001</v>
      </c>
      <c r="AK223" s="2810">
        <f t="shared" si="260"/>
        <v>62.79</v>
      </c>
      <c r="AL223" s="904">
        <f t="shared" ref="AL223" si="261">AF223+AH223</f>
        <v>72.069800000000001</v>
      </c>
      <c r="AM223" s="981">
        <f t="shared" si="257"/>
        <v>62.79</v>
      </c>
      <c r="AN223" s="933">
        <f t="shared" si="243"/>
        <v>72.069800000000001</v>
      </c>
      <c r="AO223" s="937">
        <f t="shared" si="244"/>
        <v>62.79</v>
      </c>
      <c r="AR223" s="104"/>
      <c r="AU223" s="623"/>
    </row>
    <row r="224" spans="2:47" ht="13.5" customHeight="1" thickBot="1">
      <c r="B224" s="3113"/>
      <c r="C224" s="92"/>
      <c r="D224" s="92"/>
      <c r="E224" s="106"/>
      <c r="F224" s="92"/>
      <c r="G224" s="92"/>
      <c r="H224" s="92"/>
      <c r="I224" s="92"/>
      <c r="J224" s="92"/>
      <c r="K224" s="92"/>
      <c r="L224" s="92"/>
      <c r="M224" s="92"/>
      <c r="N224" s="92"/>
      <c r="V224" s="11"/>
      <c r="AC224" s="938" t="s">
        <v>316</v>
      </c>
      <c r="AD224" s="965"/>
      <c r="AE224" s="982"/>
      <c r="AF224" s="904"/>
      <c r="AG224" s="983"/>
      <c r="AH224" s="965"/>
      <c r="AI224" s="982"/>
      <c r="AJ224" s="904">
        <f t="shared" si="260"/>
        <v>0</v>
      </c>
      <c r="AK224" s="2810">
        <f t="shared" si="260"/>
        <v>0</v>
      </c>
      <c r="AL224" s="904">
        <f t="shared" si="256"/>
        <v>0</v>
      </c>
      <c r="AM224" s="984">
        <f t="shared" si="257"/>
        <v>0</v>
      </c>
      <c r="AN224" s="1546">
        <f t="shared" si="243"/>
        <v>0</v>
      </c>
      <c r="AO224" s="1547">
        <f t="shared" si="244"/>
        <v>0</v>
      </c>
      <c r="AR224" s="104"/>
      <c r="AU224" s="106"/>
    </row>
    <row r="225" spans="2:47" ht="14.25" customHeight="1" thickBot="1">
      <c r="B225" s="576"/>
      <c r="C225" s="92"/>
      <c r="D225" s="92"/>
      <c r="E225" s="137"/>
      <c r="F225" s="92"/>
      <c r="G225" s="92"/>
      <c r="H225" s="106"/>
      <c r="I225" s="106"/>
      <c r="J225" s="106"/>
      <c r="K225" s="101"/>
      <c r="L225" s="108"/>
      <c r="M225" s="139"/>
      <c r="N225" s="92"/>
      <c r="V225" s="11"/>
      <c r="W225" s="869"/>
      <c r="Y225" s="869"/>
      <c r="AC225" s="939" t="s">
        <v>312</v>
      </c>
      <c r="AD225" s="985">
        <f t="shared" ref="AD225:AI225" si="262">SUM(AD223:AD224)</f>
        <v>0</v>
      </c>
      <c r="AE225" s="986">
        <f t="shared" si="262"/>
        <v>0</v>
      </c>
      <c r="AF225" s="987">
        <f>SUM(AF223:AF224)</f>
        <v>72.069800000000001</v>
      </c>
      <c r="AG225" s="941">
        <f t="shared" si="262"/>
        <v>62.79</v>
      </c>
      <c r="AH225" s="985">
        <f>SUM(AH223:AH224)</f>
        <v>0</v>
      </c>
      <c r="AI225" s="986">
        <f t="shared" si="262"/>
        <v>0</v>
      </c>
      <c r="AJ225" s="940">
        <f t="shared" si="260"/>
        <v>72.069800000000001</v>
      </c>
      <c r="AK225" s="988">
        <f t="shared" si="260"/>
        <v>62.79</v>
      </c>
      <c r="AL225" s="940">
        <f t="shared" si="256"/>
        <v>72.069800000000001</v>
      </c>
      <c r="AM225" s="989">
        <f t="shared" si="257"/>
        <v>62.79</v>
      </c>
      <c r="AN225" s="932">
        <f t="shared" si="243"/>
        <v>72.069800000000001</v>
      </c>
      <c r="AO225" s="1548">
        <f t="shared" si="244"/>
        <v>62.79</v>
      </c>
      <c r="AR225" s="191"/>
      <c r="AU225" s="106"/>
    </row>
    <row r="226" spans="2:47" ht="12.75" customHeight="1">
      <c r="B226" s="92"/>
      <c r="C226" s="1561"/>
      <c r="D226" s="92"/>
      <c r="E226" s="92"/>
      <c r="F226" s="126"/>
      <c r="G226" s="367"/>
      <c r="H226" s="125"/>
      <c r="I226" s="126"/>
      <c r="J226" s="334"/>
      <c r="K226" s="1617"/>
      <c r="L226" s="105"/>
      <c r="M226" s="130"/>
      <c r="N226" s="92"/>
      <c r="V226" s="11"/>
      <c r="W226" s="869"/>
      <c r="Y226" s="869"/>
      <c r="AC226" s="942" t="s">
        <v>214</v>
      </c>
      <c r="AD226" s="990"/>
      <c r="AE226" s="991"/>
      <c r="AF226" s="992"/>
      <c r="AG226" s="993"/>
      <c r="AH226" s="990"/>
      <c r="AI226" s="991"/>
      <c r="AJ226" s="903">
        <f t="shared" ref="AJ226" si="263">AD226+AF226</f>
        <v>0</v>
      </c>
      <c r="AK226" s="2811">
        <f t="shared" ref="AK226" si="264">AE226+AG226</f>
        <v>0</v>
      </c>
      <c r="AL226" s="903">
        <f t="shared" ref="AL226" si="265">AF226+AH226</f>
        <v>0</v>
      </c>
      <c r="AM226" s="998">
        <f>AG226+AI226</f>
        <v>0</v>
      </c>
      <c r="AN226" s="933">
        <f t="shared" si="243"/>
        <v>0</v>
      </c>
      <c r="AO226" s="937">
        <f t="shared" si="244"/>
        <v>0</v>
      </c>
      <c r="AR226" s="98"/>
      <c r="AU226" s="106"/>
    </row>
    <row r="227" spans="2:47" ht="14.25" customHeight="1">
      <c r="B227" s="92"/>
      <c r="C227" s="1561"/>
      <c r="D227" s="92"/>
      <c r="E227" s="92"/>
      <c r="F227" s="126"/>
      <c r="G227" s="111"/>
      <c r="H227" s="106"/>
      <c r="I227" s="126"/>
      <c r="J227" s="111"/>
      <c r="K227" s="1617"/>
      <c r="L227" s="197"/>
      <c r="M227" s="212"/>
      <c r="N227" s="92"/>
      <c r="V227" s="11"/>
      <c r="W227" s="276"/>
      <c r="Y227" s="276"/>
      <c r="AC227" s="943" t="s">
        <v>92</v>
      </c>
      <c r="AD227" s="994"/>
      <c r="AE227" s="995"/>
      <c r="AF227" s="996">
        <f>I195</f>
        <v>17.062999999999999</v>
      </c>
      <c r="AG227" s="997">
        <f>J195</f>
        <v>15.2</v>
      </c>
      <c r="AH227" s="994"/>
      <c r="AI227" s="995"/>
      <c r="AJ227" s="903">
        <f t="shared" ref="AJ227:AK229" si="266">AD227+AF227</f>
        <v>17.062999999999999</v>
      </c>
      <c r="AK227" s="2811">
        <f t="shared" si="266"/>
        <v>15.2</v>
      </c>
      <c r="AL227" s="903">
        <f t="shared" si="256"/>
        <v>17.062999999999999</v>
      </c>
      <c r="AM227" s="998">
        <f>AG227+AI227</f>
        <v>15.2</v>
      </c>
      <c r="AN227" s="933">
        <f t="shared" si="243"/>
        <v>17.062999999999999</v>
      </c>
      <c r="AO227" s="937">
        <f t="shared" si="244"/>
        <v>15.2</v>
      </c>
      <c r="AR227" s="104"/>
      <c r="AU227" s="106"/>
    </row>
    <row r="228" spans="2:47" ht="15.75" customHeight="1" thickBot="1">
      <c r="B228" s="92"/>
      <c r="C228" s="1561"/>
      <c r="D228" s="92"/>
      <c r="E228" s="92"/>
      <c r="F228" s="143"/>
      <c r="G228" s="143"/>
      <c r="H228" s="137"/>
      <c r="I228" s="2827"/>
      <c r="J228" s="2828"/>
      <c r="K228" s="1617"/>
      <c r="L228" s="197"/>
      <c r="M228" s="197"/>
      <c r="N228" s="92"/>
      <c r="V228" s="11"/>
      <c r="W228" s="864"/>
      <c r="Y228" s="864"/>
      <c r="AC228" s="944" t="s">
        <v>215</v>
      </c>
      <c r="AD228" s="999"/>
      <c r="AE228" s="1000"/>
      <c r="AF228" s="1001"/>
      <c r="AG228" s="1002"/>
      <c r="AH228" s="999"/>
      <c r="AI228" s="1000"/>
      <c r="AJ228" s="904">
        <f t="shared" si="266"/>
        <v>0</v>
      </c>
      <c r="AK228" s="2812">
        <f t="shared" si="266"/>
        <v>0</v>
      </c>
      <c r="AL228" s="904">
        <f t="shared" si="256"/>
        <v>0</v>
      </c>
      <c r="AM228" s="1003">
        <f>AG228+AI228</f>
        <v>0</v>
      </c>
      <c r="AN228" s="1546">
        <f t="shared" si="243"/>
        <v>0</v>
      </c>
      <c r="AO228" s="1547">
        <f t="shared" si="244"/>
        <v>0</v>
      </c>
      <c r="AR228" s="104"/>
      <c r="AU228" s="106"/>
    </row>
    <row r="229" spans="2:47" ht="15" customHeight="1" thickBot="1">
      <c r="B229" s="92"/>
      <c r="C229" s="1561"/>
      <c r="D229" s="92"/>
      <c r="E229" s="137"/>
      <c r="F229" s="143"/>
      <c r="G229" s="143"/>
      <c r="H229" s="137"/>
      <c r="I229" s="143"/>
      <c r="J229" s="143"/>
      <c r="K229" s="212"/>
      <c r="L229" s="191"/>
      <c r="M229" s="192"/>
      <c r="N229" s="92"/>
      <c r="V229" s="11"/>
      <c r="W229" s="276"/>
      <c r="Y229" s="864"/>
      <c r="AC229" s="1088" t="s">
        <v>313</v>
      </c>
      <c r="AD229" s="1089">
        <f t="shared" ref="AD229:AH229" si="267">SUM(AD226:AD228)</f>
        <v>0</v>
      </c>
      <c r="AE229" s="975">
        <f t="shared" si="267"/>
        <v>0</v>
      </c>
      <c r="AF229" s="1089">
        <f t="shared" si="267"/>
        <v>17.062999999999999</v>
      </c>
      <c r="AG229" s="975">
        <f t="shared" si="267"/>
        <v>15.2</v>
      </c>
      <c r="AH229" s="1089">
        <f t="shared" si="267"/>
        <v>0</v>
      </c>
      <c r="AI229" s="975">
        <f>SUM(AI226:AI228)</f>
        <v>0</v>
      </c>
      <c r="AJ229" s="974">
        <f t="shared" si="266"/>
        <v>17.062999999999999</v>
      </c>
      <c r="AK229" s="976">
        <f t="shared" si="266"/>
        <v>15.2</v>
      </c>
      <c r="AL229" s="974">
        <f t="shared" si="256"/>
        <v>17.062999999999999</v>
      </c>
      <c r="AM229" s="977">
        <f>AG229+AI229</f>
        <v>15.2</v>
      </c>
      <c r="AN229" s="932">
        <f t="shared" si="243"/>
        <v>17.062999999999999</v>
      </c>
      <c r="AO229" s="1548">
        <f t="shared" si="244"/>
        <v>15.2</v>
      </c>
      <c r="AR229" s="191"/>
      <c r="AU229" s="106"/>
    </row>
    <row r="230" spans="2:47" ht="13.5" customHeight="1">
      <c r="B230" s="92"/>
      <c r="C230" s="1561"/>
      <c r="D230" s="92"/>
      <c r="E230" s="189"/>
      <c r="F230" s="105"/>
      <c r="G230" s="130"/>
      <c r="H230" s="212"/>
      <c r="I230" s="191"/>
      <c r="J230" s="192"/>
      <c r="K230" s="101"/>
      <c r="L230" s="100"/>
      <c r="M230" s="135"/>
      <c r="N230" s="92"/>
      <c r="V230" s="11"/>
      <c r="W230" s="871"/>
      <c r="Y230" s="871"/>
      <c r="Z230" s="926"/>
      <c r="AA230" s="291"/>
      <c r="AR230" s="106"/>
      <c r="AU230" s="11"/>
    </row>
    <row r="231" spans="2:47" ht="13.5" customHeight="1">
      <c r="B231" s="92"/>
      <c r="C231" s="1561"/>
      <c r="D231" s="92"/>
      <c r="E231" s="101"/>
      <c r="F231" s="100"/>
      <c r="G231" s="141"/>
      <c r="H231" s="101"/>
      <c r="I231" s="100"/>
      <c r="J231" s="138"/>
      <c r="K231" s="106"/>
      <c r="L231" s="92"/>
      <c r="M231" s="92"/>
      <c r="N231" s="92"/>
      <c r="V231" s="11"/>
      <c r="W231" s="871"/>
      <c r="Y231" s="871"/>
      <c r="Z231" s="926"/>
      <c r="AA231" s="1032"/>
      <c r="AC231" s="106"/>
      <c r="AE231" s="864"/>
      <c r="AG231" s="864"/>
      <c r="AI231" s="106"/>
      <c r="AK231" s="874"/>
      <c r="AM231" s="877"/>
      <c r="AN231" s="11"/>
      <c r="AR231" s="106"/>
      <c r="AU231" s="11"/>
    </row>
    <row r="232" spans="2:47" ht="14.25" customHeight="1">
      <c r="B232" s="92"/>
      <c r="C232" s="1561"/>
      <c r="D232" s="92"/>
      <c r="E232" s="106"/>
      <c r="F232" s="101"/>
      <c r="G232" s="115"/>
      <c r="H232" s="101"/>
      <c r="I232" s="100"/>
      <c r="J232" s="130"/>
      <c r="K232" s="106"/>
      <c r="L232" s="92"/>
      <c r="M232" s="92"/>
      <c r="N232" s="92"/>
      <c r="V232" s="11"/>
      <c r="Z232" s="1033"/>
      <c r="AA232" s="79"/>
      <c r="AC232" t="s">
        <v>295</v>
      </c>
      <c r="AN232" s="106"/>
      <c r="AO232" s="11"/>
      <c r="AR232" s="135"/>
    </row>
    <row r="233" spans="2:47" ht="15" customHeight="1" thickBot="1">
      <c r="B233" s="92"/>
      <c r="C233" s="1562" t="s">
        <v>571</v>
      </c>
      <c r="D233" s="92"/>
      <c r="E233" s="92"/>
      <c r="F233" s="92"/>
      <c r="G233" s="1563"/>
      <c r="H233" s="1563"/>
      <c r="I233" s="1563"/>
      <c r="J233" s="92"/>
      <c r="K233" s="92"/>
      <c r="L233" s="1563"/>
      <c r="M233" s="92"/>
      <c r="N233" s="92"/>
      <c r="AC233" s="99" t="str">
        <f>B239</f>
        <v xml:space="preserve">  5 - й   день</v>
      </c>
      <c r="AD233" s="556" t="s">
        <v>546</v>
      </c>
      <c r="AI233" s="131" t="s">
        <v>126</v>
      </c>
      <c r="AK233" s="1531" t="str">
        <f>J235</f>
        <v>О С Е Н Ь     2024  -   __  г.г.</v>
      </c>
      <c r="AL233" s="67"/>
      <c r="AR233" s="106"/>
    </row>
    <row r="234" spans="2:47" ht="15.75" thickBot="1">
      <c r="B234" s="92"/>
      <c r="C234" s="92"/>
      <c r="D234" s="1530" t="s">
        <v>363</v>
      </c>
      <c r="E234" s="92"/>
      <c r="F234" s="1564"/>
      <c r="G234" s="92"/>
      <c r="H234" s="92"/>
      <c r="I234" s="92"/>
      <c r="J234" s="92"/>
      <c r="K234" s="92"/>
      <c r="L234" s="1565" t="s">
        <v>106</v>
      </c>
      <c r="M234" s="92"/>
      <c r="N234" s="92"/>
      <c r="O234" t="s">
        <v>295</v>
      </c>
      <c r="AN234" s="46"/>
      <c r="AO234" s="56"/>
      <c r="AR234" s="106"/>
    </row>
    <row r="235" spans="2:47" ht="15.75" thickBot="1">
      <c r="B235" s="1563" t="s">
        <v>545</v>
      </c>
      <c r="C235" s="1563"/>
      <c r="D235" s="1566"/>
      <c r="E235" s="92"/>
      <c r="F235" s="1567" t="s">
        <v>126</v>
      </c>
      <c r="G235" s="92"/>
      <c r="H235" s="92"/>
      <c r="I235" s="1568"/>
      <c r="J235" s="3115" t="s">
        <v>626</v>
      </c>
      <c r="K235" s="1569"/>
      <c r="L235" s="92"/>
      <c r="M235" s="92"/>
      <c r="N235" s="92"/>
      <c r="O235" s="99" t="str">
        <f>B239</f>
        <v xml:space="preserve">  5 - й   день</v>
      </c>
      <c r="P235" s="556" t="s">
        <v>546</v>
      </c>
      <c r="U235" s="131" t="s">
        <v>126</v>
      </c>
      <c r="W235" s="1531" t="str">
        <f>J235</f>
        <v>О С Е Н Ь     2024  -   __  г.г.</v>
      </c>
      <c r="X235" s="67"/>
      <c r="Y235" s="1034"/>
      <c r="AC235" s="858" t="s">
        <v>243</v>
      </c>
      <c r="AD235" s="859" t="s">
        <v>296</v>
      </c>
      <c r="AE235" s="860"/>
      <c r="AF235" s="859" t="s">
        <v>297</v>
      </c>
      <c r="AG235" s="860"/>
      <c r="AH235" s="859" t="s">
        <v>298</v>
      </c>
      <c r="AI235" s="860"/>
      <c r="AJ235" s="859" t="s">
        <v>302</v>
      </c>
      <c r="AK235" s="860"/>
      <c r="AL235" s="906" t="s">
        <v>303</v>
      </c>
      <c r="AM235" s="860"/>
      <c r="AN235" s="927" t="s">
        <v>304</v>
      </c>
      <c r="AO235" s="928"/>
      <c r="AR235" s="1537"/>
    </row>
    <row r="236" spans="2:47" ht="12.75" customHeight="1" thickBot="1">
      <c r="B236" s="1563"/>
      <c r="C236" s="1561"/>
      <c r="D236" s="92"/>
      <c r="E236" s="92"/>
      <c r="F236" s="92"/>
      <c r="G236" s="92"/>
      <c r="H236" s="92"/>
      <c r="I236" s="92"/>
      <c r="J236" s="92"/>
      <c r="K236" s="92"/>
      <c r="L236" s="92"/>
      <c r="M236" s="92"/>
      <c r="N236" s="92"/>
      <c r="Q236" s="169" t="s">
        <v>617</v>
      </c>
      <c r="AC236" s="1092" t="s">
        <v>324</v>
      </c>
      <c r="AD236" s="861" t="s">
        <v>90</v>
      </c>
      <c r="AE236" s="863" t="s">
        <v>91</v>
      </c>
      <c r="AF236" s="907" t="s">
        <v>90</v>
      </c>
      <c r="AG236" s="908" t="s">
        <v>91</v>
      </c>
      <c r="AH236" s="907" t="s">
        <v>90</v>
      </c>
      <c r="AI236" s="908" t="s">
        <v>91</v>
      </c>
      <c r="AJ236" s="861" t="s">
        <v>90</v>
      </c>
      <c r="AK236" s="862" t="s">
        <v>91</v>
      </c>
      <c r="AL236" s="909" t="s">
        <v>90</v>
      </c>
      <c r="AM236" s="862" t="s">
        <v>91</v>
      </c>
      <c r="AN236" s="1094" t="s">
        <v>90</v>
      </c>
      <c r="AO236" s="1095" t="s">
        <v>91</v>
      </c>
      <c r="AR236" s="106"/>
    </row>
    <row r="237" spans="2:47">
      <c r="B237" s="348" t="s">
        <v>2</v>
      </c>
      <c r="C237" s="349" t="s">
        <v>3</v>
      </c>
      <c r="D237" s="1570" t="s">
        <v>4</v>
      </c>
      <c r="E237" s="234" t="s">
        <v>59</v>
      </c>
      <c r="F237" s="1574"/>
      <c r="G237" s="112"/>
      <c r="H237" s="112"/>
      <c r="I237" s="112"/>
      <c r="J237" s="112"/>
      <c r="K237" s="112"/>
      <c r="L237" s="112"/>
      <c r="M237" s="226"/>
      <c r="N237" s="92"/>
      <c r="O237" s="1105" t="s">
        <v>327</v>
      </c>
      <c r="P237" s="182"/>
      <c r="Q237" s="182"/>
      <c r="R237" s="182"/>
      <c r="S237" s="182"/>
      <c r="T237" s="182"/>
      <c r="U237" s="182"/>
      <c r="V237" s="182"/>
      <c r="W237" s="182"/>
      <c r="X237" s="182"/>
      <c r="Y237" s="856"/>
      <c r="AC237" s="945" t="s">
        <v>65</v>
      </c>
      <c r="AD237" s="978"/>
      <c r="AE237" s="1004"/>
      <c r="AF237" s="978"/>
      <c r="AG237" s="1005"/>
      <c r="AH237" s="978"/>
      <c r="AI237" s="1006"/>
      <c r="AJ237" s="902">
        <f t="shared" ref="AJ237:AJ246" si="268">AD237+AF237</f>
        <v>0</v>
      </c>
      <c r="AK237" s="2801">
        <f t="shared" ref="AK237:AK246" si="269">AE237+AG237</f>
        <v>0</v>
      </c>
      <c r="AL237" s="902">
        <f t="shared" ref="AL237:AL246" si="270">AF237+AH237</f>
        <v>0</v>
      </c>
      <c r="AM237" s="1007">
        <f t="shared" ref="AM237:AM246" si="271">AG237+AI237</f>
        <v>0</v>
      </c>
      <c r="AN237" s="933">
        <f>AD237+AF237+AH237</f>
        <v>0</v>
      </c>
      <c r="AO237" s="937">
        <f>AE237+AG237+AI237</f>
        <v>0</v>
      </c>
      <c r="AR237" s="101"/>
    </row>
    <row r="238" spans="2:47" ht="14.25" customHeight="1" thickBot="1">
      <c r="B238" s="350" t="s">
        <v>5</v>
      </c>
      <c r="C238" s="92"/>
      <c r="D238" s="1582" t="s">
        <v>60</v>
      </c>
      <c r="E238" s="1228"/>
      <c r="F238" s="1231"/>
      <c r="G238" s="1231"/>
      <c r="H238" s="1583"/>
      <c r="I238" s="1231"/>
      <c r="J238" s="1231"/>
      <c r="K238" s="1231"/>
      <c r="L238" s="1231"/>
      <c r="M238" s="1230"/>
      <c r="N238" s="92"/>
      <c r="O238" s="692"/>
      <c r="P238" s="17" t="s">
        <v>328</v>
      </c>
      <c r="Q238" s="17"/>
      <c r="R238" s="17"/>
      <c r="S238" s="17"/>
      <c r="T238" s="17"/>
      <c r="U238" s="17"/>
      <c r="V238" s="17"/>
      <c r="W238" s="17"/>
      <c r="X238" s="17"/>
      <c r="Y238" s="857"/>
      <c r="AC238" s="945" t="s">
        <v>465</v>
      </c>
      <c r="AD238" s="959"/>
      <c r="AE238" s="1008"/>
      <c r="AF238" s="959"/>
      <c r="AG238" s="1009"/>
      <c r="AH238" s="959"/>
      <c r="AI238" s="1010"/>
      <c r="AJ238" s="903">
        <f t="shared" si="268"/>
        <v>0</v>
      </c>
      <c r="AK238" s="2802">
        <f t="shared" si="269"/>
        <v>0</v>
      </c>
      <c r="AL238" s="903">
        <f t="shared" si="270"/>
        <v>0</v>
      </c>
      <c r="AM238" s="950">
        <f t="shared" si="271"/>
        <v>0</v>
      </c>
      <c r="AN238" s="933">
        <f t="shared" ref="AN238:AN286" si="272">AD238+AF238+AH238</f>
        <v>0</v>
      </c>
      <c r="AO238" s="937">
        <f t="shared" ref="AO238:AO286" si="273">AE238+AG238+AI238</f>
        <v>0</v>
      </c>
      <c r="AR238" s="101"/>
    </row>
    <row r="239" spans="2:47" ht="12.75" customHeight="1" thickBot="1">
      <c r="B239" s="1573" t="s">
        <v>222</v>
      </c>
      <c r="C239" s="112"/>
      <c r="D239" s="112"/>
      <c r="E239" s="3149" t="s">
        <v>433</v>
      </c>
      <c r="F239" s="3328"/>
      <c r="G239" s="3329"/>
      <c r="H239" s="2757"/>
      <c r="I239" s="3330" t="s">
        <v>432</v>
      </c>
      <c r="J239" s="3330"/>
      <c r="K239" s="3016"/>
      <c r="L239" s="3016"/>
      <c r="M239" s="3017"/>
      <c r="N239" s="92"/>
      <c r="AA239" s="11"/>
      <c r="AC239" s="945" t="s">
        <v>67</v>
      </c>
      <c r="AD239" s="1011"/>
      <c r="AE239" s="1066"/>
      <c r="AF239" s="1011"/>
      <c r="AG239" s="1013"/>
      <c r="AH239" s="1011"/>
      <c r="AI239" s="1014"/>
      <c r="AJ239" s="903">
        <f t="shared" si="268"/>
        <v>0</v>
      </c>
      <c r="AK239" s="2802">
        <f t="shared" si="269"/>
        <v>0</v>
      </c>
      <c r="AL239" s="903">
        <f t="shared" si="270"/>
        <v>0</v>
      </c>
      <c r="AM239" s="950">
        <f t="shared" si="271"/>
        <v>0</v>
      </c>
      <c r="AN239" s="933">
        <f t="shared" si="272"/>
        <v>0</v>
      </c>
      <c r="AO239" s="937">
        <f t="shared" si="273"/>
        <v>0</v>
      </c>
      <c r="AR239" s="101"/>
    </row>
    <row r="240" spans="2:47" ht="13.5" customHeight="1" thickBot="1">
      <c r="B240" s="234"/>
      <c r="C240" s="340" t="s">
        <v>132</v>
      </c>
      <c r="D240" s="226"/>
      <c r="E240" s="3150" t="s">
        <v>89</v>
      </c>
      <c r="F240" s="3023" t="s">
        <v>90</v>
      </c>
      <c r="G240" s="3024" t="s">
        <v>91</v>
      </c>
      <c r="H240" s="3308" t="s">
        <v>89</v>
      </c>
      <c r="I240" s="3094" t="s">
        <v>90</v>
      </c>
      <c r="J240" s="3027" t="s">
        <v>91</v>
      </c>
      <c r="K240" s="3150" t="s">
        <v>89</v>
      </c>
      <c r="L240" s="3023" t="s">
        <v>90</v>
      </c>
      <c r="M240" s="3024" t="s">
        <v>91</v>
      </c>
      <c r="N240" s="92"/>
      <c r="O240" s="858" t="s">
        <v>243</v>
      </c>
      <c r="P240" s="859" t="s">
        <v>296</v>
      </c>
      <c r="Q240" s="860"/>
      <c r="R240" s="859" t="s">
        <v>297</v>
      </c>
      <c r="S240" s="860"/>
      <c r="T240" s="859" t="s">
        <v>298</v>
      </c>
      <c r="U240" s="860"/>
      <c r="V240" s="859" t="s">
        <v>299</v>
      </c>
      <c r="W240" s="860"/>
      <c r="X240" s="859" t="s">
        <v>300</v>
      </c>
      <c r="Y240" s="860"/>
      <c r="Z240" s="1532" t="s">
        <v>304</v>
      </c>
      <c r="AA240" s="911"/>
      <c r="AC240" s="945" t="s">
        <v>68</v>
      </c>
      <c r="AD240" s="959"/>
      <c r="AE240" s="1012"/>
      <c r="AF240" s="959"/>
      <c r="AG240" s="1212"/>
      <c r="AH240" s="959"/>
      <c r="AI240" s="1014"/>
      <c r="AJ240" s="903">
        <f t="shared" si="268"/>
        <v>0</v>
      </c>
      <c r="AK240" s="2802">
        <f t="shared" si="269"/>
        <v>0</v>
      </c>
      <c r="AL240" s="903">
        <f t="shared" si="270"/>
        <v>0</v>
      </c>
      <c r="AM240" s="950">
        <f t="shared" si="271"/>
        <v>0</v>
      </c>
      <c r="AN240" s="933">
        <f t="shared" si="272"/>
        <v>0</v>
      </c>
      <c r="AO240" s="937">
        <f t="shared" si="273"/>
        <v>0</v>
      </c>
      <c r="AR240" s="101"/>
    </row>
    <row r="241" spans="2:44" ht="15.75" thickBot="1">
      <c r="B241" s="162" t="s">
        <v>489</v>
      </c>
      <c r="C241" s="245" t="s">
        <v>1013</v>
      </c>
      <c r="D241" s="3250">
        <v>120</v>
      </c>
      <c r="E241" s="129" t="s">
        <v>108</v>
      </c>
      <c r="F241" s="3192">
        <v>122.286</v>
      </c>
      <c r="G241" s="2869">
        <v>85.715000000000003</v>
      </c>
      <c r="H241" s="2998" t="s">
        <v>44</v>
      </c>
      <c r="I241" s="3233">
        <v>48.06</v>
      </c>
      <c r="J241" s="2346">
        <v>36</v>
      </c>
      <c r="K241" s="2770" t="s">
        <v>431</v>
      </c>
      <c r="L241" s="2868">
        <v>41.4</v>
      </c>
      <c r="M241" s="2869">
        <v>41.4</v>
      </c>
      <c r="N241" s="92"/>
      <c r="O241" s="700"/>
      <c r="P241" s="861" t="s">
        <v>90</v>
      </c>
      <c r="Q241" s="862" t="s">
        <v>91</v>
      </c>
      <c r="R241" s="861" t="s">
        <v>90</v>
      </c>
      <c r="S241" s="862" t="s">
        <v>91</v>
      </c>
      <c r="T241" s="861" t="s">
        <v>90</v>
      </c>
      <c r="U241" s="862" t="s">
        <v>91</v>
      </c>
      <c r="V241" s="861" t="s">
        <v>90</v>
      </c>
      <c r="W241" s="862" t="s">
        <v>91</v>
      </c>
      <c r="X241" s="861" t="s">
        <v>90</v>
      </c>
      <c r="Y241" s="863" t="s">
        <v>91</v>
      </c>
      <c r="Z241" s="912" t="s">
        <v>90</v>
      </c>
      <c r="AA241" s="913" t="s">
        <v>91</v>
      </c>
      <c r="AC241" s="945" t="s">
        <v>70</v>
      </c>
      <c r="AD241" s="959"/>
      <c r="AE241" s="1008"/>
      <c r="AF241" s="959"/>
      <c r="AG241" s="1009"/>
      <c r="AH241" s="959"/>
      <c r="AI241" s="1010"/>
      <c r="AJ241" s="903">
        <f t="shared" si="268"/>
        <v>0</v>
      </c>
      <c r="AK241" s="2802">
        <f t="shared" si="269"/>
        <v>0</v>
      </c>
      <c r="AL241" s="903">
        <f t="shared" si="270"/>
        <v>0</v>
      </c>
      <c r="AM241" s="950">
        <f t="shared" si="271"/>
        <v>0</v>
      </c>
      <c r="AN241" s="933">
        <f t="shared" si="272"/>
        <v>0</v>
      </c>
      <c r="AO241" s="937">
        <f t="shared" si="273"/>
        <v>0</v>
      </c>
      <c r="AR241" s="101"/>
    </row>
    <row r="242" spans="2:44">
      <c r="B242" s="162" t="s">
        <v>490</v>
      </c>
      <c r="C242" s="265" t="s">
        <v>432</v>
      </c>
      <c r="D242" s="2865">
        <v>180</v>
      </c>
      <c r="E242" s="183" t="s">
        <v>75</v>
      </c>
      <c r="F242" s="227">
        <v>32.57</v>
      </c>
      <c r="G242" s="229">
        <v>32.57</v>
      </c>
      <c r="H242" s="2736" t="s">
        <v>64</v>
      </c>
      <c r="I242" s="227">
        <v>27.9</v>
      </c>
      <c r="J242" s="3184">
        <v>22.32</v>
      </c>
      <c r="K242" s="245" t="s">
        <v>221</v>
      </c>
      <c r="L242" s="3331">
        <v>1.62</v>
      </c>
      <c r="M242" s="3013">
        <v>1.62</v>
      </c>
      <c r="N242" s="92"/>
      <c r="O242" s="1106" t="s">
        <v>118</v>
      </c>
      <c r="P242" s="878">
        <f>D245</f>
        <v>30</v>
      </c>
      <c r="Q242" s="1035">
        <f>D245</f>
        <v>30</v>
      </c>
      <c r="R242" s="892">
        <f>D259</f>
        <v>20</v>
      </c>
      <c r="S242" s="1027">
        <f>D259</f>
        <v>20</v>
      </c>
      <c r="T242" s="892"/>
      <c r="U242" s="1036"/>
      <c r="V242" s="892">
        <f>P242+R242</f>
        <v>50</v>
      </c>
      <c r="W242" s="1026">
        <f>Q242+S242</f>
        <v>50</v>
      </c>
      <c r="X242" s="892">
        <f>R242+T242</f>
        <v>20</v>
      </c>
      <c r="Y242" s="1027">
        <f>S242+U242</f>
        <v>20</v>
      </c>
      <c r="Z242" s="914">
        <f t="shared" ref="Z242:Z250" si="274">P242+R242+T242</f>
        <v>50</v>
      </c>
      <c r="AA242" s="915">
        <f t="shared" ref="AA242:AA250" si="275">Q242+S242+U242</f>
        <v>50</v>
      </c>
      <c r="AC242" s="945" t="s">
        <v>71</v>
      </c>
      <c r="AD242" s="959"/>
      <c r="AE242" s="1015"/>
      <c r="AF242" s="959">
        <f>F252</f>
        <v>15</v>
      </c>
      <c r="AG242" s="1009">
        <f>G252</f>
        <v>15</v>
      </c>
      <c r="AH242" s="959"/>
      <c r="AI242" s="1010"/>
      <c r="AJ242" s="903">
        <f t="shared" si="268"/>
        <v>15</v>
      </c>
      <c r="AK242" s="2802">
        <f t="shared" si="269"/>
        <v>15</v>
      </c>
      <c r="AL242" s="903">
        <f t="shared" si="270"/>
        <v>15</v>
      </c>
      <c r="AM242" s="950">
        <f t="shared" si="271"/>
        <v>15</v>
      </c>
      <c r="AN242" s="933">
        <f t="shared" si="272"/>
        <v>15</v>
      </c>
      <c r="AO242" s="937">
        <f t="shared" si="273"/>
        <v>15</v>
      </c>
      <c r="AR242" s="101"/>
    </row>
    <row r="243" spans="2:44">
      <c r="B243" s="186" t="s">
        <v>362</v>
      </c>
      <c r="C243" s="245" t="s">
        <v>244</v>
      </c>
      <c r="D243" s="3257">
        <v>200</v>
      </c>
      <c r="E243" s="183" t="s">
        <v>117</v>
      </c>
      <c r="F243" s="3126">
        <v>24</v>
      </c>
      <c r="G243" s="229">
        <v>24</v>
      </c>
      <c r="H243" s="2736" t="s">
        <v>386</v>
      </c>
      <c r="I243" s="227">
        <v>21.42</v>
      </c>
      <c r="J243" s="3184">
        <v>18</v>
      </c>
      <c r="K243" s="245" t="s">
        <v>396</v>
      </c>
      <c r="L243" s="227">
        <v>4.32</v>
      </c>
      <c r="M243" s="3055">
        <v>4.32</v>
      </c>
      <c r="N243" s="1070"/>
      <c r="O243" s="916" t="s">
        <v>117</v>
      </c>
      <c r="P243" s="879">
        <f>D244+F243</f>
        <v>74</v>
      </c>
      <c r="Q243" s="1037">
        <f>D244+G243</f>
        <v>74</v>
      </c>
      <c r="R243" s="879">
        <f>D258</f>
        <v>30</v>
      </c>
      <c r="S243" s="1038">
        <f>D258</f>
        <v>30</v>
      </c>
      <c r="T243" s="879">
        <f>D269</f>
        <v>35</v>
      </c>
      <c r="U243" s="1037">
        <f>D269</f>
        <v>35</v>
      </c>
      <c r="V243" s="879">
        <f t="shared" ref="V243:V247" si="276">P243+R243</f>
        <v>104</v>
      </c>
      <c r="W243" s="1029">
        <f t="shared" ref="W243:W247" si="277">Q243+S243</f>
        <v>104</v>
      </c>
      <c r="X243" s="879">
        <f t="shared" ref="X243:X247" si="278">R243+T243</f>
        <v>65</v>
      </c>
      <c r="Y243" s="950">
        <f t="shared" ref="Y243:Y247" si="279">S243+U243</f>
        <v>65</v>
      </c>
      <c r="Z243" s="917">
        <f t="shared" si="274"/>
        <v>139</v>
      </c>
      <c r="AA243" s="918">
        <f t="shared" si="275"/>
        <v>139</v>
      </c>
      <c r="AC243" s="946" t="s">
        <v>326</v>
      </c>
      <c r="AD243" s="959"/>
      <c r="AE243" s="1008"/>
      <c r="AF243" s="1185"/>
      <c r="AG243" s="1212"/>
      <c r="AH243" s="959"/>
      <c r="AI243" s="1010"/>
      <c r="AJ243" s="903">
        <f t="shared" si="268"/>
        <v>0</v>
      </c>
      <c r="AK243" s="2802">
        <f t="shared" si="269"/>
        <v>0</v>
      </c>
      <c r="AL243" s="903">
        <f t="shared" si="270"/>
        <v>0</v>
      </c>
      <c r="AM243" s="950">
        <f t="shared" si="271"/>
        <v>0</v>
      </c>
      <c r="AN243" s="933">
        <f t="shared" si="272"/>
        <v>0</v>
      </c>
      <c r="AO243" s="937">
        <f t="shared" si="273"/>
        <v>0</v>
      </c>
      <c r="AR243" s="101"/>
    </row>
    <row r="244" spans="2:44" ht="14.25" customHeight="1" thickBot="1">
      <c r="B244" s="1643" t="s">
        <v>9</v>
      </c>
      <c r="C244" s="245" t="s">
        <v>10</v>
      </c>
      <c r="D244" s="2866">
        <v>50</v>
      </c>
      <c r="E244" s="184" t="s">
        <v>77</v>
      </c>
      <c r="F244" s="227">
        <v>3.22</v>
      </c>
      <c r="G244" s="229">
        <v>3.22</v>
      </c>
      <c r="H244" s="2736" t="s">
        <v>124</v>
      </c>
      <c r="I244" s="227">
        <v>26.1</v>
      </c>
      <c r="J244" s="3184">
        <v>20.88</v>
      </c>
      <c r="K244" s="245" t="s">
        <v>64</v>
      </c>
      <c r="L244" s="227">
        <v>5.4</v>
      </c>
      <c r="M244" s="229">
        <v>4.32</v>
      </c>
      <c r="N244" s="92"/>
      <c r="O244" s="916" t="s">
        <v>74</v>
      </c>
      <c r="P244" s="879">
        <f>L245</f>
        <v>1.8</v>
      </c>
      <c r="Q244" s="1133">
        <f>M245</f>
        <v>1.8</v>
      </c>
      <c r="R244" s="879">
        <f>L253</f>
        <v>27.12</v>
      </c>
      <c r="S244" s="1029">
        <f>M253</f>
        <v>27.12</v>
      </c>
      <c r="T244" s="879">
        <f>F272</f>
        <v>2.75</v>
      </c>
      <c r="U244" s="1048">
        <f>G272</f>
        <v>2.75</v>
      </c>
      <c r="V244" s="879">
        <f t="shared" si="276"/>
        <v>28.92</v>
      </c>
      <c r="W244" s="1029">
        <f t="shared" si="277"/>
        <v>28.92</v>
      </c>
      <c r="X244" s="879">
        <f t="shared" si="278"/>
        <v>29.87</v>
      </c>
      <c r="Y244" s="950">
        <f t="shared" si="279"/>
        <v>29.87</v>
      </c>
      <c r="Z244" s="917">
        <f t="shared" si="274"/>
        <v>31.67</v>
      </c>
      <c r="AA244" s="918">
        <f t="shared" si="275"/>
        <v>31.67</v>
      </c>
      <c r="AC244" s="1093" t="s">
        <v>325</v>
      </c>
      <c r="AD244" s="965"/>
      <c r="AE244" s="1016"/>
      <c r="AF244" s="965"/>
      <c r="AG244" s="1017"/>
      <c r="AH244" s="965"/>
      <c r="AI244" s="1018"/>
      <c r="AJ244" s="904">
        <f t="shared" si="268"/>
        <v>0</v>
      </c>
      <c r="AK244" s="2803">
        <f t="shared" si="269"/>
        <v>0</v>
      </c>
      <c r="AL244" s="904">
        <f t="shared" si="270"/>
        <v>0</v>
      </c>
      <c r="AM244" s="868">
        <f t="shared" si="271"/>
        <v>0</v>
      </c>
      <c r="AN244" s="1546">
        <f t="shared" si="272"/>
        <v>0</v>
      </c>
      <c r="AO244" s="1547">
        <f t="shared" si="273"/>
        <v>0</v>
      </c>
      <c r="AR244" s="101"/>
    </row>
    <row r="245" spans="2:44" ht="13.5" customHeight="1" thickBot="1">
      <c r="B245" s="3269" t="s">
        <v>9</v>
      </c>
      <c r="C245" s="245" t="s">
        <v>319</v>
      </c>
      <c r="D245" s="3257">
        <v>30</v>
      </c>
      <c r="E245" s="241" t="s">
        <v>372</v>
      </c>
      <c r="F245" s="242">
        <v>0.68500000000000005</v>
      </c>
      <c r="G245" s="689">
        <v>0.68500000000000005</v>
      </c>
      <c r="H245" s="2712" t="s">
        <v>366</v>
      </c>
      <c r="I245" s="242">
        <v>27</v>
      </c>
      <c r="J245" s="3261"/>
      <c r="K245" s="3100" t="s">
        <v>352</v>
      </c>
      <c r="L245" s="227">
        <v>1.8</v>
      </c>
      <c r="M245" s="3055">
        <v>1.8</v>
      </c>
      <c r="N245" s="92"/>
      <c r="O245" s="919" t="s">
        <v>305</v>
      </c>
      <c r="P245" s="880">
        <f t="shared" ref="P245:U245" si="280">AD245</f>
        <v>0</v>
      </c>
      <c r="Q245" s="1067">
        <f t="shared" si="280"/>
        <v>0</v>
      </c>
      <c r="R245" s="880">
        <f t="shared" si="280"/>
        <v>15</v>
      </c>
      <c r="S245" s="1041">
        <f t="shared" si="280"/>
        <v>15</v>
      </c>
      <c r="T245" s="880">
        <f t="shared" si="280"/>
        <v>0</v>
      </c>
      <c r="U245" s="1042">
        <f t="shared" si="280"/>
        <v>0</v>
      </c>
      <c r="V245" s="880">
        <f t="shared" si="276"/>
        <v>15</v>
      </c>
      <c r="W245" s="921">
        <f t="shared" si="277"/>
        <v>15</v>
      </c>
      <c r="X245" s="880">
        <f t="shared" si="278"/>
        <v>15</v>
      </c>
      <c r="Y245" s="1041">
        <f t="shared" si="279"/>
        <v>15</v>
      </c>
      <c r="Z245" s="920">
        <f t="shared" si="274"/>
        <v>15</v>
      </c>
      <c r="AA245" s="921">
        <f t="shared" si="275"/>
        <v>15</v>
      </c>
      <c r="AC245" s="947" t="s">
        <v>314</v>
      </c>
      <c r="AD245" s="1019">
        <f t="shared" ref="AD245:AH245" si="281">SUM(AD237:AD244)</f>
        <v>0</v>
      </c>
      <c r="AE245" s="1020">
        <f t="shared" si="281"/>
        <v>0</v>
      </c>
      <c r="AF245" s="1021">
        <f t="shared" si="281"/>
        <v>15</v>
      </c>
      <c r="AG245" s="949">
        <f t="shared" si="281"/>
        <v>15</v>
      </c>
      <c r="AH245" s="1019">
        <f t="shared" si="281"/>
        <v>0</v>
      </c>
      <c r="AI245" s="1022">
        <f>SUM(AI237:AI244)</f>
        <v>0</v>
      </c>
      <c r="AJ245" s="948">
        <f t="shared" si="268"/>
        <v>15</v>
      </c>
      <c r="AK245" s="1023">
        <f t="shared" si="269"/>
        <v>15</v>
      </c>
      <c r="AL245" s="948">
        <f t="shared" si="270"/>
        <v>15</v>
      </c>
      <c r="AM245" s="1024">
        <f t="shared" si="271"/>
        <v>15</v>
      </c>
      <c r="AN245" s="932">
        <f t="shared" si="272"/>
        <v>15</v>
      </c>
      <c r="AO245" s="1548">
        <f t="shared" si="273"/>
        <v>15</v>
      </c>
      <c r="AR245" s="127"/>
    </row>
    <row r="246" spans="2:44">
      <c r="B246" s="3163" t="s">
        <v>934</v>
      </c>
      <c r="C246" s="245" t="s">
        <v>1168</v>
      </c>
      <c r="D246" s="3257">
        <v>105</v>
      </c>
      <c r="E246" s="3232" t="s">
        <v>646</v>
      </c>
      <c r="F246" s="3103"/>
      <c r="G246" s="3109"/>
      <c r="H246" s="2736" t="s">
        <v>77</v>
      </c>
      <c r="I246" s="227">
        <v>7.2</v>
      </c>
      <c r="J246" s="3184">
        <v>7.2</v>
      </c>
      <c r="K246" s="3100" t="s">
        <v>376</v>
      </c>
      <c r="L246" s="3046">
        <v>1.35</v>
      </c>
      <c r="M246" s="3047">
        <v>1.35</v>
      </c>
      <c r="N246" s="92"/>
      <c r="O246" s="916" t="s">
        <v>94</v>
      </c>
      <c r="P246" s="879"/>
      <c r="Q246" s="872"/>
      <c r="R246" s="879"/>
      <c r="S246" s="950"/>
      <c r="T246" s="879"/>
      <c r="U246" s="1043"/>
      <c r="V246" s="879">
        <f t="shared" si="276"/>
        <v>0</v>
      </c>
      <c r="W246" s="1029">
        <f t="shared" si="277"/>
        <v>0</v>
      </c>
      <c r="X246" s="879">
        <f t="shared" si="278"/>
        <v>0</v>
      </c>
      <c r="Y246" s="950">
        <f t="shared" si="279"/>
        <v>0</v>
      </c>
      <c r="Z246" s="917">
        <f t="shared" si="274"/>
        <v>0</v>
      </c>
      <c r="AA246" s="918">
        <f t="shared" si="275"/>
        <v>0</v>
      </c>
      <c r="AC246" s="86" t="s">
        <v>419</v>
      </c>
      <c r="AD246" s="900"/>
      <c r="AE246" s="1119"/>
      <c r="AF246" s="902"/>
      <c r="AG246" s="1025"/>
      <c r="AH246" s="905"/>
      <c r="AI246" s="1128"/>
      <c r="AJ246" s="905">
        <f t="shared" si="268"/>
        <v>0</v>
      </c>
      <c r="AK246" s="1026">
        <f t="shared" si="269"/>
        <v>0</v>
      </c>
      <c r="AL246" s="905">
        <f t="shared" si="270"/>
        <v>0</v>
      </c>
      <c r="AM246" s="1027">
        <f t="shared" si="271"/>
        <v>0</v>
      </c>
      <c r="AN246" s="933">
        <f t="shared" si="272"/>
        <v>0</v>
      </c>
      <c r="AO246" s="937">
        <f t="shared" si="273"/>
        <v>0</v>
      </c>
      <c r="AR246" s="106"/>
    </row>
    <row r="247" spans="2:44" ht="12.75" customHeight="1" thickBot="1">
      <c r="B247" s="103"/>
      <c r="C247" s="2389"/>
      <c r="D247" s="92"/>
      <c r="E247" s="183" t="s">
        <v>82</v>
      </c>
      <c r="F247" s="227">
        <v>1.93</v>
      </c>
      <c r="G247" s="229">
        <v>1.93</v>
      </c>
      <c r="H247" s="3332" t="s">
        <v>528</v>
      </c>
      <c r="I247" s="2398"/>
      <c r="J247" s="2407"/>
      <c r="K247" s="3052" t="s">
        <v>135</v>
      </c>
      <c r="L247" s="3212">
        <v>5.9299999999999999E-2</v>
      </c>
      <c r="M247" s="3197">
        <v>5.9299999999999999E-2</v>
      </c>
      <c r="N247" s="92"/>
      <c r="O247" s="429" t="s">
        <v>44</v>
      </c>
      <c r="P247" s="1131">
        <f>I241</f>
        <v>48.06</v>
      </c>
      <c r="Q247" s="1047">
        <f>J241</f>
        <v>36</v>
      </c>
      <c r="R247" s="879"/>
      <c r="S247" s="950"/>
      <c r="T247" s="879"/>
      <c r="U247" s="1043"/>
      <c r="V247" s="879">
        <f t="shared" si="276"/>
        <v>48.06</v>
      </c>
      <c r="W247" s="1029">
        <f t="shared" si="277"/>
        <v>36</v>
      </c>
      <c r="X247" s="879">
        <f t="shared" si="278"/>
        <v>0</v>
      </c>
      <c r="Y247" s="950">
        <f t="shared" si="279"/>
        <v>0</v>
      </c>
      <c r="Z247" s="917">
        <f t="shared" si="274"/>
        <v>48.06</v>
      </c>
      <c r="AA247" s="918">
        <f t="shared" si="275"/>
        <v>36</v>
      </c>
      <c r="AC247" s="930" t="s">
        <v>323</v>
      </c>
      <c r="AD247" s="769">
        <f>I248</f>
        <v>62.777999999999999</v>
      </c>
      <c r="AE247" s="1120">
        <f>J248</f>
        <v>40.502000000000002</v>
      </c>
      <c r="AF247" s="903"/>
      <c r="AG247" s="1028"/>
      <c r="AH247" s="903"/>
      <c r="AI247" s="1046"/>
      <c r="AJ247" s="903">
        <f t="shared" ref="AJ247:AM250" si="282">AD247+AF247</f>
        <v>62.777999999999999</v>
      </c>
      <c r="AK247" s="1029">
        <f t="shared" si="282"/>
        <v>40.502000000000002</v>
      </c>
      <c r="AL247" s="903">
        <f t="shared" si="282"/>
        <v>0</v>
      </c>
      <c r="AM247" s="950">
        <f t="shared" si="282"/>
        <v>0</v>
      </c>
      <c r="AN247" s="933">
        <f t="shared" si="272"/>
        <v>62.777999999999999</v>
      </c>
      <c r="AO247" s="937">
        <f t="shared" si="273"/>
        <v>40.502000000000002</v>
      </c>
      <c r="AR247" s="111"/>
    </row>
    <row r="248" spans="2:44" ht="15.75" thickBot="1">
      <c r="B248" s="103"/>
      <c r="C248" s="2389"/>
      <c r="D248" s="92"/>
      <c r="E248" s="2862" t="s">
        <v>1052</v>
      </c>
      <c r="F248" s="3016"/>
      <c r="G248" s="3333"/>
      <c r="H248" s="2736" t="s">
        <v>287</v>
      </c>
      <c r="I248" s="227">
        <v>62.777999999999999</v>
      </c>
      <c r="J248" s="3184">
        <v>40.502000000000002</v>
      </c>
      <c r="K248" s="245" t="s">
        <v>372</v>
      </c>
      <c r="L248" s="3126">
        <v>0.5</v>
      </c>
      <c r="M248" s="3237">
        <v>0.5</v>
      </c>
      <c r="N248" s="92"/>
      <c r="O248" s="2796" t="s">
        <v>425</v>
      </c>
      <c r="P248" s="881">
        <f t="shared" ref="P248:U248" si="283">AD260</f>
        <v>143.59800000000001</v>
      </c>
      <c r="Q248" s="1044">
        <f t="shared" si="283"/>
        <v>106.02200000000001</v>
      </c>
      <c r="R248" s="1391">
        <f t="shared" si="283"/>
        <v>122.2184</v>
      </c>
      <c r="S248" s="1392">
        <f t="shared" si="283"/>
        <v>98.338999999999999</v>
      </c>
      <c r="T248" s="881">
        <f t="shared" si="283"/>
        <v>63</v>
      </c>
      <c r="U248" s="1046">
        <f t="shared" si="283"/>
        <v>52.92</v>
      </c>
      <c r="V248" s="1391">
        <f t="shared" ref="V248:Y250" si="284">P248+R248</f>
        <v>265.81640000000004</v>
      </c>
      <c r="W248" s="923">
        <f t="shared" si="284"/>
        <v>204.36099999999999</v>
      </c>
      <c r="X248" s="1391">
        <f t="shared" si="284"/>
        <v>185.2184</v>
      </c>
      <c r="Y248" s="1392">
        <f t="shared" si="284"/>
        <v>151.25900000000001</v>
      </c>
      <c r="Z248" s="1393">
        <f t="shared" si="274"/>
        <v>328.81640000000004</v>
      </c>
      <c r="AA248" s="923">
        <f t="shared" si="275"/>
        <v>257.28100000000001</v>
      </c>
      <c r="AC248" s="929" t="s">
        <v>230</v>
      </c>
      <c r="AD248" s="769"/>
      <c r="AE248" s="1124"/>
      <c r="AF248" s="903"/>
      <c r="AG248" s="1028"/>
      <c r="AH248" s="903"/>
      <c r="AI248" s="1046"/>
      <c r="AJ248" s="903">
        <f t="shared" si="282"/>
        <v>0</v>
      </c>
      <c r="AK248" s="1029">
        <f t="shared" si="282"/>
        <v>0</v>
      </c>
      <c r="AL248" s="903">
        <f t="shared" si="282"/>
        <v>0</v>
      </c>
      <c r="AM248" s="950">
        <f t="shared" si="282"/>
        <v>0</v>
      </c>
      <c r="AN248" s="933">
        <f t="shared" si="272"/>
        <v>0</v>
      </c>
      <c r="AO248" s="937">
        <f t="shared" si="273"/>
        <v>0</v>
      </c>
      <c r="AR248" s="111"/>
    </row>
    <row r="249" spans="2:44" ht="15.75" thickBot="1">
      <c r="B249" s="1234" t="s">
        <v>292</v>
      </c>
      <c r="C249" s="1235"/>
      <c r="D249" s="3240">
        <f>SUM(D241:D248)</f>
        <v>685</v>
      </c>
      <c r="E249" s="241" t="s">
        <v>779</v>
      </c>
      <c r="F249" s="3029">
        <v>150.15</v>
      </c>
      <c r="G249" s="3334">
        <v>105</v>
      </c>
      <c r="H249" s="1558" t="s">
        <v>619</v>
      </c>
      <c r="I249" s="3335"/>
      <c r="J249" s="3324">
        <v>1.84</v>
      </c>
      <c r="K249" s="2403" t="s">
        <v>529</v>
      </c>
      <c r="L249" s="1231"/>
      <c r="M249" s="1230"/>
      <c r="N249" s="92"/>
      <c r="O249" s="2797" t="s">
        <v>426</v>
      </c>
      <c r="P249" s="881">
        <f t="shared" ref="P249:U250" si="285">AD267</f>
        <v>4.32</v>
      </c>
      <c r="Q249" s="1044">
        <f t="shared" si="285"/>
        <v>4.32</v>
      </c>
      <c r="R249" s="881">
        <f t="shared" si="285"/>
        <v>0</v>
      </c>
      <c r="S249" s="1045">
        <f t="shared" si="285"/>
        <v>0</v>
      </c>
      <c r="T249" s="881">
        <f t="shared" si="285"/>
        <v>0</v>
      </c>
      <c r="U249" s="1046">
        <f t="shared" si="285"/>
        <v>0</v>
      </c>
      <c r="V249" s="881">
        <f t="shared" si="284"/>
        <v>4.32</v>
      </c>
      <c r="W249" s="923">
        <f t="shared" si="284"/>
        <v>4.32</v>
      </c>
      <c r="X249" s="881">
        <f t="shared" si="284"/>
        <v>0</v>
      </c>
      <c r="Y249" s="1045">
        <f t="shared" si="284"/>
        <v>0</v>
      </c>
      <c r="Z249" s="922">
        <f t="shared" si="274"/>
        <v>4.32</v>
      </c>
      <c r="AA249" s="923">
        <f t="shared" si="275"/>
        <v>4.32</v>
      </c>
      <c r="AC249" s="931" t="s">
        <v>353</v>
      </c>
      <c r="AD249" s="769"/>
      <c r="AE249" s="1122"/>
      <c r="AF249" s="903"/>
      <c r="AG249" s="1028"/>
      <c r="AH249" s="904"/>
      <c r="AI249" s="1129"/>
      <c r="AJ249" s="904">
        <f t="shared" si="282"/>
        <v>0</v>
      </c>
      <c r="AK249" s="1031">
        <f t="shared" si="282"/>
        <v>0</v>
      </c>
      <c r="AL249" s="904">
        <f t="shared" si="282"/>
        <v>0</v>
      </c>
      <c r="AM249" s="868">
        <f t="shared" si="282"/>
        <v>0</v>
      </c>
      <c r="AN249" s="933">
        <f t="shared" si="272"/>
        <v>0</v>
      </c>
      <c r="AO249" s="937">
        <f t="shared" si="273"/>
        <v>0</v>
      </c>
      <c r="AR249" s="207"/>
    </row>
    <row r="250" spans="2:44" ht="15.75" thickBot="1">
      <c r="B250" s="616"/>
      <c r="C250" s="340" t="s">
        <v>110</v>
      </c>
      <c r="D250" s="226"/>
      <c r="E250" s="3336" t="s">
        <v>502</v>
      </c>
      <c r="F250" s="3037"/>
      <c r="G250" s="3037"/>
      <c r="H250" s="3337"/>
      <c r="I250" s="3032"/>
      <c r="J250" s="3326"/>
      <c r="K250" s="3338" t="s">
        <v>723</v>
      </c>
      <c r="L250" s="2113"/>
      <c r="M250" s="3339"/>
      <c r="N250" s="92"/>
      <c r="O250" s="2798" t="s">
        <v>526</v>
      </c>
      <c r="P250" s="881">
        <f t="shared" si="285"/>
        <v>147.91800000000001</v>
      </c>
      <c r="Q250" s="1044">
        <f t="shared" si="285"/>
        <v>110.34200000000001</v>
      </c>
      <c r="R250" s="1391">
        <f t="shared" si="285"/>
        <v>122.2184</v>
      </c>
      <c r="S250" s="1392">
        <f t="shared" si="285"/>
        <v>98.338999999999999</v>
      </c>
      <c r="T250" s="881">
        <f t="shared" si="285"/>
        <v>63</v>
      </c>
      <c r="U250" s="1046">
        <f t="shared" si="285"/>
        <v>52.92</v>
      </c>
      <c r="V250" s="881">
        <f t="shared" si="284"/>
        <v>270.13639999999998</v>
      </c>
      <c r="W250" s="923">
        <f t="shared" si="284"/>
        <v>208.68100000000001</v>
      </c>
      <c r="X250" s="881">
        <f t="shared" si="284"/>
        <v>185.2184</v>
      </c>
      <c r="Y250" s="1045">
        <f t="shared" si="284"/>
        <v>151.25900000000001</v>
      </c>
      <c r="Z250" s="922">
        <f t="shared" si="274"/>
        <v>333.13639999999998</v>
      </c>
      <c r="AA250" s="923">
        <f t="shared" si="275"/>
        <v>261.601</v>
      </c>
      <c r="AC250" s="931" t="s">
        <v>633</v>
      </c>
      <c r="AD250" s="900"/>
      <c r="AE250" s="1119"/>
      <c r="AF250" s="902"/>
      <c r="AG250" s="1025"/>
      <c r="AH250" s="903"/>
      <c r="AI250" s="1046"/>
      <c r="AJ250" s="903">
        <f t="shared" si="282"/>
        <v>0</v>
      </c>
      <c r="AK250" s="1029">
        <f t="shared" si="282"/>
        <v>0</v>
      </c>
      <c r="AL250" s="903">
        <f t="shared" si="282"/>
        <v>0</v>
      </c>
      <c r="AM250" s="950">
        <f t="shared" si="282"/>
        <v>0</v>
      </c>
      <c r="AN250" s="933">
        <f t="shared" si="272"/>
        <v>0</v>
      </c>
      <c r="AO250" s="937">
        <f t="shared" si="273"/>
        <v>0</v>
      </c>
      <c r="AR250" s="207"/>
    </row>
    <row r="251" spans="2:44" ht="15.75" thickBot="1">
      <c r="B251" s="1414" t="s">
        <v>606</v>
      </c>
      <c r="C251" s="1409" t="s">
        <v>493</v>
      </c>
      <c r="D251" s="1550">
        <v>100</v>
      </c>
      <c r="E251" s="3068" t="s">
        <v>89</v>
      </c>
      <c r="F251" s="3069" t="s">
        <v>90</v>
      </c>
      <c r="G251" s="3070" t="s">
        <v>91</v>
      </c>
      <c r="H251" s="3068" t="s">
        <v>89</v>
      </c>
      <c r="I251" s="3069" t="s">
        <v>90</v>
      </c>
      <c r="J251" s="3070" t="s">
        <v>91</v>
      </c>
      <c r="K251" s="3068" t="s">
        <v>89</v>
      </c>
      <c r="L251" s="3069" t="s">
        <v>90</v>
      </c>
      <c r="M251" s="3070" t="s">
        <v>91</v>
      </c>
      <c r="N251" s="92"/>
      <c r="O251" s="916" t="s">
        <v>66</v>
      </c>
      <c r="P251" s="882">
        <f t="shared" ref="P251:U251" si="286">AD275</f>
        <v>150.15</v>
      </c>
      <c r="Q251" s="1047">
        <f t="shared" si="286"/>
        <v>105</v>
      </c>
      <c r="R251" s="882">
        <f t="shared" si="286"/>
        <v>32.344000000000001</v>
      </c>
      <c r="S251" s="950">
        <f>AG275</f>
        <v>22.5</v>
      </c>
      <c r="T251" s="882">
        <f t="shared" si="286"/>
        <v>8.57</v>
      </c>
      <c r="U251" s="1043">
        <f t="shared" si="286"/>
        <v>7.5</v>
      </c>
      <c r="V251" s="882">
        <f t="shared" ref="V251:Y251" si="287">P251+R251</f>
        <v>182.494</v>
      </c>
      <c r="W251" s="1029">
        <f t="shared" si="287"/>
        <v>127.5</v>
      </c>
      <c r="X251" s="882">
        <f t="shared" si="287"/>
        <v>40.914000000000001</v>
      </c>
      <c r="Y251" s="950">
        <f t="shared" si="287"/>
        <v>30</v>
      </c>
      <c r="Z251" s="917">
        <f t="shared" ref="Z251:Z274" si="288">P251+R251+T251</f>
        <v>191.06399999999999</v>
      </c>
      <c r="AA251" s="918">
        <f t="shared" ref="AA251:AA274" si="289">Q251+S251+U251</f>
        <v>135</v>
      </c>
      <c r="AC251" s="1201" t="s">
        <v>373</v>
      </c>
      <c r="AD251" s="769"/>
      <c r="AE251" s="1120"/>
      <c r="AF251" s="903"/>
      <c r="AG251" s="1028"/>
      <c r="AH251" s="903"/>
      <c r="AI251" s="1046"/>
      <c r="AJ251" s="903">
        <f t="shared" ref="AJ251:AJ252" si="290">AD251+AF251</f>
        <v>0</v>
      </c>
      <c r="AK251" s="1029">
        <f t="shared" ref="AK251:AK252" si="291">AE251+AG251</f>
        <v>0</v>
      </c>
      <c r="AL251" s="903">
        <f t="shared" ref="AL251:AL252" si="292">AF251+AH251</f>
        <v>0</v>
      </c>
      <c r="AM251" s="950">
        <f t="shared" ref="AM251:AM252" si="293">AG251+AI251</f>
        <v>0</v>
      </c>
      <c r="AN251" s="933">
        <f t="shared" si="272"/>
        <v>0</v>
      </c>
      <c r="AO251" s="937">
        <f t="shared" si="273"/>
        <v>0</v>
      </c>
      <c r="AR251" s="104"/>
    </row>
    <row r="252" spans="2:44" ht="14.25" customHeight="1">
      <c r="B252" s="1557" t="s">
        <v>724</v>
      </c>
      <c r="C252" s="1615" t="s">
        <v>447</v>
      </c>
      <c r="D252" s="1625">
        <v>250</v>
      </c>
      <c r="E252" s="129" t="s">
        <v>725</v>
      </c>
      <c r="F252" s="2868">
        <v>15</v>
      </c>
      <c r="G252" s="3042">
        <v>15</v>
      </c>
      <c r="H252" s="3158" t="s">
        <v>726</v>
      </c>
      <c r="I252" s="3340"/>
      <c r="J252" s="3341"/>
      <c r="K252" s="129" t="s">
        <v>61</v>
      </c>
      <c r="L252" s="2868">
        <v>211.6</v>
      </c>
      <c r="M252" s="3282">
        <v>210</v>
      </c>
      <c r="N252" s="92"/>
      <c r="O252" s="924" t="s">
        <v>93</v>
      </c>
      <c r="P252" s="1169">
        <f t="shared" ref="P252:U252" si="294">AD279</f>
        <v>0</v>
      </c>
      <c r="Q252" s="872">
        <f t="shared" si="294"/>
        <v>0</v>
      </c>
      <c r="R252" s="882">
        <f t="shared" si="294"/>
        <v>20</v>
      </c>
      <c r="S252" s="1029">
        <f t="shared" si="294"/>
        <v>20</v>
      </c>
      <c r="T252" s="882">
        <f t="shared" si="294"/>
        <v>0</v>
      </c>
      <c r="U252" s="1043">
        <f t="shared" si="294"/>
        <v>0</v>
      </c>
      <c r="V252" s="879">
        <f t="shared" ref="V252:V274" si="295">P252+R252</f>
        <v>20</v>
      </c>
      <c r="W252" s="1029">
        <f t="shared" ref="W252:W279" si="296">Q252+S252</f>
        <v>20</v>
      </c>
      <c r="X252" s="879">
        <f t="shared" ref="X252:X277" si="297">R252+T252</f>
        <v>20</v>
      </c>
      <c r="Y252" s="950">
        <f t="shared" ref="Y252:Y279" si="298">S252+U252</f>
        <v>20</v>
      </c>
      <c r="Z252" s="917">
        <f t="shared" si="288"/>
        <v>20</v>
      </c>
      <c r="AA252" s="918">
        <f t="shared" si="289"/>
        <v>20</v>
      </c>
      <c r="AC252" s="930" t="s">
        <v>374</v>
      </c>
      <c r="AD252" s="769"/>
      <c r="AE252" s="1121"/>
      <c r="AF252" s="903"/>
      <c r="AG252" s="1028"/>
      <c r="AH252" s="903"/>
      <c r="AI252" s="1046"/>
      <c r="AJ252" s="903">
        <f t="shared" si="290"/>
        <v>0</v>
      </c>
      <c r="AK252" s="1029">
        <f t="shared" si="291"/>
        <v>0</v>
      </c>
      <c r="AL252" s="903">
        <f t="shared" si="292"/>
        <v>0</v>
      </c>
      <c r="AM252" s="950">
        <f t="shared" si="293"/>
        <v>0</v>
      </c>
      <c r="AN252" s="933">
        <f t="shared" si="272"/>
        <v>0</v>
      </c>
      <c r="AO252" s="937">
        <f t="shared" si="273"/>
        <v>0</v>
      </c>
      <c r="AR252" s="111"/>
    </row>
    <row r="253" spans="2:44" ht="12.75" customHeight="1">
      <c r="B253" s="1552" t="s">
        <v>727</v>
      </c>
      <c r="C253" s="3628" t="s">
        <v>382</v>
      </c>
      <c r="D253" s="3342"/>
      <c r="E253" s="2736" t="s">
        <v>85</v>
      </c>
      <c r="F253" s="227">
        <v>12.5</v>
      </c>
      <c r="G253" s="3184">
        <v>10</v>
      </c>
      <c r="H253" s="245" t="s">
        <v>391</v>
      </c>
      <c r="I253" s="2427">
        <v>46.618000000000002</v>
      </c>
      <c r="J253" s="3201">
        <v>40.299999999999997</v>
      </c>
      <c r="K253" s="183" t="s">
        <v>352</v>
      </c>
      <c r="L253" s="227">
        <v>27.12</v>
      </c>
      <c r="M253" s="3055">
        <v>27.12</v>
      </c>
      <c r="N253" s="92"/>
      <c r="O253" s="916" t="s">
        <v>116</v>
      </c>
      <c r="P253" s="879">
        <f>D243</f>
        <v>200</v>
      </c>
      <c r="Q253" s="872">
        <f>D243</f>
        <v>200</v>
      </c>
      <c r="R253" s="879"/>
      <c r="S253" s="950"/>
      <c r="T253" s="879"/>
      <c r="U253" s="1043"/>
      <c r="V253" s="879">
        <f t="shared" si="295"/>
        <v>200</v>
      </c>
      <c r="W253" s="1029">
        <f t="shared" si="296"/>
        <v>200</v>
      </c>
      <c r="X253" s="879">
        <f t="shared" si="297"/>
        <v>0</v>
      </c>
      <c r="Y253" s="950">
        <f t="shared" si="298"/>
        <v>0</v>
      </c>
      <c r="Z253" s="917">
        <f t="shared" si="288"/>
        <v>200</v>
      </c>
      <c r="AA253" s="918">
        <f t="shared" si="289"/>
        <v>200</v>
      </c>
      <c r="AC253" s="931" t="s">
        <v>111</v>
      </c>
      <c r="AD253" s="769">
        <f>I244</f>
        <v>26.1</v>
      </c>
      <c r="AE253" s="1121">
        <f>J244</f>
        <v>20.88</v>
      </c>
      <c r="AF253" s="903"/>
      <c r="AG253" s="1028"/>
      <c r="AH253" s="903"/>
      <c r="AI253" s="1046"/>
      <c r="AJ253" s="903">
        <f t="shared" ref="AJ253:AM260" si="299">AD253+AF253</f>
        <v>26.1</v>
      </c>
      <c r="AK253" s="1029">
        <f t="shared" si="299"/>
        <v>20.88</v>
      </c>
      <c r="AL253" s="903">
        <f t="shared" si="299"/>
        <v>0</v>
      </c>
      <c r="AM253" s="950">
        <f t="shared" si="299"/>
        <v>0</v>
      </c>
      <c r="AN253" s="933">
        <f t="shared" si="272"/>
        <v>26.1</v>
      </c>
      <c r="AO253" s="937">
        <f t="shared" si="273"/>
        <v>20.88</v>
      </c>
      <c r="AR253" s="207"/>
    </row>
    <row r="254" spans="2:44" ht="14.25" customHeight="1">
      <c r="B254" s="162" t="s">
        <v>1054</v>
      </c>
      <c r="C254" s="265" t="s">
        <v>723</v>
      </c>
      <c r="D254" s="687">
        <v>230</v>
      </c>
      <c r="E254" s="2736" t="s">
        <v>134</v>
      </c>
      <c r="F254" s="227">
        <v>12</v>
      </c>
      <c r="G254" s="2394">
        <v>10</v>
      </c>
      <c r="H254" s="3100" t="s">
        <v>136</v>
      </c>
      <c r="I254" s="227" t="s">
        <v>728</v>
      </c>
      <c r="J254" s="2395">
        <v>2.4</v>
      </c>
      <c r="K254" s="184" t="s">
        <v>128</v>
      </c>
      <c r="L254" s="239">
        <v>4</v>
      </c>
      <c r="M254" s="839">
        <v>4</v>
      </c>
      <c r="N254" s="92"/>
      <c r="O254" s="429" t="s">
        <v>317</v>
      </c>
      <c r="P254" s="879">
        <f t="shared" ref="P254:U254" si="300">AD282</f>
        <v>0</v>
      </c>
      <c r="Q254" s="872">
        <f t="shared" si="300"/>
        <v>0</v>
      </c>
      <c r="R254" s="879">
        <f t="shared" si="300"/>
        <v>46.618000000000002</v>
      </c>
      <c r="S254" s="950">
        <f t="shared" si="300"/>
        <v>40.299999999999997</v>
      </c>
      <c r="T254" s="879">
        <f t="shared" si="300"/>
        <v>0</v>
      </c>
      <c r="U254" s="1043">
        <f t="shared" si="300"/>
        <v>0</v>
      </c>
      <c r="V254" s="879">
        <f t="shared" si="295"/>
        <v>46.618000000000002</v>
      </c>
      <c r="W254" s="1029">
        <f t="shared" si="296"/>
        <v>40.299999999999997</v>
      </c>
      <c r="X254" s="879">
        <f t="shared" si="297"/>
        <v>46.618000000000002</v>
      </c>
      <c r="Y254" s="950">
        <f t="shared" si="298"/>
        <v>40.299999999999997</v>
      </c>
      <c r="Z254" s="917">
        <f t="shared" si="288"/>
        <v>46.618000000000002</v>
      </c>
      <c r="AA254" s="918">
        <f t="shared" si="289"/>
        <v>40.299999999999997</v>
      </c>
      <c r="AC254" s="931" t="s">
        <v>80</v>
      </c>
      <c r="AD254" s="769">
        <f>I243</f>
        <v>21.42</v>
      </c>
      <c r="AE254" s="1124">
        <f>J243</f>
        <v>18</v>
      </c>
      <c r="AF254" s="903">
        <f>F254+I255</f>
        <v>16.170000000000002</v>
      </c>
      <c r="AG254" s="1028">
        <f>G254+J255</f>
        <v>13.5</v>
      </c>
      <c r="AH254" s="903">
        <f>F269</f>
        <v>63</v>
      </c>
      <c r="AI254" s="1046">
        <f>G269</f>
        <v>52.92</v>
      </c>
      <c r="AJ254" s="903">
        <f t="shared" si="299"/>
        <v>37.590000000000003</v>
      </c>
      <c r="AK254" s="1029">
        <f t="shared" si="299"/>
        <v>31.5</v>
      </c>
      <c r="AL254" s="903">
        <f t="shared" si="299"/>
        <v>79.17</v>
      </c>
      <c r="AM254" s="950">
        <f t="shared" si="299"/>
        <v>66.42</v>
      </c>
      <c r="AN254" s="933">
        <f t="shared" si="272"/>
        <v>100.59</v>
      </c>
      <c r="AO254" s="937">
        <f t="shared" si="273"/>
        <v>84.42</v>
      </c>
      <c r="AR254" s="207"/>
    </row>
    <row r="255" spans="2:44" ht="14.25" customHeight="1">
      <c r="B255" s="1560" t="s">
        <v>906</v>
      </c>
      <c r="C255" s="166" t="s">
        <v>1055</v>
      </c>
      <c r="D255" s="1609">
        <v>35</v>
      </c>
      <c r="E255" s="3343" t="s">
        <v>82</v>
      </c>
      <c r="F255" s="242">
        <v>2.5</v>
      </c>
      <c r="G255" s="3107">
        <v>2.5</v>
      </c>
      <c r="H255" s="245" t="s">
        <v>134</v>
      </c>
      <c r="I255" s="227">
        <v>4.17</v>
      </c>
      <c r="J255" s="2395">
        <v>3.5</v>
      </c>
      <c r="K255" s="183" t="s">
        <v>141</v>
      </c>
      <c r="L255" s="3203" t="s">
        <v>1056</v>
      </c>
      <c r="M255" s="3055">
        <v>5.64</v>
      </c>
      <c r="N255" s="92"/>
      <c r="O255" s="916" t="s">
        <v>318</v>
      </c>
      <c r="P255" s="879">
        <f t="shared" ref="P255:U255" si="301">AD286</f>
        <v>0</v>
      </c>
      <c r="Q255" s="1047">
        <f t="shared" si="301"/>
        <v>0</v>
      </c>
      <c r="R255" s="879">
        <f t="shared" si="301"/>
        <v>0</v>
      </c>
      <c r="S255" s="1029">
        <f t="shared" si="301"/>
        <v>0</v>
      </c>
      <c r="T255" s="879">
        <f t="shared" si="301"/>
        <v>0</v>
      </c>
      <c r="U255" s="1048">
        <f t="shared" si="301"/>
        <v>0</v>
      </c>
      <c r="V255" s="879">
        <f t="shared" si="295"/>
        <v>0</v>
      </c>
      <c r="W255" s="1029">
        <f t="shared" si="296"/>
        <v>0</v>
      </c>
      <c r="X255" s="879">
        <f t="shared" si="297"/>
        <v>0</v>
      </c>
      <c r="Y255" s="950">
        <f t="shared" si="298"/>
        <v>0</v>
      </c>
      <c r="Z255" s="917">
        <f t="shared" si="288"/>
        <v>0</v>
      </c>
      <c r="AA255" s="918">
        <f t="shared" si="289"/>
        <v>0</v>
      </c>
      <c r="AC255" s="931" t="s">
        <v>64</v>
      </c>
      <c r="AD255" s="769">
        <f>I242+L244</f>
        <v>33.299999999999997</v>
      </c>
      <c r="AE255" s="1124">
        <f>J242+M244</f>
        <v>26.64</v>
      </c>
      <c r="AF255" s="903">
        <f>F253+F262</f>
        <v>106.0484</v>
      </c>
      <c r="AG255" s="1028">
        <f>G253+G262</f>
        <v>84.838999999999999</v>
      </c>
      <c r="AH255" s="903"/>
      <c r="AI255" s="1046"/>
      <c r="AJ255" s="903">
        <f t="shared" si="299"/>
        <v>139.3484</v>
      </c>
      <c r="AK255" s="1029">
        <f t="shared" si="299"/>
        <v>111.479</v>
      </c>
      <c r="AL255" s="903">
        <f t="shared" si="299"/>
        <v>106.0484</v>
      </c>
      <c r="AM255" s="950">
        <f t="shared" si="299"/>
        <v>84.838999999999999</v>
      </c>
      <c r="AN255" s="933">
        <f t="shared" si="272"/>
        <v>139.3484</v>
      </c>
      <c r="AO255" s="937">
        <f t="shared" si="273"/>
        <v>111.479</v>
      </c>
      <c r="AR255" s="207"/>
    </row>
    <row r="256" spans="2:44" ht="13.5" customHeight="1">
      <c r="B256" s="1414" t="s">
        <v>456</v>
      </c>
      <c r="C256" s="1597" t="s">
        <v>13</v>
      </c>
      <c r="D256" s="1550">
        <v>200</v>
      </c>
      <c r="E256" s="183" t="s">
        <v>372</v>
      </c>
      <c r="F256" s="227">
        <v>0.9</v>
      </c>
      <c r="G256" s="2394">
        <v>0.9</v>
      </c>
      <c r="H256" s="1405" t="s">
        <v>372</v>
      </c>
      <c r="I256" s="242">
        <v>0.17499999999999999</v>
      </c>
      <c r="J256" s="2428">
        <v>0.17499999999999999</v>
      </c>
      <c r="K256" s="183" t="s">
        <v>372</v>
      </c>
      <c r="L256" s="227">
        <v>0.68</v>
      </c>
      <c r="M256" s="3055">
        <v>0.68</v>
      </c>
      <c r="N256" s="92"/>
      <c r="O256" s="916" t="s">
        <v>108</v>
      </c>
      <c r="P256" s="882">
        <f>F241</f>
        <v>122.286</v>
      </c>
      <c r="Q256" s="872">
        <f>G241</f>
        <v>85.715000000000003</v>
      </c>
      <c r="R256" s="879"/>
      <c r="S256" s="950"/>
      <c r="T256" s="882">
        <f>F268</f>
        <v>133.06</v>
      </c>
      <c r="U256" s="1043">
        <f>G268</f>
        <v>92.4</v>
      </c>
      <c r="V256" s="879">
        <f t="shared" si="295"/>
        <v>122.286</v>
      </c>
      <c r="W256" s="1029">
        <f t="shared" si="296"/>
        <v>85.715000000000003</v>
      </c>
      <c r="X256" s="879">
        <f t="shared" si="297"/>
        <v>133.06</v>
      </c>
      <c r="Y256" s="950">
        <f t="shared" si="298"/>
        <v>92.4</v>
      </c>
      <c r="Z256" s="917">
        <f t="shared" si="288"/>
        <v>255.346</v>
      </c>
      <c r="AA256" s="918">
        <f t="shared" si="289"/>
        <v>178.11500000000001</v>
      </c>
      <c r="AC256" s="931" t="s">
        <v>69</v>
      </c>
      <c r="AD256" s="769"/>
      <c r="AE256" s="1121"/>
      <c r="AF256" s="903"/>
      <c r="AG256" s="1028"/>
      <c r="AH256" s="903"/>
      <c r="AI256" s="1046"/>
      <c r="AJ256" s="903">
        <f t="shared" si="299"/>
        <v>0</v>
      </c>
      <c r="AK256" s="1029">
        <f t="shared" si="299"/>
        <v>0</v>
      </c>
      <c r="AL256" s="903">
        <f t="shared" si="299"/>
        <v>0</v>
      </c>
      <c r="AM256" s="950">
        <f t="shared" si="299"/>
        <v>0</v>
      </c>
      <c r="AN256" s="933">
        <f t="shared" si="272"/>
        <v>0</v>
      </c>
      <c r="AO256" s="937">
        <f t="shared" si="273"/>
        <v>0</v>
      </c>
      <c r="AR256" s="207"/>
    </row>
    <row r="257" spans="2:44" ht="14.25" customHeight="1">
      <c r="B257" s="2418"/>
      <c r="C257" s="1598" t="s">
        <v>359</v>
      </c>
      <c r="D257" s="3124"/>
      <c r="E257" s="3344" t="s">
        <v>135</v>
      </c>
      <c r="F257" s="3072">
        <v>0.01</v>
      </c>
      <c r="G257" s="3345">
        <v>0.01</v>
      </c>
      <c r="H257" s="265" t="s">
        <v>75</v>
      </c>
      <c r="I257" s="227">
        <v>0.5</v>
      </c>
      <c r="J257" s="2394">
        <v>0.5</v>
      </c>
      <c r="K257" s="183" t="s">
        <v>376</v>
      </c>
      <c r="L257" s="3647">
        <v>22.49</v>
      </c>
      <c r="M257" s="839">
        <v>22.49</v>
      </c>
      <c r="N257" s="92"/>
      <c r="O257" s="916" t="s">
        <v>62</v>
      </c>
      <c r="P257" s="879"/>
      <c r="Q257" s="872"/>
      <c r="R257" s="879"/>
      <c r="S257" s="950"/>
      <c r="T257" s="879"/>
      <c r="U257" s="1043"/>
      <c r="V257" s="879">
        <f t="shared" si="295"/>
        <v>0</v>
      </c>
      <c r="W257" s="1029">
        <f t="shared" si="296"/>
        <v>0</v>
      </c>
      <c r="X257" s="879">
        <f t="shared" si="297"/>
        <v>0</v>
      </c>
      <c r="Y257" s="950">
        <f t="shared" si="298"/>
        <v>0</v>
      </c>
      <c r="Z257" s="917">
        <f t="shared" si="288"/>
        <v>0</v>
      </c>
      <c r="AA257" s="918">
        <f t="shared" si="289"/>
        <v>0</v>
      </c>
      <c r="AC257" s="931" t="s">
        <v>114</v>
      </c>
      <c r="AD257" s="769"/>
      <c r="AE257" s="1125"/>
      <c r="AF257" s="903"/>
      <c r="AG257" s="1028"/>
      <c r="AH257" s="903"/>
      <c r="AI257" s="1046"/>
      <c r="AJ257" s="903">
        <f t="shared" si="299"/>
        <v>0</v>
      </c>
      <c r="AK257" s="1029">
        <f t="shared" si="299"/>
        <v>0</v>
      </c>
      <c r="AL257" s="903">
        <f t="shared" si="299"/>
        <v>0</v>
      </c>
      <c r="AM257" s="950">
        <f t="shared" si="299"/>
        <v>0</v>
      </c>
      <c r="AN257" s="933">
        <f t="shared" si="272"/>
        <v>0</v>
      </c>
      <c r="AO257" s="937">
        <f t="shared" si="273"/>
        <v>0</v>
      </c>
      <c r="AR257" s="207"/>
    </row>
    <row r="258" spans="2:44">
      <c r="B258" s="1643" t="s">
        <v>9</v>
      </c>
      <c r="C258" s="2691" t="s">
        <v>10</v>
      </c>
      <c r="D258" s="3006">
        <v>30</v>
      </c>
      <c r="E258" s="241" t="s">
        <v>76</v>
      </c>
      <c r="F258" s="227">
        <v>250</v>
      </c>
      <c r="G258" s="2394">
        <v>250</v>
      </c>
      <c r="H258" s="3346" t="s">
        <v>730</v>
      </c>
      <c r="I258" s="3063"/>
      <c r="J258" s="3063"/>
      <c r="K258" s="241" t="s">
        <v>77</v>
      </c>
      <c r="L258" s="840">
        <v>4.8</v>
      </c>
      <c r="M258" s="3648">
        <v>4.8</v>
      </c>
      <c r="N258" s="107"/>
      <c r="O258" s="916" t="s">
        <v>58</v>
      </c>
      <c r="P258" s="879">
        <f>F242</f>
        <v>32.57</v>
      </c>
      <c r="Q258" s="1047">
        <f>G242</f>
        <v>32.57</v>
      </c>
      <c r="R258" s="879">
        <f>I263+I257</f>
        <v>200.5</v>
      </c>
      <c r="S258" s="1217">
        <f>J263+J257</f>
        <v>200.5</v>
      </c>
      <c r="T258" s="879"/>
      <c r="U258" s="1040"/>
      <c r="V258" s="879">
        <f t="shared" si="295"/>
        <v>233.07</v>
      </c>
      <c r="W258" s="1029">
        <f t="shared" si="296"/>
        <v>233.07</v>
      </c>
      <c r="X258" s="879">
        <f t="shared" si="297"/>
        <v>200.5</v>
      </c>
      <c r="Y258" s="950">
        <f t="shared" si="298"/>
        <v>200.5</v>
      </c>
      <c r="Z258" s="917">
        <f t="shared" si="288"/>
        <v>233.07</v>
      </c>
      <c r="AA258" s="918">
        <f t="shared" si="289"/>
        <v>233.07</v>
      </c>
      <c r="AC258" s="931" t="s">
        <v>634</v>
      </c>
      <c r="AD258" s="769"/>
      <c r="AE258" s="1126"/>
      <c r="AF258" s="903"/>
      <c r="AG258" s="1028"/>
      <c r="AH258" s="903"/>
      <c r="AI258" s="1046"/>
      <c r="AJ258" s="903">
        <f t="shared" si="299"/>
        <v>0</v>
      </c>
      <c r="AK258" s="1029">
        <f t="shared" si="299"/>
        <v>0</v>
      </c>
      <c r="AL258" s="903">
        <f t="shared" si="299"/>
        <v>0</v>
      </c>
      <c r="AM258" s="950">
        <f t="shared" si="299"/>
        <v>0</v>
      </c>
      <c r="AN258" s="933">
        <f t="shared" si="272"/>
        <v>0</v>
      </c>
      <c r="AO258" s="937">
        <f t="shared" si="273"/>
        <v>0</v>
      </c>
      <c r="AR258" s="207"/>
    </row>
    <row r="259" spans="2:44" ht="14.25" customHeight="1" thickBot="1">
      <c r="B259" s="1250" t="s">
        <v>9</v>
      </c>
      <c r="C259" s="2691" t="s">
        <v>319</v>
      </c>
      <c r="D259" s="3006">
        <v>20</v>
      </c>
      <c r="E259" s="183" t="s">
        <v>619</v>
      </c>
      <c r="F259" s="3166"/>
      <c r="G259" s="2394">
        <v>0.7</v>
      </c>
      <c r="H259" s="3347" t="s">
        <v>731</v>
      </c>
      <c r="I259" s="3063"/>
      <c r="J259" s="3348"/>
      <c r="K259" s="183" t="s">
        <v>1142</v>
      </c>
      <c r="L259" s="239">
        <v>1.05</v>
      </c>
      <c r="M259" s="839">
        <v>1.05</v>
      </c>
      <c r="N259" s="101"/>
      <c r="O259" s="916" t="s">
        <v>122</v>
      </c>
      <c r="P259" s="879"/>
      <c r="Q259" s="872"/>
      <c r="R259" s="879"/>
      <c r="S259" s="950"/>
      <c r="T259" s="879"/>
      <c r="U259" s="1043"/>
      <c r="V259" s="879">
        <f t="shared" si="295"/>
        <v>0</v>
      </c>
      <c r="W259" s="1029">
        <f t="shared" si="296"/>
        <v>0</v>
      </c>
      <c r="X259" s="879">
        <f t="shared" si="297"/>
        <v>0</v>
      </c>
      <c r="Y259" s="950">
        <f t="shared" si="298"/>
        <v>0</v>
      </c>
      <c r="Z259" s="917">
        <f t="shared" si="288"/>
        <v>0</v>
      </c>
      <c r="AA259" s="925">
        <f t="shared" si="289"/>
        <v>0</v>
      </c>
      <c r="AC259" s="2268" t="s">
        <v>635</v>
      </c>
      <c r="AD259" s="901"/>
      <c r="AE259" s="1127"/>
      <c r="AF259" s="1367"/>
      <c r="AG259" s="1030"/>
      <c r="AH259" s="904"/>
      <c r="AI259" s="1129"/>
      <c r="AJ259" s="904">
        <f t="shared" si="299"/>
        <v>0</v>
      </c>
      <c r="AK259" s="1031">
        <f t="shared" si="299"/>
        <v>0</v>
      </c>
      <c r="AL259" s="904">
        <f t="shared" si="299"/>
        <v>0</v>
      </c>
      <c r="AM259" s="868">
        <f t="shared" si="299"/>
        <v>0</v>
      </c>
      <c r="AN259" s="1546">
        <f t="shared" si="272"/>
        <v>0</v>
      </c>
      <c r="AO259" s="1547">
        <f t="shared" si="273"/>
        <v>0</v>
      </c>
      <c r="AR259" s="1538"/>
    </row>
    <row r="260" spans="2:44" ht="15" customHeight="1" thickBot="1">
      <c r="B260" s="103"/>
      <c r="C260" s="2389"/>
      <c r="D260" s="102"/>
      <c r="E260" s="2894" t="s">
        <v>493</v>
      </c>
      <c r="F260" s="3016"/>
      <c r="G260" s="3017"/>
      <c r="H260" s="3234" t="s">
        <v>13</v>
      </c>
      <c r="I260" s="3138"/>
      <c r="J260" s="3139"/>
      <c r="K260" s="3128" t="s">
        <v>1143</v>
      </c>
      <c r="L260" s="2398"/>
      <c r="M260" s="3010"/>
      <c r="N260" s="101"/>
      <c r="O260" s="916" t="s">
        <v>61</v>
      </c>
      <c r="P260" s="879"/>
      <c r="Q260" s="872"/>
      <c r="R260" s="879">
        <f>L252</f>
        <v>211.6</v>
      </c>
      <c r="S260" s="950">
        <f>M252</f>
        <v>210</v>
      </c>
      <c r="T260" s="879"/>
      <c r="U260" s="1043"/>
      <c r="V260" s="879">
        <f t="shared" si="295"/>
        <v>211.6</v>
      </c>
      <c r="W260" s="1029">
        <f t="shared" si="296"/>
        <v>210</v>
      </c>
      <c r="X260" s="879">
        <f t="shared" si="297"/>
        <v>211.6</v>
      </c>
      <c r="Y260" s="950">
        <f t="shared" si="298"/>
        <v>210</v>
      </c>
      <c r="Z260" s="917">
        <f t="shared" si="288"/>
        <v>211.6</v>
      </c>
      <c r="AA260" s="925">
        <f t="shared" si="289"/>
        <v>210</v>
      </c>
      <c r="AC260" s="1365" t="s">
        <v>420</v>
      </c>
      <c r="AD260" s="1380">
        <f>SUM(AD247:AD259)</f>
        <v>143.59800000000001</v>
      </c>
      <c r="AE260" s="1381">
        <f>SUM(AE247:AE259)</f>
        <v>106.02200000000001</v>
      </c>
      <c r="AF260" s="1382">
        <f t="shared" ref="AF260:AH260" si="302">SUM(AF247:AF259)</f>
        <v>122.2184</v>
      </c>
      <c r="AG260" s="2310">
        <f t="shared" si="302"/>
        <v>98.338999999999999</v>
      </c>
      <c r="AH260" s="1384">
        <f t="shared" si="302"/>
        <v>63</v>
      </c>
      <c r="AI260" s="1368">
        <f>SUM(AI247:AI259)</f>
        <v>52.92</v>
      </c>
      <c r="AJ260" s="2265">
        <f t="shared" si="299"/>
        <v>265.81640000000004</v>
      </c>
      <c r="AK260" s="2266">
        <f t="shared" si="299"/>
        <v>204.36099999999999</v>
      </c>
      <c r="AL260" s="2265">
        <f t="shared" si="299"/>
        <v>185.2184</v>
      </c>
      <c r="AM260" s="2267">
        <f t="shared" si="299"/>
        <v>151.25900000000001</v>
      </c>
      <c r="AN260" s="1090">
        <f t="shared" si="272"/>
        <v>328.81640000000004</v>
      </c>
      <c r="AO260" s="1549">
        <f t="shared" si="273"/>
        <v>257.28100000000001</v>
      </c>
      <c r="AR260" s="200"/>
    </row>
    <row r="261" spans="2:44" ht="15.75" thickBot="1">
      <c r="B261" s="103"/>
      <c r="C261" s="2389"/>
      <c r="D261" s="102"/>
      <c r="E261" s="3068" t="s">
        <v>89</v>
      </c>
      <c r="F261" s="3069" t="s">
        <v>90</v>
      </c>
      <c r="G261" s="3070" t="s">
        <v>91</v>
      </c>
      <c r="H261" s="3142" t="s">
        <v>359</v>
      </c>
      <c r="I261" s="3143"/>
      <c r="J261" s="3236"/>
      <c r="K261" s="3349" t="s">
        <v>1055</v>
      </c>
      <c r="L261" s="227"/>
      <c r="M261" s="3055"/>
      <c r="N261" s="101"/>
      <c r="O261" s="916" t="s">
        <v>333</v>
      </c>
      <c r="P261" s="879"/>
      <c r="Q261" s="872"/>
      <c r="R261" s="879"/>
      <c r="S261" s="950"/>
      <c r="T261" s="879"/>
      <c r="U261" s="1043"/>
      <c r="V261" s="879">
        <f t="shared" si="295"/>
        <v>0</v>
      </c>
      <c r="W261" s="1029">
        <f t="shared" si="296"/>
        <v>0</v>
      </c>
      <c r="X261" s="879">
        <f t="shared" si="297"/>
        <v>0</v>
      </c>
      <c r="Y261" s="950">
        <f t="shared" si="298"/>
        <v>0</v>
      </c>
      <c r="Z261" s="917">
        <f t="shared" si="288"/>
        <v>0</v>
      </c>
      <c r="AA261" s="925">
        <f t="shared" si="289"/>
        <v>0</v>
      </c>
      <c r="AC261" s="86" t="s">
        <v>429</v>
      </c>
      <c r="AD261" s="1344"/>
      <c r="AE261" s="1346"/>
      <c r="AF261" s="1347"/>
      <c r="AG261" s="1348"/>
      <c r="AH261" s="1347"/>
      <c r="AI261" s="1349"/>
      <c r="AN261" s="933">
        <f t="shared" si="272"/>
        <v>0</v>
      </c>
      <c r="AO261" s="937">
        <f t="shared" si="273"/>
        <v>0</v>
      </c>
      <c r="AR261" s="106"/>
    </row>
    <row r="262" spans="2:44">
      <c r="B262" s="103"/>
      <c r="C262" s="2389"/>
      <c r="D262" s="102"/>
      <c r="E262" s="129" t="s">
        <v>85</v>
      </c>
      <c r="F262" s="2868">
        <v>93.548400000000001</v>
      </c>
      <c r="G262" s="2869">
        <v>74.838999999999999</v>
      </c>
      <c r="H262" s="129" t="s">
        <v>121</v>
      </c>
      <c r="I262" s="2868">
        <v>4.2</v>
      </c>
      <c r="J262" s="3145">
        <v>4.2</v>
      </c>
      <c r="K262" s="183" t="s">
        <v>460</v>
      </c>
      <c r="L262" s="3350">
        <v>20</v>
      </c>
      <c r="M262" s="3351">
        <v>20</v>
      </c>
      <c r="N262" s="107"/>
      <c r="O262" s="916" t="s">
        <v>63</v>
      </c>
      <c r="P262" s="879"/>
      <c r="Q262" s="872"/>
      <c r="R262" s="879"/>
      <c r="S262" s="950"/>
      <c r="T262" s="879"/>
      <c r="U262" s="1043"/>
      <c r="V262" s="879">
        <f t="shared" si="295"/>
        <v>0</v>
      </c>
      <c r="W262" s="1029">
        <f t="shared" si="296"/>
        <v>0</v>
      </c>
      <c r="X262" s="879">
        <f t="shared" si="297"/>
        <v>0</v>
      </c>
      <c r="Y262" s="950">
        <f t="shared" si="298"/>
        <v>0</v>
      </c>
      <c r="Z262" s="917">
        <f t="shared" si="288"/>
        <v>0</v>
      </c>
      <c r="AA262" s="925">
        <f t="shared" si="289"/>
        <v>0</v>
      </c>
      <c r="AC262" s="931" t="s">
        <v>115</v>
      </c>
      <c r="AD262" s="769"/>
      <c r="AE262" s="1121"/>
      <c r="AF262" s="903"/>
      <c r="AG262" s="1028"/>
      <c r="AH262" s="903"/>
      <c r="AI262" s="1046"/>
      <c r="AJ262" s="903">
        <f t="shared" ref="AJ262:AM267" si="303">AD262+AF262</f>
        <v>0</v>
      </c>
      <c r="AK262" s="1029">
        <f t="shared" si="303"/>
        <v>0</v>
      </c>
      <c r="AL262" s="903">
        <f t="shared" si="303"/>
        <v>0</v>
      </c>
      <c r="AM262" s="950">
        <f t="shared" si="303"/>
        <v>0</v>
      </c>
      <c r="AN262" s="933">
        <f t="shared" si="272"/>
        <v>0</v>
      </c>
      <c r="AO262" s="937">
        <f t="shared" si="273"/>
        <v>0</v>
      </c>
      <c r="AR262" s="207"/>
    </row>
    <row r="263" spans="2:44">
      <c r="B263" s="103"/>
      <c r="C263" s="2389"/>
      <c r="D263" s="102"/>
      <c r="E263" s="3128" t="s">
        <v>1053</v>
      </c>
      <c r="F263" s="92"/>
      <c r="G263" s="102"/>
      <c r="H263" s="183" t="s">
        <v>75</v>
      </c>
      <c r="I263" s="227">
        <v>200</v>
      </c>
      <c r="J263" s="2430">
        <v>200</v>
      </c>
      <c r="K263" s="183" t="s">
        <v>376</v>
      </c>
      <c r="L263" s="3212">
        <v>6.76</v>
      </c>
      <c r="M263" s="3055">
        <v>6.76</v>
      </c>
      <c r="N263" s="106"/>
      <c r="O263" s="916" t="s">
        <v>77</v>
      </c>
      <c r="P263" s="1131">
        <f>I246+L242+F244</f>
        <v>12.040000000000001</v>
      </c>
      <c r="Q263" s="1047">
        <f>J246+M242+G244</f>
        <v>12.040000000000001</v>
      </c>
      <c r="R263" s="879">
        <f>L258</f>
        <v>4.8</v>
      </c>
      <c r="S263" s="1217">
        <f>M258</f>
        <v>4.8</v>
      </c>
      <c r="T263" s="879"/>
      <c r="U263" s="1048"/>
      <c r="V263" s="879">
        <f t="shared" si="295"/>
        <v>16.84</v>
      </c>
      <c r="W263" s="1029">
        <f t="shared" si="296"/>
        <v>16.84</v>
      </c>
      <c r="X263" s="879">
        <f t="shared" si="297"/>
        <v>4.8</v>
      </c>
      <c r="Y263" s="950">
        <f t="shared" si="298"/>
        <v>4.8</v>
      </c>
      <c r="Z263" s="917">
        <f t="shared" si="288"/>
        <v>16.84</v>
      </c>
      <c r="AA263" s="925">
        <f t="shared" si="289"/>
        <v>16.84</v>
      </c>
      <c r="AC263" s="931" t="s">
        <v>113</v>
      </c>
      <c r="AD263" s="769"/>
      <c r="AE263" s="1121"/>
      <c r="AF263" s="903"/>
      <c r="AG263" s="1028"/>
      <c r="AH263" s="903"/>
      <c r="AI263" s="1046"/>
      <c r="AJ263" s="903">
        <f t="shared" si="303"/>
        <v>0</v>
      </c>
      <c r="AK263" s="1029">
        <f t="shared" si="303"/>
        <v>0</v>
      </c>
      <c r="AL263" s="903">
        <f t="shared" si="303"/>
        <v>0</v>
      </c>
      <c r="AM263" s="950">
        <f t="shared" si="303"/>
        <v>0</v>
      </c>
      <c r="AN263" s="933">
        <f t="shared" si="272"/>
        <v>0</v>
      </c>
      <c r="AO263" s="937">
        <f t="shared" si="273"/>
        <v>0</v>
      </c>
      <c r="AR263" s="207"/>
    </row>
    <row r="264" spans="2:44">
      <c r="B264" s="103"/>
      <c r="C264" s="2778"/>
      <c r="D264" s="102"/>
      <c r="E264" s="183" t="s">
        <v>229</v>
      </c>
      <c r="F264" s="227">
        <v>32.344000000000001</v>
      </c>
      <c r="G264" s="229">
        <v>22.5</v>
      </c>
      <c r="H264" s="241" t="s">
        <v>518</v>
      </c>
      <c r="I264" s="242">
        <v>18</v>
      </c>
      <c r="J264" s="689">
        <v>18</v>
      </c>
      <c r="K264" s="183" t="s">
        <v>76</v>
      </c>
      <c r="L264" s="227">
        <v>12.4</v>
      </c>
      <c r="M264" s="3055">
        <v>12.4</v>
      </c>
      <c r="N264" s="106"/>
      <c r="O264" s="916" t="s">
        <v>82</v>
      </c>
      <c r="P264" s="1131">
        <f>F247</f>
        <v>1.93</v>
      </c>
      <c r="Q264" s="1047">
        <f>G247</f>
        <v>1.93</v>
      </c>
      <c r="R264" s="879">
        <f>F255+F265</f>
        <v>7.5</v>
      </c>
      <c r="S264" s="950">
        <f>G255+G265</f>
        <v>7.5</v>
      </c>
      <c r="T264" s="879">
        <f>I269+I270</f>
        <v>5.6</v>
      </c>
      <c r="U264" s="1043">
        <f>J269+J270</f>
        <v>5.6</v>
      </c>
      <c r="V264" s="879">
        <f t="shared" si="295"/>
        <v>9.43</v>
      </c>
      <c r="W264" s="1029">
        <f t="shared" si="296"/>
        <v>9.43</v>
      </c>
      <c r="X264" s="879">
        <f t="shared" si="297"/>
        <v>13.1</v>
      </c>
      <c r="Y264" s="950">
        <f t="shared" si="298"/>
        <v>13.1</v>
      </c>
      <c r="Z264" s="917">
        <f t="shared" si="288"/>
        <v>15.03</v>
      </c>
      <c r="AA264" s="925">
        <f t="shared" si="289"/>
        <v>15.03</v>
      </c>
      <c r="AC264" s="931" t="s">
        <v>112</v>
      </c>
      <c r="AD264" s="1132"/>
      <c r="AE264" s="1413"/>
      <c r="AF264" s="903"/>
      <c r="AG264" s="1028"/>
      <c r="AH264" s="903"/>
      <c r="AI264" s="1046"/>
      <c r="AJ264" s="903">
        <f t="shared" si="303"/>
        <v>0</v>
      </c>
      <c r="AK264" s="1029">
        <f t="shared" si="303"/>
        <v>0</v>
      </c>
      <c r="AL264" s="903">
        <f t="shared" si="303"/>
        <v>0</v>
      </c>
      <c r="AM264" s="950">
        <f t="shared" si="303"/>
        <v>0</v>
      </c>
      <c r="AN264" s="933">
        <f t="shared" si="272"/>
        <v>0</v>
      </c>
      <c r="AO264" s="937">
        <f t="shared" si="273"/>
        <v>0</v>
      </c>
      <c r="AR264" s="207"/>
    </row>
    <row r="265" spans="2:44" ht="15.75" thickBot="1">
      <c r="B265" s="1234" t="s">
        <v>293</v>
      </c>
      <c r="C265" s="1229"/>
      <c r="D265" s="3083">
        <f>SUM(D251:D264)</f>
        <v>865</v>
      </c>
      <c r="E265" s="3352" t="s">
        <v>82</v>
      </c>
      <c r="F265" s="3058">
        <v>5</v>
      </c>
      <c r="G265" s="3292">
        <v>5</v>
      </c>
      <c r="H265" s="2769" t="s">
        <v>76</v>
      </c>
      <c r="I265" s="3058">
        <v>10</v>
      </c>
      <c r="J265" s="3147">
        <v>10</v>
      </c>
      <c r="K265" s="1228"/>
      <c r="L265" s="1231"/>
      <c r="M265" s="1230"/>
      <c r="N265" s="106"/>
      <c r="O265" s="625" t="s">
        <v>127</v>
      </c>
      <c r="P265" s="1238">
        <f>Q265/1000/0.04</f>
        <v>0</v>
      </c>
      <c r="Q265" s="1047"/>
      <c r="R265" s="1238">
        <f>S265/1000/0.04</f>
        <v>0.20099999999999996</v>
      </c>
      <c r="S265" s="1217">
        <f>J254+M255</f>
        <v>8.0399999999999991</v>
      </c>
      <c r="T265" s="1238">
        <f>U265/1000/0.04</f>
        <v>0.36749999999999999</v>
      </c>
      <c r="U265" s="1048">
        <f>G271</f>
        <v>14.7</v>
      </c>
      <c r="V265" s="879">
        <f t="shared" si="295"/>
        <v>0.20099999999999996</v>
      </c>
      <c r="W265" s="1029">
        <f t="shared" si="296"/>
        <v>8.0399999999999991</v>
      </c>
      <c r="X265" s="879">
        <f t="shared" si="297"/>
        <v>0.56850000000000001</v>
      </c>
      <c r="Y265" s="950">
        <f t="shared" si="298"/>
        <v>22.74</v>
      </c>
      <c r="Z265" s="917">
        <f t="shared" si="288"/>
        <v>0.56850000000000001</v>
      </c>
      <c r="AA265" s="925">
        <f t="shared" si="289"/>
        <v>22.74</v>
      </c>
      <c r="AC265" s="931" t="s">
        <v>322</v>
      </c>
      <c r="AD265" s="1132"/>
      <c r="AE265" s="1126"/>
      <c r="AF265" s="903"/>
      <c r="AG265" s="1028"/>
      <c r="AH265" s="903"/>
      <c r="AI265" s="1046"/>
      <c r="AJ265" s="903">
        <f t="shared" si="303"/>
        <v>0</v>
      </c>
      <c r="AK265" s="1029">
        <f t="shared" si="303"/>
        <v>0</v>
      </c>
      <c r="AL265" s="903">
        <f t="shared" si="303"/>
        <v>0</v>
      </c>
      <c r="AM265" s="950">
        <f t="shared" si="303"/>
        <v>0</v>
      </c>
      <c r="AN265" s="933">
        <f t="shared" si="272"/>
        <v>0</v>
      </c>
      <c r="AO265" s="937">
        <f t="shared" si="273"/>
        <v>0</v>
      </c>
      <c r="AR265" s="207"/>
    </row>
    <row r="266" spans="2:44" ht="16.5" thickBot="1">
      <c r="B266" s="1587"/>
      <c r="C266" s="340" t="s">
        <v>200</v>
      </c>
      <c r="D266" s="1588"/>
      <c r="E266" s="3353" t="s">
        <v>848</v>
      </c>
      <c r="F266" s="112"/>
      <c r="G266" s="112"/>
      <c r="H266" s="112"/>
      <c r="I266" s="112"/>
      <c r="J266" s="226"/>
      <c r="K266" s="2756" t="s">
        <v>1035</v>
      </c>
      <c r="L266" s="3016"/>
      <c r="M266" s="3017"/>
      <c r="N266" s="106"/>
      <c r="O266" s="916" t="s">
        <v>49</v>
      </c>
      <c r="P266" s="879">
        <f>L246</f>
        <v>1.35</v>
      </c>
      <c r="Q266" s="1170">
        <f>M246</f>
        <v>1.35</v>
      </c>
      <c r="R266" s="1131">
        <f>I264+L257+L263</f>
        <v>47.249999999999993</v>
      </c>
      <c r="S266" s="1029">
        <f>J264+M257+M263</f>
        <v>47.249999999999993</v>
      </c>
      <c r="T266" s="879">
        <f>L272</f>
        <v>7</v>
      </c>
      <c r="U266" s="1040">
        <f>M272</f>
        <v>7</v>
      </c>
      <c r="V266" s="879">
        <f t="shared" si="295"/>
        <v>48.599999999999994</v>
      </c>
      <c r="W266" s="1029">
        <f t="shared" si="296"/>
        <v>48.599999999999994</v>
      </c>
      <c r="X266" s="879">
        <f t="shared" si="297"/>
        <v>54.249999999999993</v>
      </c>
      <c r="Y266" s="950">
        <f t="shared" si="298"/>
        <v>54.249999999999993</v>
      </c>
      <c r="Z266" s="917">
        <f t="shared" si="288"/>
        <v>55.599999999999994</v>
      </c>
      <c r="AA266" s="925">
        <f t="shared" si="289"/>
        <v>55.599999999999994</v>
      </c>
      <c r="AC266" s="2268" t="s">
        <v>86</v>
      </c>
      <c r="AD266" s="901">
        <f>L243</f>
        <v>4.32</v>
      </c>
      <c r="AE266" s="2315">
        <f>M243</f>
        <v>4.32</v>
      </c>
      <c r="AF266" s="904"/>
      <c r="AG266" s="1030"/>
      <c r="AH266" s="904"/>
      <c r="AI266" s="1129"/>
      <c r="AJ266" s="904">
        <f t="shared" si="303"/>
        <v>4.32</v>
      </c>
      <c r="AK266" s="1031">
        <f t="shared" si="303"/>
        <v>4.32</v>
      </c>
      <c r="AL266" s="904">
        <f t="shared" si="303"/>
        <v>0</v>
      </c>
      <c r="AM266" s="868">
        <f t="shared" si="303"/>
        <v>0</v>
      </c>
      <c r="AN266" s="1546">
        <f t="shared" si="272"/>
        <v>4.32</v>
      </c>
      <c r="AO266" s="1547">
        <f t="shared" si="273"/>
        <v>4.32</v>
      </c>
      <c r="AR266" s="111"/>
    </row>
    <row r="267" spans="2:44" ht="15.75" thickBot="1">
      <c r="B267" s="3354" t="s">
        <v>1126</v>
      </c>
      <c r="C267" s="2691" t="s">
        <v>901</v>
      </c>
      <c r="D267" s="687">
        <v>200</v>
      </c>
      <c r="E267" s="3068" t="s">
        <v>89</v>
      </c>
      <c r="F267" s="3069" t="s">
        <v>90</v>
      </c>
      <c r="G267" s="3070" t="s">
        <v>91</v>
      </c>
      <c r="H267" s="1232" t="s">
        <v>89</v>
      </c>
      <c r="I267" s="3355" t="s">
        <v>90</v>
      </c>
      <c r="J267" s="3070" t="s">
        <v>91</v>
      </c>
      <c r="K267" s="1232" t="s">
        <v>89</v>
      </c>
      <c r="L267" s="1226" t="s">
        <v>90</v>
      </c>
      <c r="M267" s="1227" t="s">
        <v>91</v>
      </c>
      <c r="N267" s="92"/>
      <c r="O267" s="916" t="s">
        <v>123</v>
      </c>
      <c r="P267" s="879"/>
      <c r="Q267" s="872"/>
      <c r="R267" s="879"/>
      <c r="S267" s="950"/>
      <c r="T267" s="879"/>
      <c r="U267" s="1043"/>
      <c r="V267" s="879">
        <f t="shared" si="295"/>
        <v>0</v>
      </c>
      <c r="W267" s="1029">
        <f t="shared" si="296"/>
        <v>0</v>
      </c>
      <c r="X267" s="879">
        <f t="shared" si="297"/>
        <v>0</v>
      </c>
      <c r="Y267" s="950">
        <f t="shared" si="298"/>
        <v>0</v>
      </c>
      <c r="Z267" s="917">
        <f t="shared" si="288"/>
        <v>0</v>
      </c>
      <c r="AA267" s="925">
        <f t="shared" si="289"/>
        <v>0</v>
      </c>
      <c r="AC267" s="1365" t="s">
        <v>421</v>
      </c>
      <c r="AD267" s="2276">
        <f t="shared" ref="AD267:AH267" si="304">SUM(AD262:AD266)</f>
        <v>4.32</v>
      </c>
      <c r="AE267" s="1368">
        <f>SUM(AE262:AE266)</f>
        <v>4.32</v>
      </c>
      <c r="AF267" s="1380">
        <f>SUM(AF262:AF266)</f>
        <v>0</v>
      </c>
      <c r="AG267" s="1368">
        <f>SUM(AG262:AG266)</f>
        <v>0</v>
      </c>
      <c r="AH267" s="1380">
        <f t="shared" si="304"/>
        <v>0</v>
      </c>
      <c r="AI267" s="1368">
        <f>SUM(AI262:AI266)</f>
        <v>0</v>
      </c>
      <c r="AJ267" s="2265">
        <f t="shared" si="303"/>
        <v>4.32</v>
      </c>
      <c r="AK267" s="2266">
        <f t="shared" si="303"/>
        <v>4.32</v>
      </c>
      <c r="AL267" s="2265">
        <f t="shared" si="303"/>
        <v>0</v>
      </c>
      <c r="AM267" s="2267">
        <f t="shared" si="303"/>
        <v>0</v>
      </c>
      <c r="AN267" s="1090">
        <f t="shared" si="272"/>
        <v>4.32</v>
      </c>
      <c r="AO267" s="1549">
        <f t="shared" si="273"/>
        <v>4.32</v>
      </c>
      <c r="AR267" s="200"/>
    </row>
    <row r="268" spans="2:44" ht="15.75" thickBot="1">
      <c r="B268" s="1581" t="s">
        <v>849</v>
      </c>
      <c r="C268" s="256" t="s">
        <v>850</v>
      </c>
      <c r="D268" s="253">
        <v>140</v>
      </c>
      <c r="E268" s="129" t="s">
        <v>108</v>
      </c>
      <c r="F268" s="2868">
        <v>133.06</v>
      </c>
      <c r="G268" s="3193">
        <v>92.4</v>
      </c>
      <c r="H268" s="3356" t="s">
        <v>487</v>
      </c>
      <c r="I268" s="3357">
        <v>8.4499999999999993</v>
      </c>
      <c r="J268" s="3358">
        <v>8.4499999999999993</v>
      </c>
      <c r="K268" s="3002" t="s">
        <v>51</v>
      </c>
      <c r="L268" s="1553">
        <v>2</v>
      </c>
      <c r="M268" s="3001">
        <v>2</v>
      </c>
      <c r="N268" s="92"/>
      <c r="O268" s="916" t="s">
        <v>330</v>
      </c>
      <c r="P268" s="879"/>
      <c r="Q268" s="872"/>
      <c r="R268" s="879"/>
      <c r="S268" s="950"/>
      <c r="T268" s="879">
        <f>L268</f>
        <v>2</v>
      </c>
      <c r="U268" s="1043">
        <f>M268</f>
        <v>2</v>
      </c>
      <c r="V268" s="879">
        <f t="shared" si="295"/>
        <v>0</v>
      </c>
      <c r="W268" s="1029">
        <f t="shared" si="296"/>
        <v>0</v>
      </c>
      <c r="X268" s="879">
        <f t="shared" si="297"/>
        <v>2</v>
      </c>
      <c r="Y268" s="950">
        <f t="shared" si="298"/>
        <v>2</v>
      </c>
      <c r="Z268" s="917">
        <f t="shared" si="288"/>
        <v>2</v>
      </c>
      <c r="AA268" s="925">
        <f t="shared" si="289"/>
        <v>2</v>
      </c>
      <c r="AC268" s="2274" t="s">
        <v>422</v>
      </c>
      <c r="AD268" s="2283">
        <f t="shared" ref="AD268:AH268" si="305">AD260+AD267</f>
        <v>147.91800000000001</v>
      </c>
      <c r="AE268" s="2284">
        <f t="shared" si="305"/>
        <v>110.34200000000001</v>
      </c>
      <c r="AF268" s="2285">
        <f t="shared" si="305"/>
        <v>122.2184</v>
      </c>
      <c r="AG268" s="2316">
        <f t="shared" si="305"/>
        <v>98.338999999999999</v>
      </c>
      <c r="AH268" s="2283">
        <f t="shared" si="305"/>
        <v>63</v>
      </c>
      <c r="AI268" s="2287">
        <f>AI260+AI267</f>
        <v>52.92</v>
      </c>
      <c r="AJ268" s="2290">
        <f>AD268+AF268</f>
        <v>270.13639999999998</v>
      </c>
      <c r="AK268" s="2289">
        <f>AE268+AG268</f>
        <v>208.68100000000001</v>
      </c>
      <c r="AL268" s="2290">
        <f t="shared" ref="AL268:AL269" si="306">AF268+AH268</f>
        <v>185.2184</v>
      </c>
      <c r="AM268" s="2291">
        <f t="shared" ref="AM268:AM269" si="307">AG268+AI268</f>
        <v>151.25900000000001</v>
      </c>
      <c r="AN268" s="2290">
        <f t="shared" si="272"/>
        <v>333.13639999999998</v>
      </c>
      <c r="AO268" s="2292">
        <f t="shared" si="273"/>
        <v>261.601</v>
      </c>
      <c r="AR268" s="126"/>
    </row>
    <row r="269" spans="2:44" ht="15.75" thickBot="1">
      <c r="B269" s="186" t="s">
        <v>9</v>
      </c>
      <c r="C269" s="2691" t="s">
        <v>10</v>
      </c>
      <c r="D269" s="232">
        <v>35</v>
      </c>
      <c r="E269" s="183" t="s">
        <v>140</v>
      </c>
      <c r="F269" s="227">
        <v>63</v>
      </c>
      <c r="G269" s="3184">
        <v>52.92</v>
      </c>
      <c r="H269" s="2399" t="s">
        <v>82</v>
      </c>
      <c r="I269" s="3046">
        <v>2.8</v>
      </c>
      <c r="J269" s="3047">
        <v>2.8</v>
      </c>
      <c r="K269" s="183" t="s">
        <v>366</v>
      </c>
      <c r="L269" s="227">
        <v>66</v>
      </c>
      <c r="M269" s="229"/>
      <c r="N269" s="92"/>
      <c r="O269" s="916" t="s">
        <v>121</v>
      </c>
      <c r="P269" s="879"/>
      <c r="Q269" s="872"/>
      <c r="R269" s="1169">
        <f>I262</f>
        <v>4.2</v>
      </c>
      <c r="S269" s="1052">
        <f>J262</f>
        <v>4.2</v>
      </c>
      <c r="T269" s="879"/>
      <c r="U269" s="1043"/>
      <c r="V269" s="879">
        <f t="shared" si="295"/>
        <v>4.2</v>
      </c>
      <c r="W269" s="1029">
        <f t="shared" si="296"/>
        <v>4.2</v>
      </c>
      <c r="X269" s="879">
        <f t="shared" si="297"/>
        <v>4.2</v>
      </c>
      <c r="Y269" s="950">
        <f t="shared" si="298"/>
        <v>4.2</v>
      </c>
      <c r="Z269" s="917">
        <f t="shared" si="288"/>
        <v>4.2</v>
      </c>
      <c r="AA269" s="925">
        <f t="shared" si="289"/>
        <v>4.2</v>
      </c>
      <c r="AC269" s="2271" t="s">
        <v>632</v>
      </c>
      <c r="AD269" s="1618"/>
      <c r="AE269" s="2303"/>
      <c r="AF269" s="2304"/>
      <c r="AG269" s="2321"/>
      <c r="AH269" s="2304"/>
      <c r="AI269" s="2322"/>
      <c r="AJ269" s="2309">
        <f t="shared" ref="AJ269" si="308">AD269+AF269</f>
        <v>0</v>
      </c>
      <c r="AK269" s="976">
        <f t="shared" ref="AK269" si="309">AE269+AG269</f>
        <v>0</v>
      </c>
      <c r="AL269" s="2309">
        <f t="shared" si="306"/>
        <v>0</v>
      </c>
      <c r="AM269" s="977">
        <f t="shared" si="307"/>
        <v>0</v>
      </c>
      <c r="AN269" s="932">
        <f t="shared" si="272"/>
        <v>0</v>
      </c>
      <c r="AO269" s="1548">
        <f t="shared" si="273"/>
        <v>0</v>
      </c>
      <c r="AR269" s="98"/>
    </row>
    <row r="270" spans="2:44">
      <c r="B270" s="103"/>
      <c r="C270" s="2389"/>
      <c r="D270" s="102"/>
      <c r="E270" s="3359" t="s">
        <v>899</v>
      </c>
      <c r="F270" s="92"/>
      <c r="G270" s="92"/>
      <c r="H270" s="2399" t="s">
        <v>82</v>
      </c>
      <c r="I270" s="3046">
        <v>2.8</v>
      </c>
      <c r="J270" s="3047">
        <v>2.8</v>
      </c>
      <c r="K270" s="3009" t="s">
        <v>434</v>
      </c>
      <c r="L270" s="2398"/>
      <c r="M270" s="3010"/>
      <c r="N270" s="92"/>
      <c r="O270" s="916" t="s">
        <v>120</v>
      </c>
      <c r="P270" s="879"/>
      <c r="Q270" s="872"/>
      <c r="R270" s="879"/>
      <c r="S270" s="950"/>
      <c r="T270" s="879"/>
      <c r="U270" s="1043"/>
      <c r="V270" s="879">
        <f t="shared" si="295"/>
        <v>0</v>
      </c>
      <c r="W270" s="1029">
        <f t="shared" si="296"/>
        <v>0</v>
      </c>
      <c r="X270" s="879">
        <f t="shared" si="297"/>
        <v>0</v>
      </c>
      <c r="Y270" s="950">
        <f t="shared" si="298"/>
        <v>0</v>
      </c>
      <c r="Z270" s="917">
        <f t="shared" si="288"/>
        <v>0</v>
      </c>
      <c r="AA270" s="925">
        <f t="shared" si="289"/>
        <v>0</v>
      </c>
      <c r="AC270" s="2272" t="s">
        <v>306</v>
      </c>
      <c r="AD270" s="2311"/>
      <c r="AE270" s="2299"/>
      <c r="AF270" s="900"/>
      <c r="AG270" s="937"/>
      <c r="AH270" s="900"/>
      <c r="AI270" s="2312"/>
      <c r="AJ270" s="902">
        <f t="shared" ref="AJ270" si="310">AD270+AF270</f>
        <v>0</v>
      </c>
      <c r="AK270" s="2805">
        <f t="shared" ref="AK270" si="311">AE270+AG270</f>
        <v>0</v>
      </c>
      <c r="AL270" s="902">
        <f t="shared" ref="AL270" si="312">AF270+AH270</f>
        <v>0</v>
      </c>
      <c r="AM270" s="2282">
        <f t="shared" ref="AM270" si="313">AG270+AI270</f>
        <v>0</v>
      </c>
      <c r="AN270" s="933">
        <f t="shared" si="272"/>
        <v>0</v>
      </c>
      <c r="AO270" s="937">
        <f t="shared" si="273"/>
        <v>0</v>
      </c>
      <c r="AR270" s="100"/>
    </row>
    <row r="271" spans="2:44" ht="12" customHeight="1">
      <c r="B271" s="103"/>
      <c r="C271" s="2389"/>
      <c r="D271" s="102"/>
      <c r="E271" s="241" t="s">
        <v>141</v>
      </c>
      <c r="F271" s="3360" t="s">
        <v>900</v>
      </c>
      <c r="G271" s="3261">
        <v>14.7</v>
      </c>
      <c r="H271" s="3361" t="s">
        <v>53</v>
      </c>
      <c r="I271" s="2427">
        <v>1.4</v>
      </c>
      <c r="J271" s="689">
        <v>1.4</v>
      </c>
      <c r="K271" s="184" t="s">
        <v>1036</v>
      </c>
      <c r="L271" s="227">
        <v>8.57</v>
      </c>
      <c r="M271" s="229">
        <v>7.5</v>
      </c>
      <c r="N271" s="92"/>
      <c r="O271" s="916" t="s">
        <v>72</v>
      </c>
      <c r="P271" s="879"/>
      <c r="Q271" s="872"/>
      <c r="R271" s="879">
        <f>L259</f>
        <v>1.05</v>
      </c>
      <c r="S271" s="950">
        <f>M259</f>
        <v>1.05</v>
      </c>
      <c r="T271" s="879"/>
      <c r="U271" s="1043"/>
      <c r="V271" s="879">
        <f t="shared" si="295"/>
        <v>1.05</v>
      </c>
      <c r="W271" s="1029">
        <f t="shared" si="296"/>
        <v>1.05</v>
      </c>
      <c r="X271" s="879">
        <f t="shared" si="297"/>
        <v>1.05</v>
      </c>
      <c r="Y271" s="950">
        <f t="shared" si="298"/>
        <v>1.05</v>
      </c>
      <c r="Z271" s="917">
        <f t="shared" si="288"/>
        <v>1.05</v>
      </c>
      <c r="AA271" s="925">
        <f t="shared" si="289"/>
        <v>1.05</v>
      </c>
      <c r="AC271" s="951" t="s">
        <v>307</v>
      </c>
      <c r="AD271" s="952"/>
      <c r="AE271" s="953"/>
      <c r="AF271" s="769">
        <f>F264</f>
        <v>32.344000000000001</v>
      </c>
      <c r="AG271" s="954">
        <f>G264</f>
        <v>22.5</v>
      </c>
      <c r="AH271" s="903"/>
      <c r="AI271" s="955"/>
      <c r="AJ271" s="903">
        <f t="shared" ref="AJ271:AM274" si="314">AD271+AF271</f>
        <v>32.344000000000001</v>
      </c>
      <c r="AK271" s="2806">
        <f t="shared" si="314"/>
        <v>22.5</v>
      </c>
      <c r="AL271" s="903">
        <f t="shared" si="314"/>
        <v>32.344000000000001</v>
      </c>
      <c r="AM271" s="957">
        <f t="shared" si="314"/>
        <v>22.5</v>
      </c>
      <c r="AN271" s="933">
        <f t="shared" si="272"/>
        <v>32.344000000000001</v>
      </c>
      <c r="AO271" s="937">
        <f t="shared" si="273"/>
        <v>22.5</v>
      </c>
      <c r="AR271" s="104"/>
    </row>
    <row r="272" spans="2:44" ht="14.25" customHeight="1">
      <c r="B272" s="103"/>
      <c r="C272" s="2389"/>
      <c r="D272" s="102"/>
      <c r="E272" s="183" t="s">
        <v>74</v>
      </c>
      <c r="F272" s="227">
        <v>2.75</v>
      </c>
      <c r="G272" s="3105">
        <v>2.75</v>
      </c>
      <c r="H272" s="3267"/>
      <c r="I272" s="3267"/>
      <c r="J272" s="3268"/>
      <c r="K272" s="1556" t="s">
        <v>376</v>
      </c>
      <c r="L272" s="242">
        <v>7</v>
      </c>
      <c r="M272" s="3013">
        <v>7</v>
      </c>
      <c r="N272" s="92"/>
      <c r="O272" s="429" t="s">
        <v>331</v>
      </c>
      <c r="P272" s="879">
        <f>L248+F245</f>
        <v>1.1850000000000001</v>
      </c>
      <c r="Q272" s="872">
        <f>M248+G245</f>
        <v>1.1850000000000001</v>
      </c>
      <c r="R272" s="879">
        <f>F256+I256+L256</f>
        <v>1.7549999999999999</v>
      </c>
      <c r="S272" s="950">
        <f>G256+J256+M256</f>
        <v>1.7549999999999999</v>
      </c>
      <c r="T272" s="879">
        <f>I271</f>
        <v>1.4</v>
      </c>
      <c r="U272" s="1043">
        <f>J271</f>
        <v>1.4</v>
      </c>
      <c r="V272" s="879">
        <f t="shared" si="295"/>
        <v>2.94</v>
      </c>
      <c r="W272" s="1029">
        <f t="shared" si="296"/>
        <v>2.94</v>
      </c>
      <c r="X272" s="879">
        <f t="shared" si="297"/>
        <v>3.1549999999999998</v>
      </c>
      <c r="Y272" s="950">
        <f t="shared" si="298"/>
        <v>3.1549999999999998</v>
      </c>
      <c r="Z272" s="917">
        <f t="shared" si="288"/>
        <v>4.34</v>
      </c>
      <c r="AA272" s="925">
        <f t="shared" si="289"/>
        <v>4.34</v>
      </c>
      <c r="AC272" s="958" t="s">
        <v>308</v>
      </c>
      <c r="AD272" s="959">
        <f>F249</f>
        <v>150.15</v>
      </c>
      <c r="AE272" s="960">
        <f>G249</f>
        <v>105</v>
      </c>
      <c r="AF272" s="769"/>
      <c r="AG272" s="961"/>
      <c r="AH272" s="962"/>
      <c r="AI272" s="963"/>
      <c r="AJ272" s="903">
        <f t="shared" si="314"/>
        <v>150.15</v>
      </c>
      <c r="AK272" s="2806">
        <f t="shared" si="314"/>
        <v>105</v>
      </c>
      <c r="AL272" s="903">
        <f t="shared" si="314"/>
        <v>0</v>
      </c>
      <c r="AM272" s="957">
        <f t="shared" si="314"/>
        <v>0</v>
      </c>
      <c r="AN272" s="933">
        <f t="shared" si="272"/>
        <v>150.15</v>
      </c>
      <c r="AO272" s="937">
        <f t="shared" si="273"/>
        <v>105</v>
      </c>
      <c r="AR272" s="104"/>
    </row>
    <row r="273" spans="2:47" ht="12" customHeight="1" thickBot="1">
      <c r="B273" s="1234" t="s">
        <v>294</v>
      </c>
      <c r="C273" s="1235"/>
      <c r="D273" s="1604">
        <f>SUM(D267:D269)</f>
        <v>375</v>
      </c>
      <c r="E273" s="3121"/>
      <c r="F273" s="3362"/>
      <c r="G273" s="3363"/>
      <c r="H273" s="1231"/>
      <c r="I273" s="1231"/>
      <c r="J273" s="1230"/>
      <c r="K273" s="2769" t="s">
        <v>366</v>
      </c>
      <c r="L273" s="3058">
        <v>150</v>
      </c>
      <c r="M273" s="3077">
        <v>150</v>
      </c>
      <c r="N273" s="92"/>
      <c r="O273" s="916" t="s">
        <v>332</v>
      </c>
      <c r="P273" s="879"/>
      <c r="Q273" s="872"/>
      <c r="R273" s="879">
        <f>L254</f>
        <v>4</v>
      </c>
      <c r="S273" s="950">
        <f>M254</f>
        <v>4</v>
      </c>
      <c r="T273" s="879"/>
      <c r="U273" s="1043"/>
      <c r="V273" s="879">
        <f t="shared" si="295"/>
        <v>4</v>
      </c>
      <c r="W273" s="1029">
        <f t="shared" si="296"/>
        <v>4</v>
      </c>
      <c r="X273" s="879">
        <f t="shared" si="297"/>
        <v>4</v>
      </c>
      <c r="Y273" s="950">
        <f t="shared" si="298"/>
        <v>4</v>
      </c>
      <c r="Z273" s="917">
        <f t="shared" si="288"/>
        <v>4</v>
      </c>
      <c r="AA273" s="925">
        <f t="shared" si="289"/>
        <v>4</v>
      </c>
      <c r="AC273" s="964" t="s">
        <v>309</v>
      </c>
      <c r="AD273" s="959"/>
      <c r="AE273" s="960"/>
      <c r="AF273" s="1130"/>
      <c r="AG273" s="961"/>
      <c r="AH273" s="903"/>
      <c r="AI273" s="963"/>
      <c r="AJ273" s="903">
        <f t="shared" si="314"/>
        <v>0</v>
      </c>
      <c r="AK273" s="2806">
        <f t="shared" si="314"/>
        <v>0</v>
      </c>
      <c r="AL273" s="903">
        <f t="shared" si="314"/>
        <v>0</v>
      </c>
      <c r="AM273" s="957">
        <f t="shared" si="314"/>
        <v>0</v>
      </c>
      <c r="AN273" s="933">
        <f t="shared" si="272"/>
        <v>0</v>
      </c>
      <c r="AO273" s="937">
        <f t="shared" si="273"/>
        <v>0</v>
      </c>
      <c r="AR273" s="104"/>
    </row>
    <row r="274" spans="2:47" ht="14.25" customHeight="1" thickBot="1">
      <c r="B274" s="92"/>
      <c r="C274" s="1561"/>
      <c r="D274" s="92"/>
      <c r="E274" s="92"/>
      <c r="F274" s="92"/>
      <c r="G274" s="92"/>
      <c r="H274" s="92"/>
      <c r="I274" s="92"/>
      <c r="J274" s="92"/>
      <c r="K274" s="92"/>
      <c r="L274" s="92"/>
      <c r="M274" s="92"/>
      <c r="N274" s="106"/>
      <c r="O274" s="888" t="s">
        <v>137</v>
      </c>
      <c r="P274" s="883">
        <f t="shared" ref="P274:U274" si="315">P275+P276+P277+P278</f>
        <v>1.8993</v>
      </c>
      <c r="Q274" s="1053">
        <f t="shared" si="315"/>
        <v>1.8993</v>
      </c>
      <c r="R274" s="883">
        <f>R275+R276+R277+R278</f>
        <v>0.71</v>
      </c>
      <c r="S274" s="1054">
        <f>S275+S276+S277+S278</f>
        <v>0.71</v>
      </c>
      <c r="T274" s="893">
        <f t="shared" si="315"/>
        <v>0</v>
      </c>
      <c r="U274" s="1055">
        <f t="shared" si="315"/>
        <v>0</v>
      </c>
      <c r="V274" s="879">
        <f t="shared" si="295"/>
        <v>2.6093000000000002</v>
      </c>
      <c r="W274" s="1029">
        <f t="shared" si="296"/>
        <v>2.6093000000000002</v>
      </c>
      <c r="X274" s="879">
        <f t="shared" si="297"/>
        <v>0.71</v>
      </c>
      <c r="Y274" s="950">
        <f t="shared" si="298"/>
        <v>0.71</v>
      </c>
      <c r="Z274" s="917">
        <f t="shared" si="288"/>
        <v>2.6093000000000002</v>
      </c>
      <c r="AA274" s="925">
        <f t="shared" si="289"/>
        <v>2.6093000000000002</v>
      </c>
      <c r="AC274" s="2273" t="s">
        <v>310</v>
      </c>
      <c r="AD274" s="965"/>
      <c r="AE274" s="966"/>
      <c r="AF274" s="901"/>
      <c r="AG274" s="967"/>
      <c r="AH274" s="904">
        <f>L271</f>
        <v>8.57</v>
      </c>
      <c r="AI274" s="968">
        <f>M271</f>
        <v>7.5</v>
      </c>
      <c r="AJ274" s="904">
        <f>AD274+AF274</f>
        <v>0</v>
      </c>
      <c r="AK274" s="2806">
        <f t="shared" si="314"/>
        <v>0</v>
      </c>
      <c r="AL274" s="904">
        <f t="shared" ref="AL274:AL286" si="316">AF274+AH274</f>
        <v>8.57</v>
      </c>
      <c r="AM274" s="957">
        <f t="shared" si="314"/>
        <v>7.5</v>
      </c>
      <c r="AN274" s="1546">
        <f>AD274+AF274+AH274</f>
        <v>8.57</v>
      </c>
      <c r="AO274" s="1547">
        <f t="shared" si="273"/>
        <v>7.5</v>
      </c>
      <c r="AR274" s="106"/>
    </row>
    <row r="275" spans="2:47" ht="14.25" customHeight="1" thickBot="1">
      <c r="B275" s="3327"/>
      <c r="C275" s="92"/>
      <c r="D275" s="92"/>
      <c r="E275" s="101"/>
      <c r="F275" s="100"/>
      <c r="G275" s="135"/>
      <c r="H275" s="2893"/>
      <c r="I275" s="196"/>
      <c r="J275" s="3364"/>
      <c r="K275" s="199"/>
      <c r="L275" s="106"/>
      <c r="M275" s="106"/>
      <c r="N275" s="106"/>
      <c r="O275" s="889" t="s">
        <v>135</v>
      </c>
      <c r="P275" s="884">
        <f>L247</f>
        <v>5.9299999999999999E-2</v>
      </c>
      <c r="Q275" s="1056">
        <f>M247</f>
        <v>5.9299999999999999E-2</v>
      </c>
      <c r="R275" s="884">
        <f>F257</f>
        <v>0.01</v>
      </c>
      <c r="S275" s="1057">
        <f>G257</f>
        <v>0.01</v>
      </c>
      <c r="T275" s="894"/>
      <c r="U275" s="1056"/>
      <c r="V275" s="898">
        <f>P275+R275</f>
        <v>6.93E-2</v>
      </c>
      <c r="W275" s="1057">
        <f t="shared" si="296"/>
        <v>6.93E-2</v>
      </c>
      <c r="X275" s="880">
        <f t="shared" si="297"/>
        <v>0.01</v>
      </c>
      <c r="Y275" s="1057">
        <f t="shared" si="298"/>
        <v>0.01</v>
      </c>
      <c r="Z275" s="917">
        <f>P275+R275+T275</f>
        <v>6.93E-2</v>
      </c>
      <c r="AA275" s="925">
        <f t="shared" ref="AA275:AA279" si="317">Q275+S275+U275</f>
        <v>6.93E-2</v>
      </c>
      <c r="AC275" s="970" t="s">
        <v>311</v>
      </c>
      <c r="AD275" s="1203">
        <f t="shared" ref="AD275:AI275" si="318">SUM(AD270:AD274)</f>
        <v>150.15</v>
      </c>
      <c r="AE275" s="971">
        <f t="shared" si="318"/>
        <v>105</v>
      </c>
      <c r="AF275" s="972">
        <f t="shared" si="318"/>
        <v>32.344000000000001</v>
      </c>
      <c r="AG275" s="973">
        <f t="shared" si="318"/>
        <v>22.5</v>
      </c>
      <c r="AH275" s="974">
        <f t="shared" si="318"/>
        <v>8.57</v>
      </c>
      <c r="AI275" s="975">
        <f t="shared" si="318"/>
        <v>7.5</v>
      </c>
      <c r="AJ275" s="974">
        <f>AD275+AF275</f>
        <v>182.494</v>
      </c>
      <c r="AK275" s="976">
        <f>AE275+AG275</f>
        <v>127.5</v>
      </c>
      <c r="AL275" s="974">
        <f t="shared" si="316"/>
        <v>40.914000000000001</v>
      </c>
      <c r="AM275" s="977">
        <f>AG275+AI275</f>
        <v>30</v>
      </c>
      <c r="AN275" s="932">
        <f t="shared" si="272"/>
        <v>191.06399999999999</v>
      </c>
      <c r="AO275" s="1548">
        <f t="shared" si="273"/>
        <v>135</v>
      </c>
      <c r="AR275" s="191"/>
    </row>
    <row r="276" spans="2:47" ht="13.5" customHeight="1">
      <c r="B276" s="3365"/>
      <c r="C276" s="92"/>
      <c r="D276" s="92"/>
      <c r="E276" s="485"/>
      <c r="F276" s="100"/>
      <c r="G276" s="106"/>
      <c r="H276" s="2893"/>
      <c r="I276" s="143"/>
      <c r="J276" s="143"/>
      <c r="K276" s="106"/>
      <c r="L276" s="92"/>
      <c r="M276" s="92"/>
      <c r="N276" s="106"/>
      <c r="O276" s="890" t="s">
        <v>301</v>
      </c>
      <c r="P276" s="885">
        <f>J249</f>
        <v>1.84</v>
      </c>
      <c r="Q276" s="1058">
        <f>J249</f>
        <v>1.84</v>
      </c>
      <c r="R276" s="885">
        <f>G259</f>
        <v>0.7</v>
      </c>
      <c r="S276" s="1059">
        <f>G259</f>
        <v>0.7</v>
      </c>
      <c r="T276" s="895"/>
      <c r="U276" s="1058"/>
      <c r="V276" s="898">
        <f>P276+R276</f>
        <v>2.54</v>
      </c>
      <c r="W276" s="1057">
        <f t="shared" si="296"/>
        <v>2.54</v>
      </c>
      <c r="X276" s="880">
        <f t="shared" si="297"/>
        <v>0.7</v>
      </c>
      <c r="Y276" s="1057">
        <f t="shared" si="298"/>
        <v>0.7</v>
      </c>
      <c r="Z276" s="917">
        <f t="shared" ref="Z276:Z279" si="319">P276+R276+T276</f>
        <v>2.54</v>
      </c>
      <c r="AA276" s="925">
        <f t="shared" si="317"/>
        <v>2.54</v>
      </c>
      <c r="AC276" s="1087" t="s">
        <v>320</v>
      </c>
      <c r="AD276" s="990"/>
      <c r="AE276" s="1080"/>
      <c r="AF276" s="992"/>
      <c r="AG276" s="1083"/>
      <c r="AH276" s="990"/>
      <c r="AI276" s="1080"/>
      <c r="AJ276" s="903">
        <f t="shared" ref="AJ276" si="320">AD276+AF276</f>
        <v>0</v>
      </c>
      <c r="AK276" s="2807">
        <f t="shared" ref="AK276" si="321">AE276+AG276</f>
        <v>0</v>
      </c>
      <c r="AL276" s="903">
        <f t="shared" ref="AL276" si="322">AF276+AH276</f>
        <v>0</v>
      </c>
      <c r="AM276" s="1041">
        <f t="shared" ref="AM276" si="323">AG276+AI276</f>
        <v>0</v>
      </c>
      <c r="AN276" s="933">
        <f t="shared" si="272"/>
        <v>0</v>
      </c>
      <c r="AO276" s="937">
        <f t="shared" si="273"/>
        <v>0</v>
      </c>
      <c r="AR276" s="1539"/>
    </row>
    <row r="277" spans="2:47">
      <c r="B277" s="576"/>
      <c r="C277" s="92"/>
      <c r="D277" s="92"/>
      <c r="E277" s="485"/>
      <c r="F277" s="100"/>
      <c r="G277" s="106"/>
      <c r="H277" s="212"/>
      <c r="I277" s="191"/>
      <c r="J277" s="192"/>
      <c r="K277" s="106"/>
      <c r="L277" s="92"/>
      <c r="M277" s="92"/>
      <c r="N277" s="106"/>
      <c r="O277" s="891" t="s">
        <v>119</v>
      </c>
      <c r="P277" s="886"/>
      <c r="Q277" s="1060"/>
      <c r="R277" s="886"/>
      <c r="S277" s="1061"/>
      <c r="T277" s="896"/>
      <c r="U277" s="1060"/>
      <c r="V277" s="898">
        <f>P277+R277</f>
        <v>0</v>
      </c>
      <c r="W277" s="1057">
        <f t="shared" si="296"/>
        <v>0</v>
      </c>
      <c r="X277" s="880">
        <f t="shared" si="297"/>
        <v>0</v>
      </c>
      <c r="Y277" s="1057">
        <f t="shared" si="298"/>
        <v>0</v>
      </c>
      <c r="Z277" s="917">
        <f t="shared" si="319"/>
        <v>0</v>
      </c>
      <c r="AA277" s="925">
        <f t="shared" si="317"/>
        <v>0</v>
      </c>
      <c r="AC277" s="1076" t="s">
        <v>462</v>
      </c>
      <c r="AD277" s="994"/>
      <c r="AE277" s="1081"/>
      <c r="AF277" s="2837">
        <f>L262</f>
        <v>20</v>
      </c>
      <c r="AG277" s="2838">
        <f>M262</f>
        <v>20</v>
      </c>
      <c r="AH277" s="994"/>
      <c r="AI277" s="1081"/>
      <c r="AJ277" s="903">
        <f t="shared" ref="AJ277:AK279" si="324">AD277+AF277</f>
        <v>20</v>
      </c>
      <c r="AK277" s="2807">
        <f t="shared" si="324"/>
        <v>20</v>
      </c>
      <c r="AL277" s="903">
        <f t="shared" si="316"/>
        <v>20</v>
      </c>
      <c r="AM277" s="1041">
        <f t="shared" ref="AM277:AM282" si="325">AG277+AI277</f>
        <v>20</v>
      </c>
      <c r="AN277" s="933">
        <f t="shared" si="272"/>
        <v>20</v>
      </c>
      <c r="AO277" s="937">
        <f t="shared" si="273"/>
        <v>20</v>
      </c>
      <c r="AR277" s="104"/>
    </row>
    <row r="278" spans="2:47" ht="15.75" thickBot="1">
      <c r="B278" s="106"/>
      <c r="C278" s="106"/>
      <c r="D278" s="106"/>
      <c r="E278" s="106"/>
      <c r="F278" s="106"/>
      <c r="G278" s="106"/>
      <c r="H278" s="104"/>
      <c r="I278" s="100"/>
      <c r="J278" s="135"/>
      <c r="K278" s="106"/>
      <c r="L278" s="92"/>
      <c r="M278" s="92"/>
      <c r="N278" s="106"/>
      <c r="O278" s="891" t="s">
        <v>339</v>
      </c>
      <c r="P278" s="886"/>
      <c r="Q278" s="1060"/>
      <c r="R278" s="886"/>
      <c r="S278" s="1061"/>
      <c r="T278" s="896"/>
      <c r="U278" s="1060"/>
      <c r="V278" s="898">
        <f>P278+R278</f>
        <v>0</v>
      </c>
      <c r="W278" s="1057">
        <f t="shared" si="296"/>
        <v>0</v>
      </c>
      <c r="X278" s="880">
        <f>R278+T278</f>
        <v>0</v>
      </c>
      <c r="Y278" s="1057">
        <f t="shared" si="298"/>
        <v>0</v>
      </c>
      <c r="Z278" s="917">
        <f t="shared" si="319"/>
        <v>0</v>
      </c>
      <c r="AA278" s="925">
        <f t="shared" si="317"/>
        <v>0</v>
      </c>
      <c r="AC278" s="1077" t="s">
        <v>355</v>
      </c>
      <c r="AD278" s="999"/>
      <c r="AE278" s="1082"/>
      <c r="AF278" s="1001"/>
      <c r="AG278" s="1085"/>
      <c r="AH278" s="999"/>
      <c r="AI278" s="1082"/>
      <c r="AJ278" s="904">
        <f t="shared" si="324"/>
        <v>0</v>
      </c>
      <c r="AK278" s="2808">
        <f t="shared" si="324"/>
        <v>0</v>
      </c>
      <c r="AL278" s="904">
        <f t="shared" si="316"/>
        <v>0</v>
      </c>
      <c r="AM278" s="1086">
        <f t="shared" si="325"/>
        <v>0</v>
      </c>
      <c r="AN278" s="1546">
        <f t="shared" si="272"/>
        <v>0</v>
      </c>
      <c r="AO278" s="1547">
        <f t="shared" si="273"/>
        <v>0</v>
      </c>
      <c r="AR278" s="104"/>
      <c r="AU278" s="623"/>
    </row>
    <row r="279" spans="2:47" ht="14.25" customHeight="1" thickBot="1">
      <c r="B279" s="92"/>
      <c r="C279" s="1562" t="s">
        <v>571</v>
      </c>
      <c r="D279" s="92"/>
      <c r="E279" s="92"/>
      <c r="F279" s="92"/>
      <c r="G279" s="1563"/>
      <c r="H279" s="104"/>
      <c r="I279" s="100"/>
      <c r="J279" s="204"/>
      <c r="K279" s="106"/>
      <c r="L279" s="1563"/>
      <c r="M279" s="92"/>
      <c r="N279" s="106"/>
      <c r="O279" s="433" t="s">
        <v>88</v>
      </c>
      <c r="P279" s="887"/>
      <c r="Q279" s="1062"/>
      <c r="R279" s="887"/>
      <c r="S279" s="1063"/>
      <c r="T279" s="897">
        <f>I268</f>
        <v>8.4499999999999993</v>
      </c>
      <c r="U279" s="1236">
        <f>J268</f>
        <v>8.4499999999999993</v>
      </c>
      <c r="V279" s="899">
        <f>P279+R279</f>
        <v>0</v>
      </c>
      <c r="W279" s="1065">
        <f t="shared" si="296"/>
        <v>0</v>
      </c>
      <c r="X279" s="899">
        <f>R279+T279</f>
        <v>8.4499999999999993</v>
      </c>
      <c r="Y279" s="1065">
        <f t="shared" si="298"/>
        <v>8.4499999999999993</v>
      </c>
      <c r="Z279" s="917">
        <f t="shared" si="319"/>
        <v>8.4499999999999993</v>
      </c>
      <c r="AA279" s="925">
        <f t="shared" si="317"/>
        <v>8.4499999999999993</v>
      </c>
      <c r="AC279" s="1078" t="s">
        <v>321</v>
      </c>
      <c r="AD279" s="1091">
        <f t="shared" ref="AD279:AH279" si="326">SUM(AD276:AD278)</f>
        <v>0</v>
      </c>
      <c r="AE279" s="1024">
        <f t="shared" si="326"/>
        <v>0</v>
      </c>
      <c r="AF279" s="1079">
        <f t="shared" si="326"/>
        <v>20</v>
      </c>
      <c r="AG279" s="1022">
        <f t="shared" si="326"/>
        <v>20</v>
      </c>
      <c r="AH279" s="1091">
        <f t="shared" si="326"/>
        <v>0</v>
      </c>
      <c r="AI279" s="1024">
        <f>SUM(AI276:AI278)</f>
        <v>0</v>
      </c>
      <c r="AJ279" s="948">
        <f t="shared" si="324"/>
        <v>20</v>
      </c>
      <c r="AK279" s="1023">
        <f t="shared" si="324"/>
        <v>20</v>
      </c>
      <c r="AL279" s="948">
        <f t="shared" si="316"/>
        <v>20</v>
      </c>
      <c r="AM279" s="1024">
        <f t="shared" si="325"/>
        <v>20</v>
      </c>
      <c r="AN279" s="932">
        <f t="shared" si="272"/>
        <v>20</v>
      </c>
      <c r="AO279" s="1548">
        <f t="shared" si="273"/>
        <v>20</v>
      </c>
      <c r="AR279" s="191"/>
      <c r="AU279" s="623"/>
    </row>
    <row r="280" spans="2:47">
      <c r="B280" s="92"/>
      <c r="C280" s="92"/>
      <c r="D280" s="1530" t="s">
        <v>363</v>
      </c>
      <c r="E280" s="92"/>
      <c r="F280" s="1564"/>
      <c r="G280" s="92"/>
      <c r="H280" s="92"/>
      <c r="I280" s="92"/>
      <c r="J280" s="92"/>
      <c r="K280" s="1565" t="s">
        <v>698</v>
      </c>
      <c r="L280" s="92"/>
      <c r="M280" s="92"/>
      <c r="N280" s="106"/>
      <c r="Q280" s="325"/>
      <c r="R280" s="15"/>
      <c r="S280" s="88"/>
      <c r="T280" s="11"/>
      <c r="U280" s="11"/>
      <c r="V280" s="11"/>
      <c r="W280" s="11"/>
      <c r="AC280" s="936" t="s">
        <v>315</v>
      </c>
      <c r="AD280" s="978"/>
      <c r="AE280" s="979"/>
      <c r="AF280" s="902">
        <f>I253</f>
        <v>46.618000000000002</v>
      </c>
      <c r="AG280" s="2365">
        <f>J253</f>
        <v>40.299999999999997</v>
      </c>
      <c r="AH280" s="978"/>
      <c r="AI280" s="979"/>
      <c r="AJ280" s="904">
        <f t="shared" ref="AJ280:AK282" si="327">AD280+AF280</f>
        <v>46.618000000000002</v>
      </c>
      <c r="AK280" s="2810">
        <f t="shared" si="327"/>
        <v>40.299999999999997</v>
      </c>
      <c r="AL280" s="904">
        <f t="shared" ref="AL280" si="328">AF280+AH280</f>
        <v>46.618000000000002</v>
      </c>
      <c r="AM280" s="981">
        <f t="shared" si="325"/>
        <v>40.299999999999997</v>
      </c>
      <c r="AN280" s="933">
        <f t="shared" si="272"/>
        <v>46.618000000000002</v>
      </c>
      <c r="AO280" s="937">
        <f t="shared" si="273"/>
        <v>40.299999999999997</v>
      </c>
      <c r="AR280" s="104"/>
      <c r="AU280" s="623"/>
    </row>
    <row r="281" spans="2:47" ht="13.5" customHeight="1" thickBot="1">
      <c r="B281" s="1563" t="s">
        <v>545</v>
      </c>
      <c r="C281" s="1563"/>
      <c r="D281" s="1566"/>
      <c r="E281" s="92"/>
      <c r="F281" s="1567" t="s">
        <v>126</v>
      </c>
      <c r="G281" s="92"/>
      <c r="H281" s="92"/>
      <c r="I281" s="1568"/>
      <c r="J281" s="3115" t="s">
        <v>626</v>
      </c>
      <c r="K281" s="1569"/>
      <c r="L281" s="92"/>
      <c r="M281" s="92"/>
      <c r="N281" s="106"/>
      <c r="V281" s="134"/>
      <c r="W281" s="11"/>
      <c r="AC281" s="938" t="s">
        <v>316</v>
      </c>
      <c r="AD281" s="965"/>
      <c r="AE281" s="982"/>
      <c r="AF281" s="904"/>
      <c r="AG281" s="983"/>
      <c r="AH281" s="965"/>
      <c r="AI281" s="982"/>
      <c r="AJ281" s="904">
        <f t="shared" si="327"/>
        <v>0</v>
      </c>
      <c r="AK281" s="2810">
        <f t="shared" si="327"/>
        <v>0</v>
      </c>
      <c r="AL281" s="904">
        <f t="shared" si="316"/>
        <v>0</v>
      </c>
      <c r="AM281" s="984">
        <f t="shared" si="325"/>
        <v>0</v>
      </c>
      <c r="AN281" s="1546">
        <f t="shared" si="272"/>
        <v>0</v>
      </c>
      <c r="AO281" s="1547">
        <f t="shared" si="273"/>
        <v>0</v>
      </c>
      <c r="AR281" s="104"/>
      <c r="AU281" s="106"/>
    </row>
    <row r="282" spans="2:47" ht="14.25" customHeight="1" thickBot="1">
      <c r="B282" s="348" t="s">
        <v>2</v>
      </c>
      <c r="C282" s="349" t="s">
        <v>3</v>
      </c>
      <c r="D282" s="1570" t="s">
        <v>4</v>
      </c>
      <c r="E282" s="234" t="s">
        <v>59</v>
      </c>
      <c r="F282" s="112"/>
      <c r="G282" s="112"/>
      <c r="H282" s="112"/>
      <c r="I282" s="112"/>
      <c r="J282" s="112"/>
      <c r="K282" s="112"/>
      <c r="L282" s="112"/>
      <c r="M282" s="226"/>
      <c r="N282" s="92"/>
      <c r="V282" s="11"/>
      <c r="W282" s="871"/>
      <c r="Y282" s="869"/>
      <c r="AC282" s="939" t="s">
        <v>312</v>
      </c>
      <c r="AD282" s="985">
        <f t="shared" ref="AD282:AH282" si="329">SUM(AD280:AD281)</f>
        <v>0</v>
      </c>
      <c r="AE282" s="986">
        <f t="shared" si="329"/>
        <v>0</v>
      </c>
      <c r="AF282" s="987">
        <f t="shared" si="329"/>
        <v>46.618000000000002</v>
      </c>
      <c r="AG282" s="941">
        <f>SUM(AG280:AG281)</f>
        <v>40.299999999999997</v>
      </c>
      <c r="AH282" s="985">
        <f t="shared" si="329"/>
        <v>0</v>
      </c>
      <c r="AI282" s="986">
        <f>SUM(AI280:AI281)</f>
        <v>0</v>
      </c>
      <c r="AJ282" s="940">
        <f t="shared" si="327"/>
        <v>46.618000000000002</v>
      </c>
      <c r="AK282" s="988">
        <f t="shared" si="327"/>
        <v>40.299999999999997</v>
      </c>
      <c r="AL282" s="940">
        <f t="shared" si="316"/>
        <v>46.618000000000002</v>
      </c>
      <c r="AM282" s="989">
        <f t="shared" si="325"/>
        <v>40.299999999999997</v>
      </c>
      <c r="AN282" s="932">
        <f t="shared" si="272"/>
        <v>46.618000000000002</v>
      </c>
      <c r="AO282" s="1548">
        <f t="shared" si="273"/>
        <v>40.299999999999997</v>
      </c>
      <c r="AR282" s="191"/>
      <c r="AU282" s="106"/>
    </row>
    <row r="283" spans="2:47" ht="15" customHeight="1" thickBot="1">
      <c r="B283" s="350" t="s">
        <v>5</v>
      </c>
      <c r="C283" s="92"/>
      <c r="D283" s="1582" t="s">
        <v>60</v>
      </c>
      <c r="E283" s="2756" t="s">
        <v>1097</v>
      </c>
      <c r="F283" s="3016"/>
      <c r="G283" s="3017"/>
      <c r="H283" s="106"/>
      <c r="I283" s="106"/>
      <c r="J283" s="106"/>
      <c r="K283" s="92"/>
      <c r="L283" s="1073"/>
      <c r="M283" s="102"/>
      <c r="N283" s="106"/>
      <c r="V283" s="345"/>
      <c r="W283" s="871"/>
      <c r="Y283" s="869"/>
      <c r="AC283" s="942" t="s">
        <v>214</v>
      </c>
      <c r="AD283" s="990"/>
      <c r="AE283" s="991"/>
      <c r="AF283" s="992"/>
      <c r="AG283" s="993"/>
      <c r="AH283" s="990"/>
      <c r="AI283" s="991"/>
      <c r="AJ283" s="903">
        <f t="shared" ref="AJ283" si="330">AD283+AF283</f>
        <v>0</v>
      </c>
      <c r="AK283" s="2811">
        <f t="shared" ref="AK283" si="331">AE283+AG283</f>
        <v>0</v>
      </c>
      <c r="AL283" s="903">
        <f t="shared" ref="AL283" si="332">AF283+AH283</f>
        <v>0</v>
      </c>
      <c r="AM283" s="998">
        <f>AG283+AI283</f>
        <v>0</v>
      </c>
      <c r="AN283" s="933">
        <f t="shared" si="272"/>
        <v>0</v>
      </c>
      <c r="AO283" s="937">
        <f t="shared" si="273"/>
        <v>0</v>
      </c>
      <c r="AR283" s="98"/>
      <c r="AU283" s="106"/>
    </row>
    <row r="284" spans="2:47" ht="14.25" customHeight="1" thickBot="1">
      <c r="B284" s="3367" t="s">
        <v>223</v>
      </c>
      <c r="C284" s="112"/>
      <c r="D284" s="1575"/>
      <c r="E284" s="1232" t="s">
        <v>89</v>
      </c>
      <c r="F284" s="160" t="s">
        <v>90</v>
      </c>
      <c r="G284" s="2424" t="s">
        <v>91</v>
      </c>
      <c r="H284" s="3264" t="s">
        <v>681</v>
      </c>
      <c r="I284" s="3037"/>
      <c r="J284" s="3037"/>
      <c r="K284" s="3246" t="s">
        <v>1101</v>
      </c>
      <c r="L284" s="3016"/>
      <c r="M284" s="3017"/>
      <c r="N284" s="106"/>
      <c r="V284" s="11"/>
      <c r="W284" s="276"/>
      <c r="Y284" s="276"/>
      <c r="AC284" s="943" t="s">
        <v>92</v>
      </c>
      <c r="AD284" s="994"/>
      <c r="AE284" s="995"/>
      <c r="AF284" s="996"/>
      <c r="AG284" s="997"/>
      <c r="AH284" s="994"/>
      <c r="AI284" s="995"/>
      <c r="AJ284" s="903">
        <f t="shared" ref="AJ284:AK286" si="333">AD284+AF284</f>
        <v>0</v>
      </c>
      <c r="AK284" s="2811">
        <f t="shared" si="333"/>
        <v>0</v>
      </c>
      <c r="AL284" s="903">
        <f t="shared" si="316"/>
        <v>0</v>
      </c>
      <c r="AM284" s="998">
        <f>AG284+AI284</f>
        <v>0</v>
      </c>
      <c r="AN284" s="933">
        <f t="shared" si="272"/>
        <v>0</v>
      </c>
      <c r="AO284" s="937">
        <f t="shared" si="273"/>
        <v>0</v>
      </c>
      <c r="AR284" s="104"/>
      <c r="AU284" s="106"/>
    </row>
    <row r="285" spans="2:47" ht="15.75" thickBot="1">
      <c r="B285" s="1554"/>
      <c r="C285" s="340" t="s">
        <v>132</v>
      </c>
      <c r="D285" s="1555"/>
      <c r="E285" s="3368" t="s">
        <v>1096</v>
      </c>
      <c r="F285" s="2868">
        <v>249.72499999999999</v>
      </c>
      <c r="G285" s="3282">
        <v>199.42</v>
      </c>
      <c r="H285" s="3369" t="s">
        <v>89</v>
      </c>
      <c r="I285" s="1226" t="s">
        <v>90</v>
      </c>
      <c r="J285" s="1227" t="s">
        <v>91</v>
      </c>
      <c r="K285" s="1232" t="s">
        <v>89</v>
      </c>
      <c r="L285" s="160" t="s">
        <v>90</v>
      </c>
      <c r="M285" s="2424" t="s">
        <v>91</v>
      </c>
      <c r="N285" s="92"/>
      <c r="V285" s="345"/>
      <c r="W285" s="864"/>
      <c r="Y285" s="864"/>
      <c r="AC285" s="944" t="s">
        <v>215</v>
      </c>
      <c r="AD285" s="999"/>
      <c r="AE285" s="1000"/>
      <c r="AF285" s="1001"/>
      <c r="AG285" s="1002"/>
      <c r="AH285" s="999"/>
      <c r="AI285" s="1000"/>
      <c r="AJ285" s="904">
        <f t="shared" si="333"/>
        <v>0</v>
      </c>
      <c r="AK285" s="2812">
        <f t="shared" si="333"/>
        <v>0</v>
      </c>
      <c r="AL285" s="904">
        <f t="shared" si="316"/>
        <v>0</v>
      </c>
      <c r="AM285" s="1003">
        <f>AG285+AI285</f>
        <v>0</v>
      </c>
      <c r="AN285" s="1546">
        <f t="shared" si="272"/>
        <v>0</v>
      </c>
      <c r="AO285" s="1547">
        <f t="shared" si="273"/>
        <v>0</v>
      </c>
      <c r="AR285" s="104"/>
      <c r="AU285" s="106"/>
    </row>
    <row r="286" spans="2:47" ht="15.75" thickBot="1">
      <c r="B286" s="162" t="s">
        <v>1098</v>
      </c>
      <c r="C286" s="1597" t="s">
        <v>1097</v>
      </c>
      <c r="D286" s="3040">
        <v>180</v>
      </c>
      <c r="E286" s="183" t="s">
        <v>77</v>
      </c>
      <c r="F286" s="227">
        <v>9</v>
      </c>
      <c r="G286" s="3055">
        <v>9</v>
      </c>
      <c r="H286" s="129" t="s">
        <v>196</v>
      </c>
      <c r="I286" s="1553">
        <v>37.348999999999997</v>
      </c>
      <c r="J286" s="2346">
        <v>26.5</v>
      </c>
      <c r="K286" s="2770" t="s">
        <v>396</v>
      </c>
      <c r="L286" s="2868">
        <v>3</v>
      </c>
      <c r="M286" s="3282">
        <v>3</v>
      </c>
      <c r="N286" s="92"/>
      <c r="V286" s="140"/>
      <c r="W286" s="276"/>
      <c r="Y286" s="864"/>
      <c r="AC286" s="1088" t="s">
        <v>313</v>
      </c>
      <c r="AD286" s="1089">
        <f t="shared" ref="AD286:AH286" si="334">SUM(AD283:AD285)</f>
        <v>0</v>
      </c>
      <c r="AE286" s="975">
        <f t="shared" si="334"/>
        <v>0</v>
      </c>
      <c r="AF286" s="1089">
        <f t="shared" si="334"/>
        <v>0</v>
      </c>
      <c r="AG286" s="975">
        <f t="shared" si="334"/>
        <v>0</v>
      </c>
      <c r="AH286" s="1089">
        <f t="shared" si="334"/>
        <v>0</v>
      </c>
      <c r="AI286" s="975">
        <f>SUM(AI283:AI285)</f>
        <v>0</v>
      </c>
      <c r="AJ286" s="974">
        <f t="shared" si="333"/>
        <v>0</v>
      </c>
      <c r="AK286" s="976">
        <f t="shared" si="333"/>
        <v>0</v>
      </c>
      <c r="AL286" s="974">
        <f t="shared" si="316"/>
        <v>0</v>
      </c>
      <c r="AM286" s="977">
        <f>AG286+AI286</f>
        <v>0</v>
      </c>
      <c r="AN286" s="932">
        <f t="shared" si="272"/>
        <v>0</v>
      </c>
      <c r="AO286" s="1548">
        <f t="shared" si="273"/>
        <v>0</v>
      </c>
      <c r="AR286" s="191"/>
      <c r="AU286" s="106"/>
    </row>
    <row r="287" spans="2:47" ht="15.75" thickBot="1">
      <c r="B287" s="162" t="s">
        <v>367</v>
      </c>
      <c r="C287" s="1597" t="s">
        <v>679</v>
      </c>
      <c r="D287" s="3040">
        <v>80</v>
      </c>
      <c r="E287" s="3359" t="s">
        <v>1107</v>
      </c>
      <c r="F287" s="106"/>
      <c r="G287" s="102"/>
      <c r="H287" s="3370" t="s">
        <v>108</v>
      </c>
      <c r="I287" s="227">
        <v>53.356999999999999</v>
      </c>
      <c r="J287" s="3184">
        <v>38.5</v>
      </c>
      <c r="K287" s="245" t="s">
        <v>77</v>
      </c>
      <c r="L287" s="227">
        <v>2.198</v>
      </c>
      <c r="M287" s="3055">
        <v>2.198</v>
      </c>
      <c r="O287" s="92"/>
      <c r="AC287" t="s">
        <v>295</v>
      </c>
      <c r="AR287" s="106"/>
    </row>
    <row r="288" spans="2:47" ht="13.5" customHeight="1" thickBot="1">
      <c r="B288" s="3371" t="s">
        <v>1100</v>
      </c>
      <c r="C288" s="2107" t="s">
        <v>1099</v>
      </c>
      <c r="D288" s="3051">
        <v>20</v>
      </c>
      <c r="E288" s="183" t="s">
        <v>67</v>
      </c>
      <c r="F288" s="242">
        <v>25</v>
      </c>
      <c r="G288" s="3289">
        <v>25</v>
      </c>
      <c r="H288" s="3372" t="s">
        <v>134</v>
      </c>
      <c r="I288" s="227">
        <v>19.920000000000002</v>
      </c>
      <c r="J288" s="2394">
        <v>16.600000000000001</v>
      </c>
      <c r="K288" s="245" t="s">
        <v>680</v>
      </c>
      <c r="L288" s="227">
        <v>2</v>
      </c>
      <c r="M288" s="3055">
        <v>2</v>
      </c>
      <c r="N288" s="92"/>
      <c r="O288" t="s">
        <v>295</v>
      </c>
      <c r="AC288" s="99" t="str">
        <f>B284</f>
        <v>6- й   день</v>
      </c>
      <c r="AD288" s="556" t="s">
        <v>546</v>
      </c>
      <c r="AI288" s="131" t="str">
        <f>U289</f>
        <v>1 - я   неделя</v>
      </c>
      <c r="AK288" s="1531" t="str">
        <f>J281</f>
        <v>О С Е Н Ь     2024  -   __  г.г.</v>
      </c>
      <c r="AL288" s="67"/>
      <c r="AN288" s="46"/>
      <c r="AO288" s="56"/>
      <c r="AR288" s="135"/>
    </row>
    <row r="289" spans="2:54" ht="12.75" customHeight="1" thickBot="1">
      <c r="B289" s="162" t="s">
        <v>1092</v>
      </c>
      <c r="C289" s="265" t="s">
        <v>1093</v>
      </c>
      <c r="D289" s="3373">
        <v>200</v>
      </c>
      <c r="E289" s="183" t="s">
        <v>1104</v>
      </c>
      <c r="F289" s="242">
        <v>5.4</v>
      </c>
      <c r="G289" s="3289">
        <v>5.4</v>
      </c>
      <c r="H289" s="3048" t="s">
        <v>1094</v>
      </c>
      <c r="I289" s="3374"/>
      <c r="J289" s="2395"/>
      <c r="K289" s="3375" t="s">
        <v>64</v>
      </c>
      <c r="L289" s="227">
        <v>1</v>
      </c>
      <c r="M289" s="229">
        <v>0.8</v>
      </c>
      <c r="N289" s="92"/>
      <c r="O289" s="99" t="str">
        <f>B284</f>
        <v>6- й   день</v>
      </c>
      <c r="P289" s="556" t="s">
        <v>546</v>
      </c>
      <c r="U289" s="131" t="s">
        <v>126</v>
      </c>
      <c r="W289" s="1531" t="str">
        <f>J281</f>
        <v>О С Е Н Ь     2024  -   __  г.г.</v>
      </c>
      <c r="X289" s="67"/>
      <c r="Y289" s="1034"/>
      <c r="AC289" s="858" t="s">
        <v>243</v>
      </c>
      <c r="AD289" s="859" t="s">
        <v>296</v>
      </c>
      <c r="AE289" s="860"/>
      <c r="AF289" s="859" t="s">
        <v>297</v>
      </c>
      <c r="AG289" s="860"/>
      <c r="AH289" s="859" t="s">
        <v>298</v>
      </c>
      <c r="AI289" s="860"/>
      <c r="AJ289" s="859" t="s">
        <v>302</v>
      </c>
      <c r="AK289" s="860"/>
      <c r="AL289" s="906" t="s">
        <v>303</v>
      </c>
      <c r="AM289" s="860"/>
      <c r="AN289" s="927" t="s">
        <v>304</v>
      </c>
      <c r="AO289" s="928"/>
      <c r="AR289" s="106"/>
    </row>
    <row r="290" spans="2:54" ht="15.75" thickBot="1">
      <c r="B290" s="186" t="s">
        <v>9</v>
      </c>
      <c r="C290" s="245" t="s">
        <v>10</v>
      </c>
      <c r="D290" s="2865">
        <v>50</v>
      </c>
      <c r="E290" s="183" t="s">
        <v>84</v>
      </c>
      <c r="F290" s="227">
        <v>5</v>
      </c>
      <c r="G290" s="3055">
        <v>5</v>
      </c>
      <c r="H290" s="1556" t="s">
        <v>630</v>
      </c>
      <c r="I290" s="242">
        <v>7.84</v>
      </c>
      <c r="J290" s="3107">
        <v>7.5</v>
      </c>
      <c r="K290" s="3376" t="s">
        <v>1102</v>
      </c>
      <c r="L290" s="3374"/>
      <c r="M290" s="1233"/>
      <c r="N290" s="92"/>
      <c r="Q290" s="169" t="s">
        <v>617</v>
      </c>
      <c r="AC290" s="1092" t="s">
        <v>324</v>
      </c>
      <c r="AD290" s="861" t="s">
        <v>90</v>
      </c>
      <c r="AE290" s="863" t="s">
        <v>91</v>
      </c>
      <c r="AF290" s="907" t="s">
        <v>90</v>
      </c>
      <c r="AG290" s="908" t="s">
        <v>91</v>
      </c>
      <c r="AH290" s="907" t="s">
        <v>90</v>
      </c>
      <c r="AI290" s="908" t="s">
        <v>91</v>
      </c>
      <c r="AJ290" s="861" t="s">
        <v>90</v>
      </c>
      <c r="AK290" s="862" t="s">
        <v>91</v>
      </c>
      <c r="AL290" s="909" t="s">
        <v>90</v>
      </c>
      <c r="AM290" s="862" t="s">
        <v>91</v>
      </c>
      <c r="AN290" s="1094" t="s">
        <v>90</v>
      </c>
      <c r="AO290" s="1095" t="s">
        <v>91</v>
      </c>
    </row>
    <row r="291" spans="2:54">
      <c r="B291" s="186" t="s">
        <v>9</v>
      </c>
      <c r="C291" s="245" t="s">
        <v>319</v>
      </c>
      <c r="D291" s="3257">
        <v>20</v>
      </c>
      <c r="E291" s="183" t="s">
        <v>372</v>
      </c>
      <c r="F291" s="227">
        <v>0.81</v>
      </c>
      <c r="G291" s="2397">
        <v>0.81</v>
      </c>
      <c r="H291" s="184" t="s">
        <v>368</v>
      </c>
      <c r="I291" s="227">
        <v>6.49</v>
      </c>
      <c r="J291" s="2394">
        <v>6.49</v>
      </c>
      <c r="K291" s="3377" t="s">
        <v>134</v>
      </c>
      <c r="L291" s="227">
        <v>0.96</v>
      </c>
      <c r="M291" s="3055">
        <v>0.8</v>
      </c>
      <c r="N291" s="92"/>
      <c r="O291" s="1105" t="s">
        <v>327</v>
      </c>
      <c r="P291" s="182"/>
      <c r="Q291" s="182"/>
      <c r="R291" s="182"/>
      <c r="S291" s="182"/>
      <c r="T291" s="182"/>
      <c r="U291" s="182"/>
      <c r="V291" s="182"/>
      <c r="W291" s="182"/>
      <c r="X291" s="182"/>
      <c r="Y291" s="856"/>
      <c r="AC291" s="945" t="s">
        <v>65</v>
      </c>
      <c r="AD291" s="978"/>
      <c r="AE291" s="1004"/>
      <c r="AF291" s="978"/>
      <c r="AG291" s="1005"/>
      <c r="AH291" s="978"/>
      <c r="AI291" s="1006"/>
      <c r="AJ291" s="902">
        <f t="shared" ref="AJ291:AJ314" si="335">AD291+AF291</f>
        <v>0</v>
      </c>
      <c r="AK291" s="2801">
        <f t="shared" ref="AK291:AK314" si="336">AE291+AG291</f>
        <v>0</v>
      </c>
      <c r="AL291" s="902">
        <f t="shared" ref="AL291:AL314" si="337">AF291+AH291</f>
        <v>0</v>
      </c>
      <c r="AM291" s="1007">
        <f t="shared" ref="AM291:AM314" si="338">AG291+AI291</f>
        <v>0</v>
      </c>
      <c r="AN291" s="933">
        <f>AD291+AF291+AH291</f>
        <v>0</v>
      </c>
      <c r="AO291" s="937">
        <f>AE291+AG291+AI291</f>
        <v>0</v>
      </c>
    </row>
    <row r="292" spans="2:54" ht="15" customHeight="1" thickBot="1">
      <c r="B292" s="3207" t="s">
        <v>934</v>
      </c>
      <c r="C292" s="2695" t="s">
        <v>440</v>
      </c>
      <c r="D292" s="3378">
        <v>100</v>
      </c>
      <c r="E292" s="3379" t="s">
        <v>1105</v>
      </c>
      <c r="F292" s="3058"/>
      <c r="G292" s="3292"/>
      <c r="H292" s="184" t="s">
        <v>369</v>
      </c>
      <c r="I292" s="227" t="s">
        <v>671</v>
      </c>
      <c r="J292" s="2394">
        <v>5.31</v>
      </c>
      <c r="K292" s="3376" t="s">
        <v>1103</v>
      </c>
      <c r="L292" s="3374"/>
      <c r="M292" s="1233"/>
      <c r="N292" s="92"/>
      <c r="O292" s="692"/>
      <c r="P292" s="17" t="s">
        <v>328</v>
      </c>
      <c r="Q292" s="17"/>
      <c r="R292" s="17"/>
      <c r="S292" s="17"/>
      <c r="T292" s="17"/>
      <c r="U292" s="17"/>
      <c r="V292" s="17"/>
      <c r="W292" s="17"/>
      <c r="X292" s="17"/>
      <c r="Y292" s="857"/>
      <c r="AC292" s="945" t="s">
        <v>465</v>
      </c>
      <c r="AD292" s="959"/>
      <c r="AE292" s="1008"/>
      <c r="AF292" s="959"/>
      <c r="AG292" s="1009"/>
      <c r="AH292" s="959"/>
      <c r="AI292" s="1010"/>
      <c r="AJ292" s="903">
        <f t="shared" si="335"/>
        <v>0</v>
      </c>
      <c r="AK292" s="2802">
        <f t="shared" si="336"/>
        <v>0</v>
      </c>
      <c r="AL292" s="903">
        <f t="shared" si="337"/>
        <v>0</v>
      </c>
      <c r="AM292" s="950">
        <f t="shared" si="338"/>
        <v>0</v>
      </c>
      <c r="AN292" s="933">
        <f t="shared" ref="AN292:AN340" si="339">AD292+AF292+AH292</f>
        <v>0</v>
      </c>
      <c r="AO292" s="937">
        <f t="shared" ref="AO292:AO340" si="340">AE292+AG292+AI292</f>
        <v>0</v>
      </c>
    </row>
    <row r="293" spans="2:54" ht="15.75" thickBot="1">
      <c r="B293" s="103"/>
      <c r="C293" s="2389"/>
      <c r="D293" s="106"/>
      <c r="E293" s="3264" t="s">
        <v>692</v>
      </c>
      <c r="F293" s="3016"/>
      <c r="G293" s="3017"/>
      <c r="H293" s="184" t="s">
        <v>75</v>
      </c>
      <c r="I293" s="227">
        <v>5.4</v>
      </c>
      <c r="J293" s="2394">
        <v>5.4</v>
      </c>
      <c r="K293" s="245" t="s">
        <v>372</v>
      </c>
      <c r="L293" s="227">
        <v>0.16</v>
      </c>
      <c r="M293" s="3055">
        <v>0.16</v>
      </c>
      <c r="N293" s="92"/>
      <c r="Z293" s="11"/>
      <c r="AA293" s="11"/>
      <c r="AC293" s="945" t="s">
        <v>67</v>
      </c>
      <c r="AD293" s="1011">
        <f>F288</f>
        <v>25</v>
      </c>
      <c r="AE293" s="1066">
        <f>G288</f>
        <v>25</v>
      </c>
      <c r="AF293" s="1011"/>
      <c r="AG293" s="1013"/>
      <c r="AH293" s="1011"/>
      <c r="AI293" s="1014"/>
      <c r="AJ293" s="903">
        <f t="shared" si="335"/>
        <v>25</v>
      </c>
      <c r="AK293" s="2802">
        <f t="shared" si="336"/>
        <v>25</v>
      </c>
      <c r="AL293" s="903">
        <f t="shared" si="337"/>
        <v>0</v>
      </c>
      <c r="AM293" s="950">
        <f t="shared" si="338"/>
        <v>0</v>
      </c>
      <c r="AN293" s="933">
        <f t="shared" si="339"/>
        <v>25</v>
      </c>
      <c r="AO293" s="937">
        <f t="shared" si="340"/>
        <v>25</v>
      </c>
    </row>
    <row r="294" spans="2:54">
      <c r="B294" s="664"/>
      <c r="C294" s="2348"/>
      <c r="D294" s="106"/>
      <c r="E294" s="129" t="s">
        <v>694</v>
      </c>
      <c r="F294" s="2868">
        <v>25</v>
      </c>
      <c r="G294" s="3282">
        <v>25</v>
      </c>
      <c r="H294" s="1556" t="s">
        <v>600</v>
      </c>
      <c r="I294" s="242">
        <v>4</v>
      </c>
      <c r="J294" s="3107">
        <v>4</v>
      </c>
      <c r="K294" s="3052" t="s">
        <v>598</v>
      </c>
      <c r="L294" s="227">
        <v>4.0000000000000002E-4</v>
      </c>
      <c r="M294" s="3055">
        <v>4.0000000000000002E-4</v>
      </c>
      <c r="N294" s="92"/>
      <c r="O294" s="858" t="s">
        <v>243</v>
      </c>
      <c r="P294" s="859" t="s">
        <v>296</v>
      </c>
      <c r="Q294" s="860"/>
      <c r="R294" s="859" t="s">
        <v>297</v>
      </c>
      <c r="S294" s="860"/>
      <c r="T294" s="859" t="s">
        <v>298</v>
      </c>
      <c r="U294" s="860"/>
      <c r="V294" s="859" t="s">
        <v>299</v>
      </c>
      <c r="W294" s="860"/>
      <c r="X294" s="859" t="s">
        <v>300</v>
      </c>
      <c r="Y294" s="860"/>
      <c r="Z294" s="1532" t="s">
        <v>304</v>
      </c>
      <c r="AA294" s="911"/>
      <c r="AC294" s="945" t="s">
        <v>68</v>
      </c>
      <c r="AD294" s="959"/>
      <c r="AE294" s="1012"/>
      <c r="AF294" s="959"/>
      <c r="AG294" s="1013"/>
      <c r="AH294" s="959"/>
      <c r="AI294" s="1014"/>
      <c r="AJ294" s="903">
        <f t="shared" si="335"/>
        <v>0</v>
      </c>
      <c r="AK294" s="2802">
        <f t="shared" si="336"/>
        <v>0</v>
      </c>
      <c r="AL294" s="903">
        <f t="shared" si="337"/>
        <v>0</v>
      </c>
      <c r="AM294" s="950">
        <f t="shared" si="338"/>
        <v>0</v>
      </c>
      <c r="AN294" s="933">
        <f t="shared" si="339"/>
        <v>0</v>
      </c>
      <c r="AO294" s="937">
        <f t="shared" si="340"/>
        <v>0</v>
      </c>
    </row>
    <row r="295" spans="2:54" ht="15.75" thickBot="1">
      <c r="B295" s="103"/>
      <c r="C295" s="2389"/>
      <c r="D295" s="106"/>
      <c r="E295" s="183" t="s">
        <v>49</v>
      </c>
      <c r="F295" s="227">
        <v>10</v>
      </c>
      <c r="G295" s="3055">
        <v>10</v>
      </c>
      <c r="H295" s="183" t="s">
        <v>629</v>
      </c>
      <c r="I295" s="227">
        <v>1.2</v>
      </c>
      <c r="J295" s="2394">
        <v>0.96</v>
      </c>
      <c r="K295" s="2399" t="s">
        <v>76</v>
      </c>
      <c r="L295" s="227">
        <v>15</v>
      </c>
      <c r="M295" s="3055">
        <v>15</v>
      </c>
      <c r="N295" s="92"/>
      <c r="O295" s="700"/>
      <c r="P295" s="861" t="s">
        <v>90</v>
      </c>
      <c r="Q295" s="862" t="s">
        <v>91</v>
      </c>
      <c r="R295" s="861" t="s">
        <v>90</v>
      </c>
      <c r="S295" s="862" t="s">
        <v>91</v>
      </c>
      <c r="T295" s="861" t="s">
        <v>90</v>
      </c>
      <c r="U295" s="862" t="s">
        <v>91</v>
      </c>
      <c r="V295" s="861" t="s">
        <v>90</v>
      </c>
      <c r="W295" s="862" t="s">
        <v>91</v>
      </c>
      <c r="X295" s="861" t="s">
        <v>90</v>
      </c>
      <c r="Y295" s="863" t="s">
        <v>91</v>
      </c>
      <c r="Z295" s="912" t="s">
        <v>90</v>
      </c>
      <c r="AA295" s="913" t="s">
        <v>91</v>
      </c>
      <c r="AC295" s="945" t="s">
        <v>70</v>
      </c>
      <c r="AD295" s="959"/>
      <c r="AE295" s="1008"/>
      <c r="AF295" s="959"/>
      <c r="AG295" s="1009"/>
      <c r="AH295" s="959"/>
      <c r="AI295" s="1010"/>
      <c r="AJ295" s="903">
        <f t="shared" si="335"/>
        <v>0</v>
      </c>
      <c r="AK295" s="2802">
        <f t="shared" si="336"/>
        <v>0</v>
      </c>
      <c r="AL295" s="903">
        <f t="shared" si="337"/>
        <v>0</v>
      </c>
      <c r="AM295" s="950">
        <f t="shared" si="338"/>
        <v>0</v>
      </c>
      <c r="AN295" s="933">
        <f t="shared" si="339"/>
        <v>0</v>
      </c>
      <c r="AO295" s="937">
        <f t="shared" si="340"/>
        <v>0</v>
      </c>
    </row>
    <row r="296" spans="2:54" ht="15.75" thickBot="1">
      <c r="B296" s="664"/>
      <c r="C296" s="2348"/>
      <c r="D296" s="106"/>
      <c r="E296" s="241" t="s">
        <v>128</v>
      </c>
      <c r="F296" s="242">
        <v>10</v>
      </c>
      <c r="G296" s="3289">
        <v>10</v>
      </c>
      <c r="H296" s="183" t="s">
        <v>372</v>
      </c>
      <c r="I296" s="227">
        <v>0.32</v>
      </c>
      <c r="J296" s="2397">
        <v>0.32</v>
      </c>
      <c r="K296" s="106"/>
      <c r="L296" s="106"/>
      <c r="M296" s="102"/>
      <c r="N296" s="92"/>
      <c r="O296" s="1106" t="s">
        <v>118</v>
      </c>
      <c r="P296" s="878">
        <f>D291</f>
        <v>20</v>
      </c>
      <c r="Q296" s="1035">
        <f>D291</f>
        <v>20</v>
      </c>
      <c r="R296" s="892">
        <f>D311</f>
        <v>40</v>
      </c>
      <c r="S296" s="1027">
        <f>D311</f>
        <v>40</v>
      </c>
      <c r="T296" s="892"/>
      <c r="U296" s="1036"/>
      <c r="V296" s="892">
        <f>P296+R296</f>
        <v>60</v>
      </c>
      <c r="W296" s="1026">
        <f>Q296+S296</f>
        <v>60</v>
      </c>
      <c r="X296" s="892">
        <f>R296+T296</f>
        <v>40</v>
      </c>
      <c r="Y296" s="1027">
        <f>S296+U296</f>
        <v>40</v>
      </c>
      <c r="Z296" s="914">
        <f t="shared" ref="Z296:Z328" si="341">P296+R296+T296</f>
        <v>60</v>
      </c>
      <c r="AA296" s="915">
        <f t="shared" ref="AA296:AA332" si="342">Q296+S296+U296</f>
        <v>60</v>
      </c>
      <c r="AC296" s="945" t="s">
        <v>71</v>
      </c>
      <c r="AD296" s="959"/>
      <c r="AE296" s="1015"/>
      <c r="AF296" s="959"/>
      <c r="AG296" s="1009"/>
      <c r="AH296" s="959"/>
      <c r="AI296" s="1010"/>
      <c r="AJ296" s="903">
        <f t="shared" si="335"/>
        <v>0</v>
      </c>
      <c r="AK296" s="2802">
        <f t="shared" si="336"/>
        <v>0</v>
      </c>
      <c r="AL296" s="903">
        <f t="shared" si="337"/>
        <v>0</v>
      </c>
      <c r="AM296" s="950">
        <f t="shared" si="338"/>
        <v>0</v>
      </c>
      <c r="AN296" s="933">
        <f t="shared" si="339"/>
        <v>0</v>
      </c>
      <c r="AO296" s="937">
        <f t="shared" si="340"/>
        <v>0</v>
      </c>
    </row>
    <row r="297" spans="2:54" ht="15.75" thickBot="1">
      <c r="B297" s="664"/>
      <c r="C297" s="2348"/>
      <c r="D297" s="106"/>
      <c r="E297" s="241" t="s">
        <v>695</v>
      </c>
      <c r="F297" s="242">
        <v>2.84</v>
      </c>
      <c r="G297" s="3289">
        <v>2.5</v>
      </c>
      <c r="H297" s="3232" t="s">
        <v>1095</v>
      </c>
      <c r="I297" s="3380"/>
      <c r="J297" s="2396"/>
      <c r="K297" s="3381" t="s">
        <v>453</v>
      </c>
      <c r="L297" s="3016"/>
      <c r="M297" s="3017"/>
      <c r="N297" s="92"/>
      <c r="O297" s="916" t="s">
        <v>117</v>
      </c>
      <c r="P297" s="879">
        <f>D290</f>
        <v>50</v>
      </c>
      <c r="Q297" s="1037">
        <f>D290</f>
        <v>50</v>
      </c>
      <c r="R297" s="879">
        <f>D310+I307</f>
        <v>77</v>
      </c>
      <c r="S297" s="1038">
        <f>D310+J307</f>
        <v>77</v>
      </c>
      <c r="T297" s="879">
        <f>F325</f>
        <v>70</v>
      </c>
      <c r="U297" s="1037">
        <f>G325</f>
        <v>70</v>
      </c>
      <c r="V297" s="879">
        <f t="shared" ref="V297:V332" si="343">P297+R297</f>
        <v>127</v>
      </c>
      <c r="W297" s="1029">
        <f t="shared" ref="W297:W332" si="344">Q297+S297</f>
        <v>127</v>
      </c>
      <c r="X297" s="879">
        <f t="shared" ref="X297:X331" si="345">R297+T297</f>
        <v>147</v>
      </c>
      <c r="Y297" s="950">
        <f t="shared" ref="Y297:Y332" si="346">S297+U297</f>
        <v>147</v>
      </c>
      <c r="Z297" s="917">
        <f t="shared" si="341"/>
        <v>197</v>
      </c>
      <c r="AA297" s="918">
        <f t="shared" si="342"/>
        <v>197</v>
      </c>
      <c r="AC297" s="946" t="s">
        <v>326</v>
      </c>
      <c r="AD297" s="959"/>
      <c r="AE297" s="1008"/>
      <c r="AF297" s="959"/>
      <c r="AG297" s="1009"/>
      <c r="AH297" s="959"/>
      <c r="AI297" s="1010"/>
      <c r="AJ297" s="903">
        <f t="shared" si="335"/>
        <v>0</v>
      </c>
      <c r="AK297" s="2802">
        <f t="shared" si="336"/>
        <v>0</v>
      </c>
      <c r="AL297" s="903">
        <f t="shared" si="337"/>
        <v>0</v>
      </c>
      <c r="AM297" s="950">
        <f t="shared" si="338"/>
        <v>0</v>
      </c>
      <c r="AN297" s="933">
        <f t="shared" si="339"/>
        <v>0</v>
      </c>
      <c r="AO297" s="937">
        <f t="shared" si="340"/>
        <v>0</v>
      </c>
      <c r="BA297" s="11"/>
      <c r="BB297" s="11"/>
    </row>
    <row r="298" spans="2:54" ht="15.75" thickBot="1">
      <c r="B298" s="664"/>
      <c r="C298" s="1700"/>
      <c r="D298" s="96"/>
      <c r="E298" s="183" t="s">
        <v>76</v>
      </c>
      <c r="F298" s="227">
        <v>220</v>
      </c>
      <c r="G298" s="3055">
        <v>220</v>
      </c>
      <c r="H298" s="3382"/>
      <c r="I298" s="3267"/>
      <c r="J298" s="3267"/>
      <c r="K298" s="1206" t="s">
        <v>89</v>
      </c>
      <c r="L298" s="160" t="s">
        <v>90</v>
      </c>
      <c r="M298" s="2424" t="s">
        <v>91</v>
      </c>
      <c r="N298" s="92"/>
      <c r="O298" s="916" t="s">
        <v>74</v>
      </c>
      <c r="P298" s="879"/>
      <c r="Q298" s="1133"/>
      <c r="R298" s="879">
        <f>L304</f>
        <v>14</v>
      </c>
      <c r="S298" s="1029">
        <f>M304</f>
        <v>14</v>
      </c>
      <c r="T298" s="1131"/>
      <c r="U298" s="1048"/>
      <c r="V298" s="879">
        <f t="shared" si="343"/>
        <v>14</v>
      </c>
      <c r="W298" s="1029">
        <f t="shared" si="344"/>
        <v>14</v>
      </c>
      <c r="X298" s="879">
        <f t="shared" si="345"/>
        <v>14</v>
      </c>
      <c r="Y298" s="950">
        <f t="shared" si="346"/>
        <v>14</v>
      </c>
      <c r="Z298" s="917">
        <f t="shared" si="341"/>
        <v>14</v>
      </c>
      <c r="AA298" s="918">
        <f t="shared" si="342"/>
        <v>14</v>
      </c>
      <c r="AC298" s="1093" t="s">
        <v>325</v>
      </c>
      <c r="AD298" s="965"/>
      <c r="AE298" s="1016"/>
      <c r="AF298" s="1620"/>
      <c r="AG298" s="1017"/>
      <c r="AH298" s="965"/>
      <c r="AI298" s="1018"/>
      <c r="AJ298" s="904">
        <f t="shared" si="335"/>
        <v>0</v>
      </c>
      <c r="AK298" s="2803">
        <f t="shared" si="336"/>
        <v>0</v>
      </c>
      <c r="AL298" s="904">
        <f t="shared" si="337"/>
        <v>0</v>
      </c>
      <c r="AM298" s="868">
        <f t="shared" si="338"/>
        <v>0</v>
      </c>
      <c r="AN298" s="933">
        <f t="shared" si="339"/>
        <v>0</v>
      </c>
      <c r="AO298" s="937">
        <f t="shared" si="340"/>
        <v>0</v>
      </c>
      <c r="BA298" s="11"/>
      <c r="BB298" s="11"/>
    </row>
    <row r="299" spans="2:54" ht="16.5" thickBot="1">
      <c r="B299" s="1234" t="s">
        <v>292</v>
      </c>
      <c r="C299" s="1235"/>
      <c r="D299" s="2419">
        <f>SUM(D286:D298)</f>
        <v>650</v>
      </c>
      <c r="E299" s="2769" t="s">
        <v>666</v>
      </c>
      <c r="F299" s="3058">
        <v>0.2</v>
      </c>
      <c r="G299" s="3292">
        <v>0.2</v>
      </c>
      <c r="H299" s="3617" t="s">
        <v>805</v>
      </c>
      <c r="I299" s="3618"/>
      <c r="J299" s="3619"/>
      <c r="K299" s="3043" t="s">
        <v>461</v>
      </c>
      <c r="L299" s="3357">
        <v>113.5</v>
      </c>
      <c r="M299" s="3383">
        <v>100</v>
      </c>
      <c r="N299" s="92"/>
      <c r="O299" s="919" t="s">
        <v>305</v>
      </c>
      <c r="P299" s="880">
        <f t="shared" ref="P299" si="347">AD299</f>
        <v>25</v>
      </c>
      <c r="Q299" s="1067">
        <f t="shared" ref="Q299" si="348">AE299</f>
        <v>25</v>
      </c>
      <c r="R299" s="880">
        <f t="shared" ref="R299" si="349">AF299</f>
        <v>0</v>
      </c>
      <c r="S299" s="1041">
        <f t="shared" ref="S299" si="350">AG299</f>
        <v>0</v>
      </c>
      <c r="T299" s="880">
        <f t="shared" ref="T299" si="351">AH299</f>
        <v>0</v>
      </c>
      <c r="U299" s="1042">
        <f t="shared" ref="U299" si="352">AI299</f>
        <v>0</v>
      </c>
      <c r="V299" s="880">
        <f t="shared" si="343"/>
        <v>25</v>
      </c>
      <c r="W299" s="921">
        <f t="shared" si="344"/>
        <v>25</v>
      </c>
      <c r="X299" s="880">
        <f t="shared" si="345"/>
        <v>0</v>
      </c>
      <c r="Y299" s="1041">
        <f t="shared" si="346"/>
        <v>0</v>
      </c>
      <c r="Z299" s="920">
        <f t="shared" si="341"/>
        <v>25</v>
      </c>
      <c r="AA299" s="921">
        <f t="shared" si="342"/>
        <v>25</v>
      </c>
      <c r="AC299" s="947" t="s">
        <v>314</v>
      </c>
      <c r="AD299" s="1019">
        <f t="shared" ref="AD299:AH299" si="353">SUM(AD291:AD298)</f>
        <v>25</v>
      </c>
      <c r="AE299" s="1020">
        <f t="shared" si="353"/>
        <v>25</v>
      </c>
      <c r="AF299" s="1021">
        <f t="shared" si="353"/>
        <v>0</v>
      </c>
      <c r="AG299" s="949">
        <f t="shared" si="353"/>
        <v>0</v>
      </c>
      <c r="AH299" s="1019">
        <f t="shared" si="353"/>
        <v>0</v>
      </c>
      <c r="AI299" s="1022">
        <f>SUM(AI291:AI298)</f>
        <v>0</v>
      </c>
      <c r="AJ299" s="948">
        <f t="shared" si="335"/>
        <v>25</v>
      </c>
      <c r="AK299" s="1023">
        <f t="shared" si="336"/>
        <v>25</v>
      </c>
      <c r="AL299" s="948">
        <f t="shared" si="337"/>
        <v>0</v>
      </c>
      <c r="AM299" s="1024">
        <f t="shared" si="338"/>
        <v>0</v>
      </c>
      <c r="AN299" s="933">
        <f t="shared" si="339"/>
        <v>25</v>
      </c>
      <c r="AO299" s="937">
        <f t="shared" si="340"/>
        <v>25</v>
      </c>
      <c r="BA299" s="11"/>
      <c r="BB299" s="11"/>
    </row>
    <row r="300" spans="2:54" ht="15.75" thickBot="1">
      <c r="B300" s="616"/>
      <c r="C300" s="340" t="s">
        <v>110</v>
      </c>
      <c r="D300" s="112"/>
      <c r="E300" s="3384" t="s">
        <v>968</v>
      </c>
      <c r="F300" s="197"/>
      <c r="G300" s="3385"/>
      <c r="H300" s="1182" t="s">
        <v>89</v>
      </c>
      <c r="I300" s="160" t="s">
        <v>90</v>
      </c>
      <c r="J300" s="1551" t="s">
        <v>91</v>
      </c>
      <c r="K300" s="2896" t="s">
        <v>977</v>
      </c>
      <c r="L300" s="3130"/>
      <c r="M300" s="3131"/>
      <c r="N300" s="92"/>
      <c r="O300" s="916" t="s">
        <v>94</v>
      </c>
      <c r="P300" s="879"/>
      <c r="Q300" s="872"/>
      <c r="R300" s="879">
        <f>F307</f>
        <v>18</v>
      </c>
      <c r="S300" s="950">
        <f>G307</f>
        <v>18</v>
      </c>
      <c r="T300" s="1193"/>
      <c r="U300" s="1043"/>
      <c r="V300" s="879">
        <f t="shared" si="343"/>
        <v>18</v>
      </c>
      <c r="W300" s="1029">
        <f t="shared" si="344"/>
        <v>18</v>
      </c>
      <c r="X300" s="879">
        <f t="shared" si="345"/>
        <v>18</v>
      </c>
      <c r="Y300" s="950">
        <f t="shared" si="346"/>
        <v>18</v>
      </c>
      <c r="Z300" s="917">
        <f t="shared" si="341"/>
        <v>18</v>
      </c>
      <c r="AA300" s="918">
        <f t="shared" si="342"/>
        <v>18</v>
      </c>
      <c r="AC300" s="86" t="s">
        <v>419</v>
      </c>
      <c r="AD300" s="900"/>
      <c r="AE300" s="1119"/>
      <c r="AF300" s="902"/>
      <c r="AG300" s="1025"/>
      <c r="AH300" s="905"/>
      <c r="AI300" s="1128"/>
      <c r="AJ300" s="905">
        <f t="shared" si="335"/>
        <v>0</v>
      </c>
      <c r="AK300" s="1026">
        <f t="shared" si="336"/>
        <v>0</v>
      </c>
      <c r="AL300" s="905">
        <f t="shared" si="337"/>
        <v>0</v>
      </c>
      <c r="AM300" s="1027">
        <f t="shared" si="338"/>
        <v>0</v>
      </c>
      <c r="AN300" s="933">
        <f t="shared" si="339"/>
        <v>0</v>
      </c>
      <c r="AO300" s="937">
        <f t="shared" si="340"/>
        <v>0</v>
      </c>
      <c r="BA300" s="11"/>
      <c r="BB300" s="11"/>
    </row>
    <row r="301" spans="2:54" ht="15.75" thickBot="1">
      <c r="B301" s="1580" t="s">
        <v>276</v>
      </c>
      <c r="C301" s="1409" t="s">
        <v>483</v>
      </c>
      <c r="D301" s="1550">
        <v>100</v>
      </c>
      <c r="E301" s="3386" t="s">
        <v>784</v>
      </c>
      <c r="F301" s="3135"/>
      <c r="G301" s="3136"/>
      <c r="H301" s="129" t="s">
        <v>78</v>
      </c>
      <c r="I301" s="3315">
        <v>60.677999999999997</v>
      </c>
      <c r="J301" s="3387">
        <v>54.6</v>
      </c>
      <c r="K301" s="2872" t="s">
        <v>1108</v>
      </c>
      <c r="L301" s="3135"/>
      <c r="M301" s="3136"/>
      <c r="N301" s="92"/>
      <c r="O301" s="429" t="s">
        <v>44</v>
      </c>
      <c r="P301" s="879"/>
      <c r="Q301" s="872"/>
      <c r="R301" s="1131">
        <f>F305+I316</f>
        <v>149.494</v>
      </c>
      <c r="S301" s="1029">
        <f>G305+J316</f>
        <v>112</v>
      </c>
      <c r="T301" s="879"/>
      <c r="U301" s="1043"/>
      <c r="V301" s="879">
        <f t="shared" si="343"/>
        <v>149.494</v>
      </c>
      <c r="W301" s="1029">
        <f t="shared" si="344"/>
        <v>112</v>
      </c>
      <c r="X301" s="879">
        <f t="shared" si="345"/>
        <v>149.494</v>
      </c>
      <c r="Y301" s="950">
        <f t="shared" si="346"/>
        <v>112</v>
      </c>
      <c r="Z301" s="917">
        <f t="shared" si="341"/>
        <v>149.494</v>
      </c>
      <c r="AA301" s="918">
        <f t="shared" si="342"/>
        <v>112</v>
      </c>
      <c r="AC301" s="930" t="s">
        <v>323</v>
      </c>
      <c r="AD301" s="769"/>
      <c r="AE301" s="1120"/>
      <c r="AF301" s="903"/>
      <c r="AG301" s="1028"/>
      <c r="AH301" s="903"/>
      <c r="AI301" s="1046"/>
      <c r="AJ301" s="903">
        <f t="shared" si="335"/>
        <v>0</v>
      </c>
      <c r="AK301" s="1029">
        <f t="shared" si="336"/>
        <v>0</v>
      </c>
      <c r="AL301" s="903">
        <f t="shared" si="337"/>
        <v>0</v>
      </c>
      <c r="AM301" s="950">
        <f t="shared" si="338"/>
        <v>0</v>
      </c>
      <c r="AN301" s="933">
        <f t="shared" si="339"/>
        <v>0</v>
      </c>
      <c r="AO301" s="937">
        <f t="shared" si="340"/>
        <v>0</v>
      </c>
      <c r="BA301" s="11"/>
      <c r="BB301" s="11"/>
    </row>
    <row r="302" spans="2:54" ht="13.5" customHeight="1" thickBot="1">
      <c r="B302" s="162" t="s">
        <v>782</v>
      </c>
      <c r="C302" s="1597" t="s">
        <v>968</v>
      </c>
      <c r="D302" s="1550">
        <v>260</v>
      </c>
      <c r="E302" s="3121" t="s">
        <v>89</v>
      </c>
      <c r="F302" s="1226" t="s">
        <v>90</v>
      </c>
      <c r="G302" s="1227" t="s">
        <v>91</v>
      </c>
      <c r="H302" s="183" t="s">
        <v>92</v>
      </c>
      <c r="I302" s="227">
        <v>9.98</v>
      </c>
      <c r="J302" s="2394">
        <v>8</v>
      </c>
      <c r="K302" s="3121" t="s">
        <v>89</v>
      </c>
      <c r="L302" s="1226" t="s">
        <v>90</v>
      </c>
      <c r="M302" s="1227" t="s">
        <v>91</v>
      </c>
      <c r="N302" s="92"/>
      <c r="O302" s="2796" t="s">
        <v>425</v>
      </c>
      <c r="P302" s="881">
        <f t="shared" ref="P302" si="354">AD314</f>
        <v>272.80500000000001</v>
      </c>
      <c r="Q302" s="1044">
        <f t="shared" ref="Q302" si="355">AE314</f>
        <v>218.58</v>
      </c>
      <c r="R302" s="1391">
        <f t="shared" ref="R302" si="356">AF314</f>
        <v>294.08699999999999</v>
      </c>
      <c r="S302" s="1392">
        <f t="shared" ref="S302" si="357">AG314</f>
        <v>238.32</v>
      </c>
      <c r="T302" s="881">
        <f t="shared" ref="T302" si="358">AH314</f>
        <v>0</v>
      </c>
      <c r="U302" s="1046">
        <f t="shared" ref="U302" si="359">AI314</f>
        <v>0</v>
      </c>
      <c r="V302" s="1391">
        <f t="shared" si="343"/>
        <v>566.89200000000005</v>
      </c>
      <c r="W302" s="923">
        <f t="shared" si="344"/>
        <v>456.9</v>
      </c>
      <c r="X302" s="1391">
        <f t="shared" si="345"/>
        <v>294.08699999999999</v>
      </c>
      <c r="Y302" s="1392">
        <f t="shared" si="346"/>
        <v>238.32</v>
      </c>
      <c r="Z302" s="1393">
        <f t="shared" si="341"/>
        <v>566.89200000000005</v>
      </c>
      <c r="AA302" s="923">
        <f t="shared" si="342"/>
        <v>456.9</v>
      </c>
      <c r="AC302" s="929" t="s">
        <v>230</v>
      </c>
      <c r="AD302" s="769"/>
      <c r="AE302" s="1121"/>
      <c r="AF302" s="903">
        <f>I315</f>
        <v>60.667000000000002</v>
      </c>
      <c r="AG302" s="1028">
        <f>J315</f>
        <v>40</v>
      </c>
      <c r="AH302" s="903"/>
      <c r="AI302" s="1046"/>
      <c r="AJ302" s="903">
        <f t="shared" si="335"/>
        <v>60.667000000000002</v>
      </c>
      <c r="AK302" s="1029">
        <f t="shared" si="336"/>
        <v>40</v>
      </c>
      <c r="AL302" s="903">
        <f t="shared" si="337"/>
        <v>60.667000000000002</v>
      </c>
      <c r="AM302" s="950">
        <f t="shared" si="338"/>
        <v>40</v>
      </c>
      <c r="AN302" s="933">
        <f t="shared" si="339"/>
        <v>60.667000000000002</v>
      </c>
      <c r="AO302" s="937">
        <f t="shared" si="340"/>
        <v>40</v>
      </c>
      <c r="BA302" s="11"/>
      <c r="BB302" s="11"/>
    </row>
    <row r="303" spans="2:54" ht="12.75" customHeight="1">
      <c r="B303" s="2418"/>
      <c r="C303" s="1598" t="s">
        <v>784</v>
      </c>
      <c r="D303" s="1349"/>
      <c r="E303" s="3043" t="s">
        <v>783</v>
      </c>
      <c r="F303" s="2868">
        <v>33.923999999999999</v>
      </c>
      <c r="G303" s="3282">
        <v>28</v>
      </c>
      <c r="H303" s="183" t="s">
        <v>53</v>
      </c>
      <c r="I303" s="227">
        <v>0.47199999999999998</v>
      </c>
      <c r="J303" s="2394">
        <v>0.47199999999999998</v>
      </c>
      <c r="K303" s="3388" t="s">
        <v>599</v>
      </c>
      <c r="L303" s="2868">
        <v>42.84</v>
      </c>
      <c r="M303" s="3282">
        <v>42</v>
      </c>
      <c r="N303" s="92"/>
      <c r="O303" s="2797" t="s">
        <v>426</v>
      </c>
      <c r="P303" s="881">
        <f t="shared" ref="P303:P304" si="360">AD321</f>
        <v>3</v>
      </c>
      <c r="Q303" s="1044">
        <f t="shared" ref="Q303:Q304" si="361">AE321</f>
        <v>3</v>
      </c>
      <c r="R303" s="881">
        <f t="shared" ref="R303:R304" si="362">AF321</f>
        <v>3.7</v>
      </c>
      <c r="S303" s="1045">
        <f t="shared" ref="S303:S304" si="363">AG321</f>
        <v>2.7</v>
      </c>
      <c r="T303" s="881">
        <f t="shared" ref="T303:T304" si="364">AH321</f>
        <v>0</v>
      </c>
      <c r="U303" s="1046">
        <f t="shared" ref="U303:U304" si="365">AI321</f>
        <v>0</v>
      </c>
      <c r="V303" s="881">
        <f t="shared" si="343"/>
        <v>6.7</v>
      </c>
      <c r="W303" s="923">
        <f t="shared" si="344"/>
        <v>5.7</v>
      </c>
      <c r="X303" s="881">
        <f t="shared" si="345"/>
        <v>3.7</v>
      </c>
      <c r="Y303" s="1045">
        <f t="shared" si="346"/>
        <v>2.7</v>
      </c>
      <c r="Z303" s="922">
        <f t="shared" si="341"/>
        <v>6.7</v>
      </c>
      <c r="AA303" s="923">
        <f t="shared" si="342"/>
        <v>5.7</v>
      </c>
      <c r="AC303" s="931" t="s">
        <v>353</v>
      </c>
      <c r="AD303" s="769"/>
      <c r="AE303" s="1122"/>
      <c r="AF303" s="903"/>
      <c r="AG303" s="1028"/>
      <c r="AH303" s="904"/>
      <c r="AI303" s="1129"/>
      <c r="AJ303" s="904">
        <f t="shared" si="335"/>
        <v>0</v>
      </c>
      <c r="AK303" s="1031">
        <f t="shared" si="336"/>
        <v>0</v>
      </c>
      <c r="AL303" s="904">
        <f t="shared" si="337"/>
        <v>0</v>
      </c>
      <c r="AM303" s="868">
        <f t="shared" si="338"/>
        <v>0</v>
      </c>
      <c r="AN303" s="933">
        <f t="shared" si="339"/>
        <v>0</v>
      </c>
      <c r="AO303" s="937">
        <f t="shared" si="340"/>
        <v>0</v>
      </c>
      <c r="BA303" s="11"/>
      <c r="BB303" s="11"/>
    </row>
    <row r="304" spans="2:54">
      <c r="B304" s="1552" t="s">
        <v>803</v>
      </c>
      <c r="C304" s="2692" t="s">
        <v>804</v>
      </c>
      <c r="D304" s="334">
        <v>100</v>
      </c>
      <c r="E304" s="3198" t="s">
        <v>1115</v>
      </c>
      <c r="F304" s="106"/>
      <c r="G304" s="102"/>
      <c r="H304" s="184" t="s">
        <v>369</v>
      </c>
      <c r="I304" s="227">
        <v>0.06</v>
      </c>
      <c r="J304" s="2394">
        <v>2.4</v>
      </c>
      <c r="K304" s="3225" t="s">
        <v>74</v>
      </c>
      <c r="L304" s="227">
        <v>14</v>
      </c>
      <c r="M304" s="229">
        <v>14</v>
      </c>
      <c r="N304" s="92"/>
      <c r="O304" s="2798" t="s">
        <v>526</v>
      </c>
      <c r="P304" s="881">
        <f t="shared" si="360"/>
        <v>275.80500000000001</v>
      </c>
      <c r="Q304" s="1044">
        <f t="shared" si="361"/>
        <v>221.58</v>
      </c>
      <c r="R304" s="1391">
        <f t="shared" si="362"/>
        <v>297.78699999999998</v>
      </c>
      <c r="S304" s="923">
        <f t="shared" si="363"/>
        <v>241.01999999999998</v>
      </c>
      <c r="T304" s="881">
        <f t="shared" si="364"/>
        <v>0</v>
      </c>
      <c r="U304" s="1046">
        <f t="shared" si="365"/>
        <v>0</v>
      </c>
      <c r="V304" s="881">
        <f t="shared" si="343"/>
        <v>573.59199999999998</v>
      </c>
      <c r="W304" s="923">
        <f t="shared" si="344"/>
        <v>462.6</v>
      </c>
      <c r="X304" s="881">
        <f t="shared" si="345"/>
        <v>297.78699999999998</v>
      </c>
      <c r="Y304" s="1045">
        <f t="shared" si="346"/>
        <v>241.01999999999998</v>
      </c>
      <c r="Z304" s="922">
        <f t="shared" si="341"/>
        <v>573.59199999999998</v>
      </c>
      <c r="AA304" s="923">
        <f t="shared" si="342"/>
        <v>462.6</v>
      </c>
      <c r="AC304" s="931" t="s">
        <v>633</v>
      </c>
      <c r="AD304" s="900"/>
      <c r="AE304" s="1119"/>
      <c r="AF304" s="902"/>
      <c r="AG304" s="1025"/>
      <c r="AH304" s="903"/>
      <c r="AI304" s="1046"/>
      <c r="AJ304" s="903">
        <f t="shared" si="335"/>
        <v>0</v>
      </c>
      <c r="AK304" s="1029">
        <f t="shared" si="336"/>
        <v>0</v>
      </c>
      <c r="AL304" s="903">
        <f t="shared" si="337"/>
        <v>0</v>
      </c>
      <c r="AM304" s="950">
        <f t="shared" si="338"/>
        <v>0</v>
      </c>
      <c r="AN304" s="933">
        <f t="shared" si="339"/>
        <v>0</v>
      </c>
      <c r="AO304" s="937">
        <f t="shared" si="340"/>
        <v>0</v>
      </c>
      <c r="BA304" s="11"/>
      <c r="BB304" s="11"/>
    </row>
    <row r="305" spans="2:54">
      <c r="B305" s="162" t="s">
        <v>786</v>
      </c>
      <c r="C305" s="3623" t="s">
        <v>787</v>
      </c>
      <c r="D305" s="2720">
        <v>180</v>
      </c>
      <c r="E305" s="183" t="s">
        <v>44</v>
      </c>
      <c r="F305" s="227">
        <v>40.154000000000003</v>
      </c>
      <c r="G305" s="3055">
        <v>30</v>
      </c>
      <c r="H305" s="183" t="s">
        <v>134</v>
      </c>
      <c r="I305" s="227">
        <v>14.3</v>
      </c>
      <c r="J305" s="3184">
        <v>12</v>
      </c>
      <c r="K305" s="2891" t="s">
        <v>49</v>
      </c>
      <c r="L305" s="2427">
        <v>3.2</v>
      </c>
      <c r="M305" s="3389">
        <v>3.2</v>
      </c>
      <c r="N305" s="92"/>
      <c r="O305" s="916" t="s">
        <v>66</v>
      </c>
      <c r="P305" s="882">
        <f t="shared" ref="P305" si="366">AD329</f>
        <v>116.34</v>
      </c>
      <c r="Q305" s="1047">
        <f>AE329</f>
        <v>102.5</v>
      </c>
      <c r="R305" s="882">
        <f t="shared" ref="R305" si="367">AF329</f>
        <v>0</v>
      </c>
      <c r="S305" s="950">
        <f t="shared" ref="S305" si="368">AG329</f>
        <v>0</v>
      </c>
      <c r="T305" s="882">
        <f t="shared" ref="T305" si="369">AH329</f>
        <v>120.714</v>
      </c>
      <c r="U305" s="1043">
        <f t="shared" ref="U305" si="370">AI329</f>
        <v>84.5</v>
      </c>
      <c r="V305" s="882">
        <f t="shared" si="343"/>
        <v>116.34</v>
      </c>
      <c r="W305" s="1029">
        <f t="shared" si="344"/>
        <v>102.5</v>
      </c>
      <c r="X305" s="882">
        <f t="shared" si="345"/>
        <v>120.714</v>
      </c>
      <c r="Y305" s="950">
        <f t="shared" si="346"/>
        <v>84.5</v>
      </c>
      <c r="Z305" s="917">
        <f t="shared" si="341"/>
        <v>237.054</v>
      </c>
      <c r="AA305" s="918">
        <f t="shared" si="342"/>
        <v>187</v>
      </c>
      <c r="AC305" s="1201" t="s">
        <v>373</v>
      </c>
      <c r="AD305" s="769"/>
      <c r="AE305" s="1120"/>
      <c r="AF305" s="903"/>
      <c r="AG305" s="1028"/>
      <c r="AH305" s="903"/>
      <c r="AI305" s="1046"/>
      <c r="AJ305" s="903">
        <f t="shared" si="335"/>
        <v>0</v>
      </c>
      <c r="AK305" s="1029">
        <f t="shared" si="336"/>
        <v>0</v>
      </c>
      <c r="AL305" s="903">
        <f t="shared" si="337"/>
        <v>0</v>
      </c>
      <c r="AM305" s="950">
        <f t="shared" si="338"/>
        <v>0</v>
      </c>
      <c r="AN305" s="933">
        <f t="shared" si="339"/>
        <v>0</v>
      </c>
      <c r="AO305" s="937">
        <f t="shared" si="340"/>
        <v>0</v>
      </c>
      <c r="BA305" s="11"/>
      <c r="BB305" s="11"/>
    </row>
    <row r="306" spans="2:54">
      <c r="B306" s="162" t="s">
        <v>978</v>
      </c>
      <c r="C306" s="1597" t="s">
        <v>488</v>
      </c>
      <c r="D306" s="2720">
        <v>180</v>
      </c>
      <c r="E306" s="3390" t="s">
        <v>64</v>
      </c>
      <c r="F306" s="227">
        <v>13</v>
      </c>
      <c r="G306" s="229">
        <v>10.4</v>
      </c>
      <c r="H306" s="183" t="s">
        <v>75</v>
      </c>
      <c r="I306" s="227">
        <v>13.1</v>
      </c>
      <c r="J306" s="3184">
        <v>13.1</v>
      </c>
      <c r="K306" s="3316" t="s">
        <v>127</v>
      </c>
      <c r="L306" s="227" t="s">
        <v>800</v>
      </c>
      <c r="M306" s="229">
        <v>6.7</v>
      </c>
      <c r="N306" s="92"/>
      <c r="O306" s="924" t="s">
        <v>93</v>
      </c>
      <c r="P306" s="882">
        <f t="shared" ref="P306" si="371">AD333</f>
        <v>25</v>
      </c>
      <c r="Q306" s="872">
        <f t="shared" ref="Q306" si="372">AE333</f>
        <v>25</v>
      </c>
      <c r="R306" s="882">
        <f t="shared" ref="R306" si="373">AF333</f>
        <v>0</v>
      </c>
      <c r="S306" s="1029">
        <f t="shared" ref="S306" si="374">AG333</f>
        <v>0</v>
      </c>
      <c r="T306" s="882">
        <f>AH333</f>
        <v>4</v>
      </c>
      <c r="U306" s="1043">
        <f>AI333</f>
        <v>4</v>
      </c>
      <c r="V306" s="879">
        <f t="shared" si="343"/>
        <v>25</v>
      </c>
      <c r="W306" s="1029">
        <f t="shared" si="344"/>
        <v>25</v>
      </c>
      <c r="X306" s="879">
        <f t="shared" si="345"/>
        <v>4</v>
      </c>
      <c r="Y306" s="950">
        <f t="shared" si="346"/>
        <v>4</v>
      </c>
      <c r="Z306" s="917">
        <f t="shared" si="341"/>
        <v>29</v>
      </c>
      <c r="AA306" s="918">
        <f t="shared" si="342"/>
        <v>29</v>
      </c>
      <c r="AC306" s="930" t="s">
        <v>374</v>
      </c>
      <c r="AD306" s="769">
        <f>I295</f>
        <v>1.2</v>
      </c>
      <c r="AE306" s="1121">
        <f>J295</f>
        <v>0.96</v>
      </c>
      <c r="AF306" s="903"/>
      <c r="AG306" s="1028"/>
      <c r="AH306" s="903"/>
      <c r="AI306" s="1046"/>
      <c r="AJ306" s="903">
        <f t="shared" si="335"/>
        <v>1.2</v>
      </c>
      <c r="AK306" s="1029">
        <f t="shared" si="336"/>
        <v>0.96</v>
      </c>
      <c r="AL306" s="903">
        <f t="shared" si="337"/>
        <v>0</v>
      </c>
      <c r="AM306" s="950">
        <f t="shared" si="338"/>
        <v>0</v>
      </c>
      <c r="AN306" s="933">
        <f t="shared" si="339"/>
        <v>1.2</v>
      </c>
      <c r="AO306" s="937">
        <f t="shared" si="340"/>
        <v>0.96</v>
      </c>
      <c r="BA306" s="11"/>
      <c r="BB306" s="11"/>
    </row>
    <row r="307" spans="2:54">
      <c r="B307" s="103"/>
      <c r="C307" s="1598" t="s">
        <v>202</v>
      </c>
      <c r="D307" s="111"/>
      <c r="E307" s="183" t="s">
        <v>785</v>
      </c>
      <c r="F307" s="3126">
        <v>18</v>
      </c>
      <c r="G307" s="1233">
        <v>18</v>
      </c>
      <c r="H307" s="183" t="s">
        <v>73</v>
      </c>
      <c r="I307" s="227">
        <v>17</v>
      </c>
      <c r="J307" s="3184">
        <v>17</v>
      </c>
      <c r="K307" s="3225" t="s">
        <v>72</v>
      </c>
      <c r="L307" s="228">
        <v>0.56999999999999995</v>
      </c>
      <c r="M307" s="3197">
        <v>0.56999999999999995</v>
      </c>
      <c r="N307" s="92"/>
      <c r="O307" s="2800" t="s">
        <v>388</v>
      </c>
      <c r="P307" s="879">
        <f>D289</f>
        <v>200</v>
      </c>
      <c r="Q307" s="872">
        <f>D289</f>
        <v>200</v>
      </c>
      <c r="R307" s="879"/>
      <c r="S307" s="950"/>
      <c r="T307" s="879"/>
      <c r="U307" s="1043"/>
      <c r="V307" s="879">
        <f t="shared" si="343"/>
        <v>200</v>
      </c>
      <c r="W307" s="1029">
        <f t="shared" si="344"/>
        <v>200</v>
      </c>
      <c r="X307" s="879">
        <f t="shared" si="345"/>
        <v>0</v>
      </c>
      <c r="Y307" s="950">
        <f t="shared" si="346"/>
        <v>0</v>
      </c>
      <c r="Z307" s="917">
        <f t="shared" si="341"/>
        <v>200</v>
      </c>
      <c r="AA307" s="918">
        <f t="shared" si="342"/>
        <v>200</v>
      </c>
      <c r="AC307" s="931" t="s">
        <v>111</v>
      </c>
      <c r="AD307" s="769">
        <f>F285</f>
        <v>249.72499999999999</v>
      </c>
      <c r="AE307" s="1121">
        <f>G285</f>
        <v>199.42</v>
      </c>
      <c r="AF307" s="1216">
        <f>I314</f>
        <v>45</v>
      </c>
      <c r="AG307" s="1028">
        <f>J314</f>
        <v>36</v>
      </c>
      <c r="AH307" s="903"/>
      <c r="AI307" s="1046"/>
      <c r="AJ307" s="903">
        <f t="shared" si="335"/>
        <v>294.72500000000002</v>
      </c>
      <c r="AK307" s="1029">
        <f t="shared" si="336"/>
        <v>235.42</v>
      </c>
      <c r="AL307" s="903">
        <f t="shared" si="337"/>
        <v>45</v>
      </c>
      <c r="AM307" s="950">
        <f t="shared" si="338"/>
        <v>36</v>
      </c>
      <c r="AN307" s="933">
        <f t="shared" si="339"/>
        <v>294.72500000000002</v>
      </c>
      <c r="AO307" s="937">
        <f t="shared" si="340"/>
        <v>235.42</v>
      </c>
      <c r="BA307" s="11"/>
      <c r="BB307" s="11"/>
    </row>
    <row r="308" spans="2:54">
      <c r="B308" s="1414" t="s">
        <v>1134</v>
      </c>
      <c r="C308" s="1597" t="s">
        <v>977</v>
      </c>
      <c r="D308" s="2720">
        <v>80</v>
      </c>
      <c r="E308" s="183" t="s">
        <v>134</v>
      </c>
      <c r="F308" s="227">
        <v>12.48</v>
      </c>
      <c r="G308" s="3055">
        <v>10.4</v>
      </c>
      <c r="H308" s="3225" t="s">
        <v>780</v>
      </c>
      <c r="I308" s="227">
        <v>3.7</v>
      </c>
      <c r="J308" s="3184">
        <v>2.7</v>
      </c>
      <c r="K308" s="184" t="s">
        <v>75</v>
      </c>
      <c r="L308" s="227">
        <v>14.61</v>
      </c>
      <c r="M308" s="1233">
        <v>14.61</v>
      </c>
      <c r="N308" s="92"/>
      <c r="O308" s="429" t="s">
        <v>317</v>
      </c>
      <c r="P308" s="879">
        <f t="shared" ref="P308" si="375">AD336</f>
        <v>0</v>
      </c>
      <c r="Q308" s="872">
        <f t="shared" ref="Q308" si="376">AE336</f>
        <v>0</v>
      </c>
      <c r="R308" s="879">
        <f t="shared" ref="R308" si="377">AF336</f>
        <v>60.677999999999997</v>
      </c>
      <c r="S308" s="950">
        <f>AG336</f>
        <v>54.6</v>
      </c>
      <c r="T308" s="879">
        <f t="shared" ref="T308" si="378">AH336</f>
        <v>0</v>
      </c>
      <c r="U308" s="1043">
        <f t="shared" ref="U308" si="379">AI336</f>
        <v>0</v>
      </c>
      <c r="V308" s="879">
        <f t="shared" si="343"/>
        <v>60.677999999999997</v>
      </c>
      <c r="W308" s="1029">
        <f t="shared" si="344"/>
        <v>54.6</v>
      </c>
      <c r="X308" s="879">
        <f t="shared" si="345"/>
        <v>60.677999999999997</v>
      </c>
      <c r="Y308" s="950">
        <f t="shared" si="346"/>
        <v>54.6</v>
      </c>
      <c r="Z308" s="917">
        <f t="shared" si="341"/>
        <v>60.677999999999997</v>
      </c>
      <c r="AA308" s="918">
        <f t="shared" si="342"/>
        <v>54.6</v>
      </c>
      <c r="AC308" s="931" t="s">
        <v>80</v>
      </c>
      <c r="AD308" s="769">
        <f>I288+L291</f>
        <v>20.880000000000003</v>
      </c>
      <c r="AE308" s="1124">
        <f>J288+M291</f>
        <v>17.400000000000002</v>
      </c>
      <c r="AF308" s="903">
        <f>F308+I305+I318</f>
        <v>52.519999999999996</v>
      </c>
      <c r="AG308" s="1200">
        <f>G308+J305+J318</f>
        <v>44</v>
      </c>
      <c r="AH308" s="903"/>
      <c r="AI308" s="1046"/>
      <c r="AJ308" s="903">
        <f t="shared" si="335"/>
        <v>73.400000000000006</v>
      </c>
      <c r="AK308" s="1029">
        <f t="shared" si="336"/>
        <v>61.400000000000006</v>
      </c>
      <c r="AL308" s="903">
        <f t="shared" si="337"/>
        <v>52.519999999999996</v>
      </c>
      <c r="AM308" s="950">
        <f t="shared" si="338"/>
        <v>44</v>
      </c>
      <c r="AN308" s="933">
        <f t="shared" si="339"/>
        <v>73.400000000000006</v>
      </c>
      <c r="AO308" s="937">
        <f t="shared" si="340"/>
        <v>61.400000000000006</v>
      </c>
      <c r="BA308" s="11"/>
      <c r="BB308" s="11"/>
    </row>
    <row r="309" spans="2:54">
      <c r="B309" s="1240" t="s">
        <v>690</v>
      </c>
      <c r="C309" s="1598" t="s">
        <v>1135</v>
      </c>
      <c r="D309" s="3391">
        <v>25</v>
      </c>
      <c r="E309" s="183" t="s">
        <v>77</v>
      </c>
      <c r="F309" s="227">
        <v>5</v>
      </c>
      <c r="G309" s="3055">
        <v>5</v>
      </c>
      <c r="H309" s="184" t="s">
        <v>369</v>
      </c>
      <c r="I309" s="227" t="s">
        <v>802</v>
      </c>
      <c r="J309" s="2394">
        <v>13</v>
      </c>
      <c r="K309" s="3316" t="s">
        <v>668</v>
      </c>
      <c r="L309" s="242">
        <v>1.5</v>
      </c>
      <c r="M309" s="689">
        <v>1.5</v>
      </c>
      <c r="N309" s="92"/>
      <c r="O309" s="916" t="s">
        <v>318</v>
      </c>
      <c r="P309" s="879">
        <f t="shared" ref="P309" si="380">AD340</f>
        <v>37.348999999999997</v>
      </c>
      <c r="Q309" s="1047">
        <f t="shared" ref="Q309" si="381">AE340</f>
        <v>26.5</v>
      </c>
      <c r="R309" s="879">
        <f t="shared" ref="R309" si="382">AF340</f>
        <v>9.98</v>
      </c>
      <c r="S309" s="1029">
        <f t="shared" ref="S309" si="383">AG340</f>
        <v>8</v>
      </c>
      <c r="T309" s="879">
        <f t="shared" ref="T309" si="384">AH340</f>
        <v>0</v>
      </c>
      <c r="U309" s="1048">
        <f t="shared" ref="U309" si="385">AI340</f>
        <v>0</v>
      </c>
      <c r="V309" s="879">
        <f t="shared" si="343"/>
        <v>47.328999999999994</v>
      </c>
      <c r="W309" s="1029">
        <f t="shared" si="344"/>
        <v>34.5</v>
      </c>
      <c r="X309" s="879">
        <f t="shared" si="345"/>
        <v>9.98</v>
      </c>
      <c r="Y309" s="950">
        <f t="shared" si="346"/>
        <v>8</v>
      </c>
      <c r="Z309" s="917">
        <f t="shared" si="341"/>
        <v>47.328999999999994</v>
      </c>
      <c r="AA309" s="918">
        <f t="shared" si="342"/>
        <v>34.5</v>
      </c>
      <c r="AC309" s="931" t="s">
        <v>64</v>
      </c>
      <c r="AD309" s="769">
        <f>L289</f>
        <v>1</v>
      </c>
      <c r="AE309" s="1124">
        <f>M289</f>
        <v>0.8</v>
      </c>
      <c r="AF309" s="903">
        <f>F306+I317</f>
        <v>22.9</v>
      </c>
      <c r="AG309" s="1028">
        <f>G306+J317</f>
        <v>18.32</v>
      </c>
      <c r="AH309" s="903"/>
      <c r="AI309" s="1046"/>
      <c r="AJ309" s="903">
        <f t="shared" si="335"/>
        <v>23.9</v>
      </c>
      <c r="AK309" s="1029">
        <f t="shared" si="336"/>
        <v>19.12</v>
      </c>
      <c r="AL309" s="903">
        <f t="shared" si="337"/>
        <v>22.9</v>
      </c>
      <c r="AM309" s="950">
        <f t="shared" si="338"/>
        <v>18.32</v>
      </c>
      <c r="AN309" s="933">
        <f t="shared" si="339"/>
        <v>23.9</v>
      </c>
      <c r="AO309" s="937">
        <f t="shared" si="340"/>
        <v>19.12</v>
      </c>
      <c r="BA309" s="11"/>
      <c r="BB309" s="11"/>
    </row>
    <row r="310" spans="2:54">
      <c r="B310" s="1560" t="s">
        <v>9</v>
      </c>
      <c r="C310" s="2693" t="s">
        <v>10</v>
      </c>
      <c r="D310" s="3392">
        <v>60</v>
      </c>
      <c r="E310" s="183" t="s">
        <v>76</v>
      </c>
      <c r="F310" s="3046">
        <v>200</v>
      </c>
      <c r="G310" s="3047">
        <v>200</v>
      </c>
      <c r="H310" s="184" t="s">
        <v>368</v>
      </c>
      <c r="I310" s="227">
        <v>8.4</v>
      </c>
      <c r="J310" s="2394">
        <v>8.4</v>
      </c>
      <c r="K310" s="183" t="s">
        <v>77</v>
      </c>
      <c r="L310" s="227">
        <v>1.48</v>
      </c>
      <c r="M310" s="3055">
        <v>1.48</v>
      </c>
      <c r="N310" s="92"/>
      <c r="O310" s="916" t="s">
        <v>108</v>
      </c>
      <c r="P310" s="879">
        <f>I287</f>
        <v>53.356999999999999</v>
      </c>
      <c r="Q310" s="872">
        <f>J287</f>
        <v>38.5</v>
      </c>
      <c r="R310" s="882"/>
      <c r="S310" s="950"/>
      <c r="T310" s="879"/>
      <c r="U310" s="1043"/>
      <c r="V310" s="879">
        <f t="shared" si="343"/>
        <v>53.356999999999999</v>
      </c>
      <c r="W310" s="1029">
        <f t="shared" si="344"/>
        <v>38.5</v>
      </c>
      <c r="X310" s="879">
        <f t="shared" si="345"/>
        <v>0</v>
      </c>
      <c r="Y310" s="950">
        <f t="shared" si="346"/>
        <v>0</v>
      </c>
      <c r="Z310" s="917">
        <f t="shared" si="341"/>
        <v>53.356999999999999</v>
      </c>
      <c r="AA310" s="918">
        <f t="shared" si="342"/>
        <v>38.5</v>
      </c>
      <c r="AC310" s="931" t="s">
        <v>69</v>
      </c>
      <c r="AD310" s="769"/>
      <c r="AE310" s="1121"/>
      <c r="AF310" s="962"/>
      <c r="AG310" s="1028"/>
      <c r="AH310" s="903"/>
      <c r="AI310" s="1046"/>
      <c r="AJ310" s="903">
        <f t="shared" si="335"/>
        <v>0</v>
      </c>
      <c r="AK310" s="1029">
        <f t="shared" si="336"/>
        <v>0</v>
      </c>
      <c r="AL310" s="903">
        <f t="shared" si="337"/>
        <v>0</v>
      </c>
      <c r="AM310" s="950">
        <f t="shared" si="338"/>
        <v>0</v>
      </c>
      <c r="AN310" s="933">
        <f t="shared" si="339"/>
        <v>0</v>
      </c>
      <c r="AO310" s="937">
        <f t="shared" si="340"/>
        <v>0</v>
      </c>
      <c r="BA310" s="11"/>
      <c r="BB310" s="11"/>
    </row>
    <row r="311" spans="2:54">
      <c r="B311" s="186" t="s">
        <v>9</v>
      </c>
      <c r="C311" s="3623" t="s">
        <v>319</v>
      </c>
      <c r="D311" s="3231">
        <v>40</v>
      </c>
      <c r="E311" s="183" t="s">
        <v>53</v>
      </c>
      <c r="F311" s="3126">
        <v>0.6</v>
      </c>
      <c r="G311" s="1233">
        <v>0.6</v>
      </c>
      <c r="H311" s="3395" t="s">
        <v>781</v>
      </c>
      <c r="I311" s="108"/>
      <c r="J311" s="139"/>
      <c r="K311" s="3393" t="s">
        <v>984</v>
      </c>
      <c r="L311" s="3103"/>
      <c r="M311" s="3109"/>
      <c r="N311" s="92"/>
      <c r="O311" s="916" t="s">
        <v>62</v>
      </c>
      <c r="P311" s="879"/>
      <c r="Q311" s="872"/>
      <c r="R311" s="879">
        <f>F303</f>
        <v>33.923999999999999</v>
      </c>
      <c r="S311" s="950">
        <f>G303</f>
        <v>28</v>
      </c>
      <c r="T311" s="879"/>
      <c r="U311" s="1043"/>
      <c r="V311" s="879">
        <f t="shared" si="343"/>
        <v>33.923999999999999</v>
      </c>
      <c r="W311" s="1029">
        <f t="shared" si="344"/>
        <v>28</v>
      </c>
      <c r="X311" s="879">
        <f t="shared" si="345"/>
        <v>33.923999999999999</v>
      </c>
      <c r="Y311" s="950">
        <f t="shared" si="346"/>
        <v>28</v>
      </c>
      <c r="Z311" s="917">
        <f t="shared" si="341"/>
        <v>33.923999999999999</v>
      </c>
      <c r="AA311" s="918">
        <f t="shared" si="342"/>
        <v>28</v>
      </c>
      <c r="AC311" s="931" t="s">
        <v>114</v>
      </c>
      <c r="AD311" s="769"/>
      <c r="AE311" s="1125"/>
      <c r="AF311" s="1215"/>
      <c r="AG311" s="1028"/>
      <c r="AH311" s="903"/>
      <c r="AI311" s="1046"/>
      <c r="AJ311" s="903">
        <f t="shared" si="335"/>
        <v>0</v>
      </c>
      <c r="AK311" s="1029">
        <f t="shared" si="336"/>
        <v>0</v>
      </c>
      <c r="AL311" s="903">
        <f t="shared" si="337"/>
        <v>0</v>
      </c>
      <c r="AM311" s="950">
        <f t="shared" si="338"/>
        <v>0</v>
      </c>
      <c r="AN311" s="933">
        <f t="shared" si="339"/>
        <v>0</v>
      </c>
      <c r="AO311" s="937">
        <f t="shared" si="340"/>
        <v>0</v>
      </c>
      <c r="BA311" s="11"/>
      <c r="BB311" s="11"/>
    </row>
    <row r="312" spans="2:54" ht="15.75" thickBot="1">
      <c r="B312" s="664"/>
      <c r="C312" s="2348"/>
      <c r="D312" s="106"/>
      <c r="E312" s="3106" t="s">
        <v>598</v>
      </c>
      <c r="F312" s="3605">
        <v>1.9789999999999999E-2</v>
      </c>
      <c r="G312" s="3554">
        <v>1.9789999999999999E-2</v>
      </c>
      <c r="H312" s="1556" t="s">
        <v>82</v>
      </c>
      <c r="I312" s="227">
        <v>5.0999999999999996</v>
      </c>
      <c r="J312" s="3184">
        <v>5.0999999999999996</v>
      </c>
      <c r="K312" s="3396" t="s">
        <v>1006</v>
      </c>
      <c r="L312" s="3063"/>
      <c r="M312" s="3064"/>
      <c r="N312" s="92"/>
      <c r="O312" s="916" t="s">
        <v>58</v>
      </c>
      <c r="P312" s="1169">
        <f>I293</f>
        <v>5.4</v>
      </c>
      <c r="Q312" s="1049">
        <f>J293</f>
        <v>5.4</v>
      </c>
      <c r="R312" s="1193">
        <f>F320+L308+L316+I306</f>
        <v>239</v>
      </c>
      <c r="S312" s="1029">
        <f>G320+M308+M316+J306</f>
        <v>239</v>
      </c>
      <c r="T312" s="1169">
        <f>F326</f>
        <v>30</v>
      </c>
      <c r="U312" s="1048">
        <f>G326</f>
        <v>30</v>
      </c>
      <c r="V312" s="879">
        <f t="shared" si="343"/>
        <v>244.4</v>
      </c>
      <c r="W312" s="1029">
        <f t="shared" si="344"/>
        <v>244.4</v>
      </c>
      <c r="X312" s="879">
        <f t="shared" si="345"/>
        <v>269</v>
      </c>
      <c r="Y312" s="950">
        <f t="shared" si="346"/>
        <v>269</v>
      </c>
      <c r="Z312" s="917">
        <f t="shared" si="341"/>
        <v>274.39999999999998</v>
      </c>
      <c r="AA312" s="918">
        <f t="shared" si="342"/>
        <v>274.39999999999998</v>
      </c>
      <c r="AC312" s="931" t="s">
        <v>634</v>
      </c>
      <c r="AD312" s="769"/>
      <c r="AE312" s="1126"/>
      <c r="AF312" s="1215">
        <f>L320</f>
        <v>113</v>
      </c>
      <c r="AG312" s="1028">
        <f>M320</f>
        <v>100</v>
      </c>
      <c r="AH312" s="903"/>
      <c r="AI312" s="1046"/>
      <c r="AJ312" s="903">
        <f t="shared" si="335"/>
        <v>113</v>
      </c>
      <c r="AK312" s="1029">
        <f t="shared" si="336"/>
        <v>100</v>
      </c>
      <c r="AL312" s="903">
        <f t="shared" si="337"/>
        <v>113</v>
      </c>
      <c r="AM312" s="950">
        <f t="shared" si="338"/>
        <v>100</v>
      </c>
      <c r="AN312" s="933">
        <f t="shared" si="339"/>
        <v>113</v>
      </c>
      <c r="AO312" s="937">
        <f t="shared" si="340"/>
        <v>100</v>
      </c>
      <c r="BA312" s="11"/>
      <c r="BB312" s="11"/>
    </row>
    <row r="313" spans="2:54" ht="15.75" thickBot="1">
      <c r="B313" s="103"/>
      <c r="C313" s="3397"/>
      <c r="D313" s="106"/>
      <c r="E313" s="3398" t="s">
        <v>619</v>
      </c>
      <c r="F313" s="227"/>
      <c r="G313" s="1233">
        <v>0.77</v>
      </c>
      <c r="H313" s="3399" t="s">
        <v>787</v>
      </c>
      <c r="I313" s="112"/>
      <c r="J313" s="112"/>
      <c r="K313" s="3225" t="s">
        <v>1109</v>
      </c>
      <c r="L313" s="227">
        <v>1.08</v>
      </c>
      <c r="M313" s="3055">
        <v>1.08</v>
      </c>
      <c r="N313" s="92"/>
      <c r="O313" s="916" t="s">
        <v>122</v>
      </c>
      <c r="P313" s="879"/>
      <c r="Q313" s="872"/>
      <c r="R313" s="879"/>
      <c r="S313" s="950"/>
      <c r="T313" s="879">
        <f>L324</f>
        <v>208</v>
      </c>
      <c r="U313" s="1043">
        <f>M324</f>
        <v>200</v>
      </c>
      <c r="V313" s="879">
        <f t="shared" si="343"/>
        <v>0</v>
      </c>
      <c r="W313" s="1029">
        <f t="shared" si="344"/>
        <v>0</v>
      </c>
      <c r="X313" s="879">
        <f t="shared" si="345"/>
        <v>208</v>
      </c>
      <c r="Y313" s="950">
        <f t="shared" si="346"/>
        <v>200</v>
      </c>
      <c r="Z313" s="917">
        <f t="shared" si="341"/>
        <v>208</v>
      </c>
      <c r="AA313" s="925">
        <f t="shared" si="342"/>
        <v>200</v>
      </c>
      <c r="AC313" s="2268" t="s">
        <v>635</v>
      </c>
      <c r="AD313" s="901"/>
      <c r="AE313" s="1127"/>
      <c r="AF313" s="1367"/>
      <c r="AG313" s="1030"/>
      <c r="AH313" s="904"/>
      <c r="AI313" s="1129"/>
      <c r="AJ313" s="904">
        <f t="shared" si="335"/>
        <v>0</v>
      </c>
      <c r="AK313" s="1031">
        <f t="shared" si="336"/>
        <v>0</v>
      </c>
      <c r="AL313" s="904">
        <f t="shared" si="337"/>
        <v>0</v>
      </c>
      <c r="AM313" s="868">
        <f t="shared" si="338"/>
        <v>0</v>
      </c>
      <c r="AN313" s="1546">
        <f t="shared" si="339"/>
        <v>0</v>
      </c>
      <c r="AO313" s="1547">
        <f t="shared" si="340"/>
        <v>0</v>
      </c>
      <c r="BA313" s="11"/>
      <c r="BB313" s="11"/>
    </row>
    <row r="314" spans="2:54" ht="12.75" customHeight="1" thickBot="1">
      <c r="B314" s="103"/>
      <c r="C314" s="2389"/>
      <c r="D314" s="106"/>
      <c r="E314" s="103"/>
      <c r="F314" s="106"/>
      <c r="G314" s="102"/>
      <c r="H314" s="3002" t="s">
        <v>463</v>
      </c>
      <c r="I314" s="3400">
        <v>45</v>
      </c>
      <c r="J314" s="3387">
        <v>36</v>
      </c>
      <c r="K314" s="183" t="s">
        <v>128</v>
      </c>
      <c r="L314" s="227">
        <v>2.8</v>
      </c>
      <c r="M314" s="3055">
        <v>2.8</v>
      </c>
      <c r="N314" s="92"/>
      <c r="O314" s="916" t="s">
        <v>61</v>
      </c>
      <c r="P314" s="879"/>
      <c r="Q314" s="872"/>
      <c r="R314" s="879">
        <f>L303</f>
        <v>42.84</v>
      </c>
      <c r="S314" s="950">
        <f>M303</f>
        <v>42</v>
      </c>
      <c r="T314" s="879"/>
      <c r="U314" s="1043"/>
      <c r="V314" s="879">
        <f t="shared" si="343"/>
        <v>42.84</v>
      </c>
      <c r="W314" s="1029">
        <f t="shared" si="344"/>
        <v>42</v>
      </c>
      <c r="X314" s="879">
        <f t="shared" si="345"/>
        <v>42.84</v>
      </c>
      <c r="Y314" s="950">
        <f t="shared" si="346"/>
        <v>42</v>
      </c>
      <c r="Z314" s="917">
        <f t="shared" si="341"/>
        <v>42.84</v>
      </c>
      <c r="AA314" s="925">
        <f t="shared" si="342"/>
        <v>42</v>
      </c>
      <c r="AC314" s="1365" t="s">
        <v>420</v>
      </c>
      <c r="AD314" s="1380">
        <f t="shared" ref="AD314" si="386">SUM(AD301:AD313)</f>
        <v>272.80500000000001</v>
      </c>
      <c r="AE314" s="1381">
        <f>SUM(AE301:AE313)</f>
        <v>218.58</v>
      </c>
      <c r="AF314" s="1382">
        <f t="shared" ref="AF314" si="387">SUM(AF301:AF313)</f>
        <v>294.08699999999999</v>
      </c>
      <c r="AG314" s="1383">
        <f>SUM(AG301:AG313)</f>
        <v>238.32</v>
      </c>
      <c r="AH314" s="1384">
        <f t="shared" ref="AH314" si="388">SUM(AH301:AH313)</f>
        <v>0</v>
      </c>
      <c r="AI314" s="1368">
        <f>SUM(AI301:AI313)</f>
        <v>0</v>
      </c>
      <c r="AJ314" s="2265">
        <f t="shared" si="335"/>
        <v>566.89200000000005</v>
      </c>
      <c r="AK314" s="2266">
        <f t="shared" si="336"/>
        <v>456.9</v>
      </c>
      <c r="AL314" s="2265">
        <f t="shared" si="337"/>
        <v>294.08699999999999</v>
      </c>
      <c r="AM314" s="2267">
        <f t="shared" si="338"/>
        <v>238.32</v>
      </c>
      <c r="AN314" s="1090">
        <f t="shared" si="339"/>
        <v>566.89200000000005</v>
      </c>
      <c r="AO314" s="1549">
        <f t="shared" si="340"/>
        <v>456.9</v>
      </c>
      <c r="BA314" s="11"/>
      <c r="BB314" s="11"/>
    </row>
    <row r="315" spans="2:54">
      <c r="B315" s="103"/>
      <c r="C315" s="2778"/>
      <c r="D315" s="106"/>
      <c r="E315" s="2871" t="s">
        <v>488</v>
      </c>
      <c r="F315" s="3130"/>
      <c r="G315" s="3131"/>
      <c r="H315" s="183" t="s">
        <v>1131</v>
      </c>
      <c r="I315" s="3126">
        <v>60.667000000000002</v>
      </c>
      <c r="J315" s="2395">
        <v>40</v>
      </c>
      <c r="K315" s="241" t="s">
        <v>49</v>
      </c>
      <c r="L315" s="242">
        <v>6.3</v>
      </c>
      <c r="M315" s="3289">
        <v>6.3</v>
      </c>
      <c r="N315" s="92"/>
      <c r="O315" s="916" t="s">
        <v>333</v>
      </c>
      <c r="P315" s="879">
        <f>I290</f>
        <v>7.84</v>
      </c>
      <c r="Q315" s="872">
        <f>J290</f>
        <v>7.5</v>
      </c>
      <c r="R315" s="879"/>
      <c r="S315" s="950"/>
      <c r="T315" s="879"/>
      <c r="U315" s="1043"/>
      <c r="V315" s="879">
        <f t="shared" si="343"/>
        <v>7.84</v>
      </c>
      <c r="W315" s="1029">
        <f t="shared" si="344"/>
        <v>7.5</v>
      </c>
      <c r="X315" s="879">
        <f t="shared" si="345"/>
        <v>0</v>
      </c>
      <c r="Y315" s="950">
        <f t="shared" si="346"/>
        <v>0</v>
      </c>
      <c r="Z315" s="917">
        <f t="shared" si="341"/>
        <v>7.84</v>
      </c>
      <c r="AA315" s="925">
        <f t="shared" si="342"/>
        <v>7.5</v>
      </c>
      <c r="AC315" s="86" t="s">
        <v>429</v>
      </c>
      <c r="AD315" s="1344"/>
      <c r="AE315" s="1346"/>
      <c r="AF315" s="1347"/>
      <c r="AG315" s="1348"/>
      <c r="AH315" s="1347"/>
      <c r="AI315" s="1349"/>
      <c r="AN315" s="933">
        <f t="shared" si="339"/>
        <v>0</v>
      </c>
      <c r="AO315" s="937">
        <f t="shared" si="340"/>
        <v>0</v>
      </c>
      <c r="BA315" s="11"/>
      <c r="BB315" s="11"/>
    </row>
    <row r="316" spans="2:54" ht="14.25" customHeight="1" thickBot="1">
      <c r="B316" s="103"/>
      <c r="C316" s="3653"/>
      <c r="D316" s="106"/>
      <c r="E316" s="2872" t="s">
        <v>202</v>
      </c>
      <c r="F316" s="3135"/>
      <c r="G316" s="3136"/>
      <c r="H316" s="183" t="s">
        <v>792</v>
      </c>
      <c r="I316" s="227">
        <v>109.34</v>
      </c>
      <c r="J316" s="2394">
        <v>82</v>
      </c>
      <c r="K316" s="2895" t="s">
        <v>75</v>
      </c>
      <c r="L316" s="227">
        <v>19.29</v>
      </c>
      <c r="M316" s="229">
        <v>19.29</v>
      </c>
      <c r="N316" s="92"/>
      <c r="O316" s="916" t="s">
        <v>63</v>
      </c>
      <c r="P316" s="879">
        <f>F290</f>
        <v>5</v>
      </c>
      <c r="Q316" s="872">
        <f>G290</f>
        <v>5</v>
      </c>
      <c r="R316" s="1131"/>
      <c r="S316" s="950"/>
      <c r="T316" s="879"/>
      <c r="U316" s="1043"/>
      <c r="V316" s="879">
        <f t="shared" si="343"/>
        <v>5</v>
      </c>
      <c r="W316" s="1029">
        <f t="shared" si="344"/>
        <v>5</v>
      </c>
      <c r="X316" s="879">
        <f t="shared" si="345"/>
        <v>0</v>
      </c>
      <c r="Y316" s="950">
        <f t="shared" si="346"/>
        <v>0</v>
      </c>
      <c r="Z316" s="917">
        <f t="shared" si="341"/>
        <v>5</v>
      </c>
      <c r="AA316" s="925">
        <f t="shared" si="342"/>
        <v>5</v>
      </c>
      <c r="AC316" s="931" t="s">
        <v>115</v>
      </c>
      <c r="AD316" s="769"/>
      <c r="AE316" s="1121"/>
      <c r="AF316" s="903">
        <f>I308</f>
        <v>3.7</v>
      </c>
      <c r="AG316" s="1028">
        <f>J308</f>
        <v>2.7</v>
      </c>
      <c r="AH316" s="903"/>
      <c r="AI316" s="1046"/>
      <c r="AJ316" s="903">
        <f t="shared" ref="AJ316:AJ321" si="389">AD316+AF316</f>
        <v>3.7</v>
      </c>
      <c r="AK316" s="1029">
        <f t="shared" ref="AK316:AK321" si="390">AE316+AG316</f>
        <v>2.7</v>
      </c>
      <c r="AL316" s="903">
        <f t="shared" ref="AL316:AL322" si="391">AF316+AH316</f>
        <v>3.7</v>
      </c>
      <c r="AM316" s="950">
        <f t="shared" ref="AM316:AM322" si="392">AG316+AI316</f>
        <v>2.7</v>
      </c>
      <c r="AN316" s="933">
        <f t="shared" si="339"/>
        <v>3.7</v>
      </c>
      <c r="AO316" s="937">
        <f t="shared" si="340"/>
        <v>2.7</v>
      </c>
    </row>
    <row r="317" spans="2:54" ht="14.25" customHeight="1" thickBot="1">
      <c r="B317" s="103"/>
      <c r="C317" s="3397"/>
      <c r="D317" s="106"/>
      <c r="E317" s="3121" t="s">
        <v>89</v>
      </c>
      <c r="F317" s="1226" t="s">
        <v>90</v>
      </c>
      <c r="G317" s="1227" t="s">
        <v>91</v>
      </c>
      <c r="H317" s="183" t="s">
        <v>790</v>
      </c>
      <c r="I317" s="227">
        <v>9.9</v>
      </c>
      <c r="J317" s="3184">
        <v>7.92</v>
      </c>
      <c r="K317" s="103"/>
      <c r="L317" s="106"/>
      <c r="M317" s="102"/>
      <c r="N317" s="1073"/>
      <c r="O317" s="916" t="s">
        <v>77</v>
      </c>
      <c r="P317" s="879">
        <f>I278+L287+F286</f>
        <v>11.198</v>
      </c>
      <c r="Q317" s="1047">
        <f>J278+M287+G286</f>
        <v>11.198</v>
      </c>
      <c r="R317" s="879">
        <f>F309+I319+L310</f>
        <v>8.2799999999999994</v>
      </c>
      <c r="S317" s="1029">
        <f>G309+J319+M310</f>
        <v>8.2799999999999994</v>
      </c>
      <c r="T317" s="879">
        <f>F329</f>
        <v>7.2</v>
      </c>
      <c r="U317" s="1048">
        <f>G329</f>
        <v>7.2</v>
      </c>
      <c r="V317" s="879">
        <f t="shared" si="343"/>
        <v>19.478000000000002</v>
      </c>
      <c r="W317" s="1029">
        <f t="shared" si="344"/>
        <v>19.478000000000002</v>
      </c>
      <c r="X317" s="879">
        <f t="shared" si="345"/>
        <v>15.48</v>
      </c>
      <c r="Y317" s="950">
        <f t="shared" si="346"/>
        <v>15.48</v>
      </c>
      <c r="Z317" s="917">
        <f t="shared" si="341"/>
        <v>26.678000000000001</v>
      </c>
      <c r="AA317" s="925">
        <f t="shared" si="342"/>
        <v>26.678000000000001</v>
      </c>
      <c r="AC317" s="931" t="s">
        <v>113</v>
      </c>
      <c r="AD317" s="769"/>
      <c r="AE317" s="1121"/>
      <c r="AF317" s="903"/>
      <c r="AG317" s="1028"/>
      <c r="AH317" s="903"/>
      <c r="AI317" s="1046"/>
      <c r="AJ317" s="903">
        <f t="shared" si="389"/>
        <v>0</v>
      </c>
      <c r="AK317" s="1029">
        <f t="shared" si="390"/>
        <v>0</v>
      </c>
      <c r="AL317" s="903">
        <f t="shared" si="391"/>
        <v>0</v>
      </c>
      <c r="AM317" s="950">
        <f t="shared" si="392"/>
        <v>0</v>
      </c>
      <c r="AN317" s="933">
        <f t="shared" si="339"/>
        <v>0</v>
      </c>
      <c r="AO317" s="937">
        <f t="shared" si="340"/>
        <v>0</v>
      </c>
    </row>
    <row r="318" spans="2:54" ht="15.75" thickBot="1">
      <c r="B318" s="103"/>
      <c r="C318" s="2751"/>
      <c r="D318" s="106"/>
      <c r="E318" s="3401" t="s">
        <v>96</v>
      </c>
      <c r="F318" s="3072">
        <v>1.8</v>
      </c>
      <c r="G318" s="3402">
        <v>1.8</v>
      </c>
      <c r="H318" s="183" t="s">
        <v>791</v>
      </c>
      <c r="I318" s="227">
        <v>25.74</v>
      </c>
      <c r="J318" s="3184">
        <v>21.6</v>
      </c>
      <c r="K318" s="2894" t="s">
        <v>483</v>
      </c>
      <c r="L318" s="3016"/>
      <c r="M318" s="3017"/>
      <c r="N318" s="92"/>
      <c r="O318" s="916" t="s">
        <v>82</v>
      </c>
      <c r="P318" s="879">
        <f>I294</f>
        <v>4</v>
      </c>
      <c r="Q318" s="872">
        <f>J294</f>
        <v>4</v>
      </c>
      <c r="R318" s="1131">
        <f>I312+L309</f>
        <v>6.6</v>
      </c>
      <c r="S318" s="1029">
        <f>J312+M309</f>
        <v>6.6</v>
      </c>
      <c r="T318" s="1131"/>
      <c r="U318" s="1043"/>
      <c r="V318" s="879">
        <f t="shared" si="343"/>
        <v>10.6</v>
      </c>
      <c r="W318" s="1029">
        <f t="shared" si="344"/>
        <v>10.6</v>
      </c>
      <c r="X318" s="879">
        <f t="shared" si="345"/>
        <v>6.6</v>
      </c>
      <c r="Y318" s="950">
        <f t="shared" si="346"/>
        <v>6.6</v>
      </c>
      <c r="Z318" s="917">
        <f t="shared" si="341"/>
        <v>10.6</v>
      </c>
      <c r="AA318" s="925">
        <f t="shared" si="342"/>
        <v>10.6</v>
      </c>
      <c r="AC318" s="931" t="s">
        <v>112</v>
      </c>
      <c r="AD318" s="769"/>
      <c r="AE318" s="1125"/>
      <c r="AF318" s="903"/>
      <c r="AG318" s="1028"/>
      <c r="AH318" s="903"/>
      <c r="AI318" s="1046"/>
      <c r="AJ318" s="903">
        <f t="shared" si="389"/>
        <v>0</v>
      </c>
      <c r="AK318" s="1029">
        <f t="shared" si="390"/>
        <v>0</v>
      </c>
      <c r="AL318" s="903">
        <f t="shared" si="391"/>
        <v>0</v>
      </c>
      <c r="AM318" s="950">
        <f t="shared" si="392"/>
        <v>0</v>
      </c>
      <c r="AN318" s="933">
        <f t="shared" si="339"/>
        <v>0</v>
      </c>
      <c r="AO318" s="937">
        <f t="shared" si="340"/>
        <v>0</v>
      </c>
      <c r="AQ318" s="11"/>
      <c r="AR318" s="11"/>
      <c r="AS318" s="11"/>
      <c r="AT318" s="11"/>
      <c r="AU318" s="11"/>
      <c r="AV318" s="11"/>
      <c r="AW318" s="11"/>
      <c r="AX318" s="11"/>
    </row>
    <row r="319" spans="2:54" ht="15" customHeight="1" thickBot="1">
      <c r="B319" s="664"/>
      <c r="C319" s="2897"/>
      <c r="D319" s="106"/>
      <c r="E319" s="183" t="s">
        <v>376</v>
      </c>
      <c r="F319" s="242">
        <v>10</v>
      </c>
      <c r="G319" s="3013">
        <v>10</v>
      </c>
      <c r="H319" s="183" t="s">
        <v>77</v>
      </c>
      <c r="I319" s="227">
        <v>1.8</v>
      </c>
      <c r="J319" s="2394">
        <v>1.8</v>
      </c>
      <c r="K319" s="1206" t="s">
        <v>89</v>
      </c>
      <c r="L319" s="160" t="s">
        <v>90</v>
      </c>
      <c r="M319" s="2424" t="s">
        <v>91</v>
      </c>
      <c r="N319" s="92"/>
      <c r="O319" s="2813" t="s">
        <v>127</v>
      </c>
      <c r="P319" s="1238">
        <f>Q319/1000/0.04</f>
        <v>0.13274999999999998</v>
      </c>
      <c r="Q319" s="1047">
        <f>J292</f>
        <v>5.31</v>
      </c>
      <c r="R319" s="1238">
        <f>S319/1000/0.04</f>
        <v>0.55249999999999999</v>
      </c>
      <c r="S319" s="1217">
        <f>J304+M306+J309</f>
        <v>22.1</v>
      </c>
      <c r="T319" s="1238">
        <f>U319/1000/0.04</f>
        <v>0.21250000000000002</v>
      </c>
      <c r="U319" s="1048">
        <f>G328</f>
        <v>8.5</v>
      </c>
      <c r="V319" s="879">
        <f t="shared" si="343"/>
        <v>0.68524999999999991</v>
      </c>
      <c r="W319" s="1029">
        <f t="shared" si="344"/>
        <v>27.41</v>
      </c>
      <c r="X319" s="879">
        <f t="shared" si="345"/>
        <v>0.76500000000000001</v>
      </c>
      <c r="Y319" s="950">
        <f t="shared" si="346"/>
        <v>30.6</v>
      </c>
      <c r="Z319" s="917">
        <f t="shared" si="341"/>
        <v>0.89774999999999994</v>
      </c>
      <c r="AA319" s="925">
        <f t="shared" si="342"/>
        <v>35.909999999999997</v>
      </c>
      <c r="AC319" s="931" t="s">
        <v>322</v>
      </c>
      <c r="AD319" s="769"/>
      <c r="AE319" s="1126"/>
      <c r="AF319" s="903"/>
      <c r="AG319" s="1028"/>
      <c r="AH319" s="903"/>
      <c r="AI319" s="1046"/>
      <c r="AJ319" s="903">
        <f t="shared" si="389"/>
        <v>0</v>
      </c>
      <c r="AK319" s="1029">
        <f t="shared" si="390"/>
        <v>0</v>
      </c>
      <c r="AL319" s="903">
        <f t="shared" si="391"/>
        <v>0</v>
      </c>
      <c r="AM319" s="950">
        <f t="shared" si="392"/>
        <v>0</v>
      </c>
      <c r="AN319" s="933">
        <f t="shared" si="339"/>
        <v>0</v>
      </c>
      <c r="AO319" s="937">
        <f t="shared" si="340"/>
        <v>0</v>
      </c>
      <c r="AQ319" s="115"/>
      <c r="AR319" s="106"/>
      <c r="AS319" s="100"/>
      <c r="AT319" s="200"/>
      <c r="AU319" s="11"/>
      <c r="AV319" s="11"/>
      <c r="AW319" s="11"/>
      <c r="AX319" s="11"/>
    </row>
    <row r="320" spans="2:54" ht="16.5" thickBot="1">
      <c r="B320" s="664"/>
      <c r="C320" s="1700"/>
      <c r="D320" s="96"/>
      <c r="E320" s="241" t="s">
        <v>58</v>
      </c>
      <c r="F320" s="3403">
        <v>192</v>
      </c>
      <c r="G320" s="3404">
        <v>192</v>
      </c>
      <c r="H320" s="183" t="s">
        <v>788</v>
      </c>
      <c r="I320" s="227">
        <v>1.01</v>
      </c>
      <c r="J320" s="2394">
        <v>1.01</v>
      </c>
      <c r="K320" s="3002" t="s">
        <v>439</v>
      </c>
      <c r="L320" s="3233">
        <v>113</v>
      </c>
      <c r="M320" s="3001">
        <v>100</v>
      </c>
      <c r="N320" s="92"/>
      <c r="O320" s="916" t="s">
        <v>49</v>
      </c>
      <c r="P320" s="879">
        <f>F295</f>
        <v>10</v>
      </c>
      <c r="Q320" s="1049">
        <f>G295</f>
        <v>10</v>
      </c>
      <c r="R320" s="879">
        <f>L305+L315+F319</f>
        <v>19.5</v>
      </c>
      <c r="S320" s="1029">
        <f>M305+M315+G319</f>
        <v>19.5</v>
      </c>
      <c r="T320" s="879">
        <f>F327+I329</f>
        <v>1.6</v>
      </c>
      <c r="U320" s="1048">
        <f>G327+J329</f>
        <v>1.6</v>
      </c>
      <c r="V320" s="879">
        <f t="shared" si="343"/>
        <v>29.5</v>
      </c>
      <c r="W320" s="1029">
        <f t="shared" si="344"/>
        <v>29.5</v>
      </c>
      <c r="X320" s="879">
        <f t="shared" si="345"/>
        <v>21.1</v>
      </c>
      <c r="Y320" s="950">
        <f t="shared" si="346"/>
        <v>21.1</v>
      </c>
      <c r="Z320" s="917">
        <f t="shared" si="341"/>
        <v>31.1</v>
      </c>
      <c r="AA320" s="925">
        <f t="shared" si="342"/>
        <v>31.1</v>
      </c>
      <c r="AC320" s="2268" t="s">
        <v>86</v>
      </c>
      <c r="AD320" s="901">
        <f>L286</f>
        <v>3</v>
      </c>
      <c r="AE320" s="1366">
        <f>M286</f>
        <v>3</v>
      </c>
      <c r="AF320" s="1367"/>
      <c r="AG320" s="1030"/>
      <c r="AH320" s="904"/>
      <c r="AI320" s="1129"/>
      <c r="AJ320" s="904">
        <f t="shared" si="389"/>
        <v>3</v>
      </c>
      <c r="AK320" s="1031">
        <f t="shared" si="390"/>
        <v>3</v>
      </c>
      <c r="AL320" s="904">
        <f t="shared" si="391"/>
        <v>0</v>
      </c>
      <c r="AM320" s="868">
        <f t="shared" si="392"/>
        <v>0</v>
      </c>
      <c r="AN320" s="1546">
        <f t="shared" si="339"/>
        <v>3</v>
      </c>
      <c r="AO320" s="1547">
        <f t="shared" si="340"/>
        <v>3</v>
      </c>
      <c r="AQ320" s="678"/>
      <c r="AR320" s="11"/>
      <c r="AS320" s="48"/>
      <c r="AT320" s="342"/>
      <c r="AU320" s="84"/>
      <c r="AV320" s="134"/>
      <c r="AW320" s="11"/>
      <c r="AX320" s="11"/>
    </row>
    <row r="321" spans="2:50" ht="15" customHeight="1" thickBot="1">
      <c r="B321" s="1234" t="s">
        <v>293</v>
      </c>
      <c r="C321" s="1229"/>
      <c r="D321" s="2419">
        <f>SUM(D301:D311)</f>
        <v>1025</v>
      </c>
      <c r="E321" s="2769" t="s">
        <v>76</v>
      </c>
      <c r="F321" s="3405">
        <v>6</v>
      </c>
      <c r="G321" s="3406">
        <v>6</v>
      </c>
      <c r="H321" s="2769" t="s">
        <v>789</v>
      </c>
      <c r="I321" s="3058">
        <v>59.94</v>
      </c>
      <c r="J321" s="3059">
        <v>59.94</v>
      </c>
      <c r="K321" s="103"/>
      <c r="L321" s="106"/>
      <c r="M321" s="102"/>
      <c r="N321" s="92"/>
      <c r="O321" s="916" t="s">
        <v>491</v>
      </c>
      <c r="P321" s="879"/>
      <c r="Q321" s="872"/>
      <c r="R321" s="1193"/>
      <c r="S321" s="950"/>
      <c r="T321" s="879"/>
      <c r="U321" s="1043"/>
      <c r="V321" s="879">
        <f t="shared" si="343"/>
        <v>0</v>
      </c>
      <c r="W321" s="1029">
        <f t="shared" si="344"/>
        <v>0</v>
      </c>
      <c r="X321" s="879">
        <f t="shared" si="345"/>
        <v>0</v>
      </c>
      <c r="Y321" s="950">
        <f t="shared" si="346"/>
        <v>0</v>
      </c>
      <c r="Z321" s="917">
        <f t="shared" si="341"/>
        <v>0</v>
      </c>
      <c r="AA321" s="925">
        <f t="shared" si="342"/>
        <v>0</v>
      </c>
      <c r="AC321" s="1365" t="s">
        <v>421</v>
      </c>
      <c r="AD321" s="2276">
        <f>SUM(AD316:AD320)</f>
        <v>3</v>
      </c>
      <c r="AE321" s="1368">
        <f t="shared" ref="AE321" si="393">SUM(AE316:AE320)</f>
        <v>3</v>
      </c>
      <c r="AF321" s="1380">
        <f>SUM(AF316:AF320)</f>
        <v>3.7</v>
      </c>
      <c r="AG321" s="1368">
        <f t="shared" ref="AG321:AH321" si="394">SUM(AG316:AG320)</f>
        <v>2.7</v>
      </c>
      <c r="AH321" s="1380">
        <f t="shared" si="394"/>
        <v>0</v>
      </c>
      <c r="AI321" s="1368">
        <f>SUM(AI316:AI320)</f>
        <v>0</v>
      </c>
      <c r="AJ321" s="2265">
        <f t="shared" si="389"/>
        <v>6.7</v>
      </c>
      <c r="AK321" s="2266">
        <f t="shared" si="390"/>
        <v>5.7</v>
      </c>
      <c r="AL321" s="2265">
        <f t="shared" si="391"/>
        <v>3.7</v>
      </c>
      <c r="AM321" s="2267">
        <f t="shared" si="392"/>
        <v>2.7</v>
      </c>
      <c r="AN321" s="1090">
        <f t="shared" si="339"/>
        <v>6.7</v>
      </c>
      <c r="AO321" s="1549">
        <f t="shared" si="340"/>
        <v>5.7</v>
      </c>
      <c r="AQ321" s="11"/>
      <c r="AR321" s="168"/>
      <c r="AS321" s="11"/>
      <c r="AT321" s="7"/>
      <c r="AU321" s="14"/>
      <c r="AV321" s="142"/>
      <c r="AW321" s="11"/>
      <c r="AX321" s="11"/>
    </row>
    <row r="322" spans="2:50" ht="15.75" thickBot="1">
      <c r="B322" s="616"/>
      <c r="C322" s="340" t="s">
        <v>200</v>
      </c>
      <c r="D322" s="688"/>
      <c r="E322" s="3407" t="s">
        <v>908</v>
      </c>
      <c r="F322" s="1231"/>
      <c r="G322" s="1231"/>
      <c r="H322" s="3135"/>
      <c r="I322" s="1231"/>
      <c r="J322" s="1231"/>
      <c r="K322" s="2862" t="s">
        <v>428</v>
      </c>
      <c r="L322" s="3176"/>
      <c r="M322" s="3177"/>
      <c r="N322" s="92"/>
      <c r="O322" s="916" t="s">
        <v>330</v>
      </c>
      <c r="P322" s="879"/>
      <c r="Q322" s="872"/>
      <c r="R322" s="879"/>
      <c r="S322" s="950"/>
      <c r="T322" s="879"/>
      <c r="U322" s="1043"/>
      <c r="V322" s="879">
        <f t="shared" si="343"/>
        <v>0</v>
      </c>
      <c r="W322" s="1029">
        <f t="shared" si="344"/>
        <v>0</v>
      </c>
      <c r="X322" s="879">
        <f t="shared" si="345"/>
        <v>0</v>
      </c>
      <c r="Y322" s="950">
        <f t="shared" si="346"/>
        <v>0</v>
      </c>
      <c r="Z322" s="917">
        <f t="shared" si="341"/>
        <v>0</v>
      </c>
      <c r="AA322" s="925">
        <f t="shared" si="342"/>
        <v>0</v>
      </c>
      <c r="AC322" s="2274" t="s">
        <v>422</v>
      </c>
      <c r="AD322" s="2283">
        <f t="shared" ref="AD322:AH322" si="395">AD314+AD321</f>
        <v>275.80500000000001</v>
      </c>
      <c r="AE322" s="2284">
        <f t="shared" si="395"/>
        <v>221.58</v>
      </c>
      <c r="AF322" s="2285">
        <f t="shared" si="395"/>
        <v>297.78699999999998</v>
      </c>
      <c r="AG322" s="2286">
        <f t="shared" si="395"/>
        <v>241.01999999999998</v>
      </c>
      <c r="AH322" s="2283">
        <f t="shared" si="395"/>
        <v>0</v>
      </c>
      <c r="AI322" s="2287">
        <f>AI314+AI321</f>
        <v>0</v>
      </c>
      <c r="AJ322" s="2288">
        <f>AD322+AF322</f>
        <v>573.59199999999998</v>
      </c>
      <c r="AK322" s="2289">
        <f>AE322+AG322</f>
        <v>462.6</v>
      </c>
      <c r="AL322" s="2290">
        <f t="shared" si="391"/>
        <v>297.78699999999998</v>
      </c>
      <c r="AM322" s="2291">
        <f t="shared" si="392"/>
        <v>241.01999999999998</v>
      </c>
      <c r="AN322" s="2290">
        <f t="shared" si="339"/>
        <v>573.59199999999998</v>
      </c>
      <c r="AO322" s="2292">
        <f t="shared" si="340"/>
        <v>462.6</v>
      </c>
      <c r="AQ322" s="41"/>
      <c r="AR322" s="126"/>
      <c r="AS322" s="557"/>
      <c r="AT322" s="54"/>
      <c r="AU322" s="14"/>
      <c r="AV322" s="345"/>
      <c r="AW322" s="11"/>
      <c r="AX322" s="11"/>
    </row>
    <row r="323" spans="2:50" ht="15.75" thickBot="1">
      <c r="B323" s="162" t="s">
        <v>393</v>
      </c>
      <c r="C323" s="265" t="s">
        <v>428</v>
      </c>
      <c r="D323" s="687">
        <v>200</v>
      </c>
      <c r="E323" s="1232" t="s">
        <v>89</v>
      </c>
      <c r="F323" s="160" t="s">
        <v>90</v>
      </c>
      <c r="G323" s="2424" t="s">
        <v>91</v>
      </c>
      <c r="H323" s="1232" t="s">
        <v>89</v>
      </c>
      <c r="I323" s="160" t="s">
        <v>90</v>
      </c>
      <c r="J323" s="1551" t="s">
        <v>91</v>
      </c>
      <c r="K323" s="3150" t="s">
        <v>89</v>
      </c>
      <c r="L323" s="3023" t="s">
        <v>90</v>
      </c>
      <c r="M323" s="3024" t="s">
        <v>91</v>
      </c>
      <c r="N323" s="92"/>
      <c r="O323" s="916" t="s">
        <v>121</v>
      </c>
      <c r="P323" s="879"/>
      <c r="Q323" s="872"/>
      <c r="R323" s="879">
        <f>L313</f>
        <v>1.08</v>
      </c>
      <c r="S323" s="950">
        <f>M313</f>
        <v>1.08</v>
      </c>
      <c r="T323" s="879"/>
      <c r="U323" s="1043"/>
      <c r="V323" s="879">
        <f t="shared" si="343"/>
        <v>1.08</v>
      </c>
      <c r="W323" s="1029">
        <f t="shared" si="344"/>
        <v>1.08</v>
      </c>
      <c r="X323" s="879">
        <f t="shared" si="345"/>
        <v>1.08</v>
      </c>
      <c r="Y323" s="950">
        <f t="shared" si="346"/>
        <v>1.08</v>
      </c>
      <c r="Z323" s="917">
        <f t="shared" si="341"/>
        <v>1.08</v>
      </c>
      <c r="AA323" s="925">
        <f t="shared" si="342"/>
        <v>1.08</v>
      </c>
      <c r="AC323" s="2271" t="s">
        <v>632</v>
      </c>
      <c r="AD323" s="1618"/>
      <c r="AE323" s="2303"/>
      <c r="AF323" s="2304"/>
      <c r="AG323" s="2321"/>
      <c r="AH323" s="2304"/>
      <c r="AI323" s="2322"/>
      <c r="AJ323" s="2309"/>
      <c r="AK323" s="2324"/>
      <c r="AL323" s="2309"/>
      <c r="AM323" s="2325"/>
      <c r="AN323" s="932">
        <f t="shared" si="339"/>
        <v>0</v>
      </c>
      <c r="AO323" s="1548">
        <f t="shared" si="340"/>
        <v>0</v>
      </c>
      <c r="AQ323" s="91"/>
      <c r="AR323" s="485"/>
      <c r="AS323" s="557"/>
      <c r="AT323" s="101"/>
      <c r="AU323" s="14"/>
      <c r="AV323" s="345"/>
      <c r="AW323" s="11"/>
      <c r="AX323" s="11"/>
    </row>
    <row r="324" spans="2:50">
      <c r="B324" s="103"/>
      <c r="C324" s="166" t="s">
        <v>823</v>
      </c>
      <c r="D324" s="102"/>
      <c r="E324" s="3002" t="s">
        <v>397</v>
      </c>
      <c r="F324" s="2868">
        <v>120.714</v>
      </c>
      <c r="G324" s="3193">
        <v>84.5</v>
      </c>
      <c r="H324" s="2770" t="s">
        <v>895</v>
      </c>
      <c r="I324" s="3408">
        <v>0.17138999999999999</v>
      </c>
      <c r="J324" s="3409">
        <v>0.17138999999999999</v>
      </c>
      <c r="K324" s="3183" t="s">
        <v>824</v>
      </c>
      <c r="L324" s="2868">
        <v>208</v>
      </c>
      <c r="M324" s="2869">
        <v>200</v>
      </c>
      <c r="N324" s="92"/>
      <c r="O324" s="916" t="s">
        <v>120</v>
      </c>
      <c r="P324" s="879"/>
      <c r="Q324" s="872"/>
      <c r="R324" s="879">
        <f>F318</f>
        <v>1.8</v>
      </c>
      <c r="S324" s="950">
        <f>G318</f>
        <v>1.8</v>
      </c>
      <c r="T324" s="879"/>
      <c r="U324" s="1043"/>
      <c r="V324" s="879">
        <f t="shared" si="343"/>
        <v>1.8</v>
      </c>
      <c r="W324" s="1029">
        <f t="shared" si="344"/>
        <v>1.8</v>
      </c>
      <c r="X324" s="879">
        <f t="shared" si="345"/>
        <v>1.8</v>
      </c>
      <c r="Y324" s="950">
        <f t="shared" si="346"/>
        <v>1.8</v>
      </c>
      <c r="Z324" s="917">
        <f t="shared" si="341"/>
        <v>1.8</v>
      </c>
      <c r="AA324" s="925">
        <f t="shared" si="342"/>
        <v>1.8</v>
      </c>
      <c r="AC324" s="2272" t="s">
        <v>306</v>
      </c>
      <c r="AD324" s="2323"/>
      <c r="AE324" s="2299"/>
      <c r="AF324" s="900"/>
      <c r="AG324" s="937"/>
      <c r="AH324" s="900"/>
      <c r="AI324" s="2312"/>
      <c r="AJ324" s="902">
        <f t="shared" ref="AJ324:AJ327" si="396">AD324+AF324</f>
        <v>0</v>
      </c>
      <c r="AK324" s="2805">
        <f t="shared" ref="AK324:AK328" si="397">AE324+AG324</f>
        <v>0</v>
      </c>
      <c r="AL324" s="902">
        <f t="shared" ref="AL324:AL340" si="398">AF324+AH324</f>
        <v>0</v>
      </c>
      <c r="AM324" s="2282">
        <f t="shared" ref="AM324:AM328" si="399">AG324+AI324</f>
        <v>0</v>
      </c>
      <c r="AN324" s="933">
        <f t="shared" si="339"/>
        <v>0</v>
      </c>
      <c r="AO324" s="937">
        <f t="shared" si="340"/>
        <v>0</v>
      </c>
      <c r="AQ324" s="41"/>
      <c r="AR324" s="101"/>
      <c r="AS324" s="557"/>
      <c r="AT324" s="3693"/>
      <c r="AU324" s="11"/>
      <c r="AV324" s="11"/>
      <c r="AW324" s="11"/>
      <c r="AX324" s="11"/>
    </row>
    <row r="325" spans="2:50" ht="13.5" customHeight="1">
      <c r="B325" s="162" t="s">
        <v>523</v>
      </c>
      <c r="C325" s="265" t="s">
        <v>896</v>
      </c>
      <c r="D325" s="165">
        <v>170</v>
      </c>
      <c r="E325" s="3318" t="s">
        <v>897</v>
      </c>
      <c r="F325" s="227">
        <v>70</v>
      </c>
      <c r="G325" s="2396">
        <v>70</v>
      </c>
      <c r="H325" s="166" t="s">
        <v>53</v>
      </c>
      <c r="I325" s="3072">
        <v>0.15</v>
      </c>
      <c r="J325" s="3345">
        <v>0.15</v>
      </c>
      <c r="K325" s="103"/>
      <c r="L325" s="106"/>
      <c r="M325" s="102"/>
      <c r="N325" s="92"/>
      <c r="O325" s="916" t="s">
        <v>72</v>
      </c>
      <c r="P325" s="879"/>
      <c r="Q325" s="872"/>
      <c r="R325" s="879">
        <f>L307</f>
        <v>0.56999999999999995</v>
      </c>
      <c r="S325" s="1029">
        <f>M307</f>
        <v>0.56999999999999995</v>
      </c>
      <c r="T325" s="879"/>
      <c r="U325" s="1043"/>
      <c r="V325" s="879">
        <f t="shared" si="343"/>
        <v>0.56999999999999995</v>
      </c>
      <c r="W325" s="1029">
        <f t="shared" si="344"/>
        <v>0.56999999999999995</v>
      </c>
      <c r="X325" s="879">
        <f t="shared" si="345"/>
        <v>0.56999999999999995</v>
      </c>
      <c r="Y325" s="950">
        <f t="shared" si="346"/>
        <v>0.56999999999999995</v>
      </c>
      <c r="Z325" s="917">
        <f t="shared" si="341"/>
        <v>0.56999999999999995</v>
      </c>
      <c r="AA325" s="925">
        <f t="shared" si="342"/>
        <v>0.56999999999999995</v>
      </c>
      <c r="AC325" s="951" t="s">
        <v>307</v>
      </c>
      <c r="AD325" s="952">
        <f>L299+F297</f>
        <v>116.34</v>
      </c>
      <c r="AE325" s="953">
        <f>M299+G297</f>
        <v>102.5</v>
      </c>
      <c r="AF325" s="769"/>
      <c r="AG325" s="954"/>
      <c r="AH325" s="903">
        <f>F324</f>
        <v>120.714</v>
      </c>
      <c r="AI325" s="955">
        <f>G324</f>
        <v>84.5</v>
      </c>
      <c r="AJ325" s="903">
        <f t="shared" si="396"/>
        <v>116.34</v>
      </c>
      <c r="AK325" s="2806">
        <f t="shared" si="397"/>
        <v>102.5</v>
      </c>
      <c r="AL325" s="903">
        <f t="shared" si="398"/>
        <v>120.714</v>
      </c>
      <c r="AM325" s="957">
        <f t="shared" si="399"/>
        <v>84.5</v>
      </c>
      <c r="AN325" s="933">
        <f t="shared" si="339"/>
        <v>237.054</v>
      </c>
      <c r="AO325" s="937">
        <f t="shared" si="340"/>
        <v>187</v>
      </c>
      <c r="AQ325" s="91"/>
      <c r="AR325" s="325"/>
      <c r="AS325" s="334"/>
      <c r="AT325" s="7"/>
      <c r="AU325" s="14"/>
      <c r="AV325" s="345"/>
      <c r="AW325" s="11"/>
      <c r="AX325" s="11"/>
    </row>
    <row r="326" spans="2:50">
      <c r="B326" s="1240" t="s">
        <v>906</v>
      </c>
      <c r="C326" s="166" t="s">
        <v>905</v>
      </c>
      <c r="D326" s="1818">
        <v>30</v>
      </c>
      <c r="E326" s="183" t="s">
        <v>75</v>
      </c>
      <c r="F326" s="3046">
        <v>30</v>
      </c>
      <c r="G326" s="3053">
        <v>30</v>
      </c>
      <c r="H326" s="2398" t="s">
        <v>911</v>
      </c>
      <c r="I326" s="228">
        <v>29.1</v>
      </c>
      <c r="J326" s="2395">
        <v>29.1</v>
      </c>
      <c r="K326" s="103"/>
      <c r="L326" s="106"/>
      <c r="M326" s="102"/>
      <c r="N326" s="92"/>
      <c r="O326" s="429" t="s">
        <v>331</v>
      </c>
      <c r="P326" s="879">
        <f>I296+L293+F291</f>
        <v>1.29</v>
      </c>
      <c r="Q326" s="872">
        <f>J296+M293+G291</f>
        <v>1.29</v>
      </c>
      <c r="R326" s="1131">
        <f>F311+I303+I320</f>
        <v>2.0819999999999999</v>
      </c>
      <c r="S326" s="1029">
        <f>G311+J303+J320</f>
        <v>2.0819999999999999</v>
      </c>
      <c r="T326" s="1131">
        <f>I325</f>
        <v>0.15</v>
      </c>
      <c r="U326" s="1043">
        <f>J325</f>
        <v>0.15</v>
      </c>
      <c r="V326" s="879">
        <f t="shared" si="343"/>
        <v>3.3719999999999999</v>
      </c>
      <c r="W326" s="1029">
        <f t="shared" si="344"/>
        <v>3.3719999999999999</v>
      </c>
      <c r="X326" s="879">
        <f t="shared" si="345"/>
        <v>2.2319999999999998</v>
      </c>
      <c r="Y326" s="950">
        <f t="shared" si="346"/>
        <v>2.2319999999999998</v>
      </c>
      <c r="Z326" s="917">
        <f t="shared" si="341"/>
        <v>3.5219999999999998</v>
      </c>
      <c r="AA326" s="925">
        <f t="shared" si="342"/>
        <v>3.5219999999999998</v>
      </c>
      <c r="AC326" s="958" t="s">
        <v>308</v>
      </c>
      <c r="AD326" s="959"/>
      <c r="AE326" s="960"/>
      <c r="AF326" s="769"/>
      <c r="AG326" s="961"/>
      <c r="AH326" s="962"/>
      <c r="AI326" s="963"/>
      <c r="AJ326" s="903">
        <f t="shared" si="396"/>
        <v>0</v>
      </c>
      <c r="AK326" s="2806">
        <f t="shared" si="397"/>
        <v>0</v>
      </c>
      <c r="AL326" s="903">
        <f t="shared" si="398"/>
        <v>0</v>
      </c>
      <c r="AM326" s="957">
        <f t="shared" si="399"/>
        <v>0</v>
      </c>
      <c r="AN326" s="933">
        <f t="shared" si="339"/>
        <v>0</v>
      </c>
      <c r="AO326" s="937">
        <f t="shared" si="340"/>
        <v>0</v>
      </c>
      <c r="AQ326" s="91"/>
      <c r="AR326" s="4"/>
      <c r="AS326" s="11"/>
      <c r="AT326" s="159"/>
      <c r="AU326" s="14"/>
      <c r="AV326" s="345"/>
      <c r="AW326" s="11"/>
      <c r="AX326" s="11"/>
    </row>
    <row r="327" spans="2:50" ht="12.75" customHeight="1">
      <c r="B327" s="103"/>
      <c r="C327" s="2389"/>
      <c r="D327" s="102"/>
      <c r="E327" s="183" t="s">
        <v>49</v>
      </c>
      <c r="F327" s="3046">
        <v>0.6</v>
      </c>
      <c r="G327" s="3053">
        <v>0.6</v>
      </c>
      <c r="H327" s="3410" t="s">
        <v>460</v>
      </c>
      <c r="I327" s="227">
        <v>4</v>
      </c>
      <c r="J327" s="2394">
        <v>4</v>
      </c>
      <c r="K327" s="103"/>
      <c r="L327" s="106"/>
      <c r="M327" s="102"/>
      <c r="N327" s="92"/>
      <c r="O327" s="916" t="s">
        <v>332</v>
      </c>
      <c r="P327" s="879">
        <f>L288+F296</f>
        <v>12</v>
      </c>
      <c r="Q327" s="872">
        <f>M288+G296</f>
        <v>12</v>
      </c>
      <c r="R327" s="879">
        <f>L314</f>
        <v>2.8</v>
      </c>
      <c r="S327" s="950">
        <f>M314</f>
        <v>2.8</v>
      </c>
      <c r="T327" s="879">
        <f>I328</f>
        <v>0.8</v>
      </c>
      <c r="U327" s="1043">
        <f>J328</f>
        <v>0.8</v>
      </c>
      <c r="V327" s="879">
        <f t="shared" si="343"/>
        <v>14.8</v>
      </c>
      <c r="W327" s="1029">
        <f t="shared" si="344"/>
        <v>14.8</v>
      </c>
      <c r="X327" s="879">
        <f t="shared" si="345"/>
        <v>3.5999999999999996</v>
      </c>
      <c r="Y327" s="950">
        <f t="shared" si="346"/>
        <v>3.5999999999999996</v>
      </c>
      <c r="Z327" s="917">
        <f t="shared" si="341"/>
        <v>15.600000000000001</v>
      </c>
      <c r="AA327" s="925">
        <f t="shared" si="342"/>
        <v>15.600000000000001</v>
      </c>
      <c r="AC327" s="964" t="s">
        <v>309</v>
      </c>
      <c r="AD327" s="959"/>
      <c r="AE327" s="960"/>
      <c r="AF327" s="769"/>
      <c r="AG327" s="961"/>
      <c r="AH327" s="903"/>
      <c r="AI327" s="963"/>
      <c r="AJ327" s="903">
        <f t="shared" si="396"/>
        <v>0</v>
      </c>
      <c r="AK327" s="2806">
        <f t="shared" si="397"/>
        <v>0</v>
      </c>
      <c r="AL327" s="903">
        <f t="shared" si="398"/>
        <v>0</v>
      </c>
      <c r="AM327" s="957">
        <f t="shared" si="399"/>
        <v>0</v>
      </c>
      <c r="AN327" s="933">
        <f t="shared" si="339"/>
        <v>0</v>
      </c>
      <c r="AO327" s="937">
        <f t="shared" si="340"/>
        <v>0</v>
      </c>
      <c r="AQ327" s="41"/>
      <c r="AR327" s="7"/>
      <c r="AS327" s="51"/>
      <c r="AT327" s="1450"/>
      <c r="AU327" s="14"/>
      <c r="AV327" s="345"/>
      <c r="AW327" s="11"/>
      <c r="AX327" s="11"/>
    </row>
    <row r="328" spans="2:50" ht="15" customHeight="1" thickBot="1">
      <c r="B328" s="103"/>
      <c r="C328" s="2389"/>
      <c r="D328" s="102"/>
      <c r="E328" s="183" t="s">
        <v>136</v>
      </c>
      <c r="F328" s="3411" t="s">
        <v>898</v>
      </c>
      <c r="G328" s="3125">
        <v>8.5</v>
      </c>
      <c r="H328" s="245" t="s">
        <v>128</v>
      </c>
      <c r="I328" s="3046">
        <v>0.8</v>
      </c>
      <c r="J328" s="3053">
        <v>0.8</v>
      </c>
      <c r="K328" s="103"/>
      <c r="L328" s="106"/>
      <c r="M328" s="102"/>
      <c r="N328" s="92"/>
      <c r="O328" s="888" t="s">
        <v>137</v>
      </c>
      <c r="P328" s="883">
        <f t="shared" ref="P328:Q328" si="400">P329+P330+P331+P332</f>
        <v>0.20040000000000002</v>
      </c>
      <c r="Q328" s="1053">
        <f t="shared" si="400"/>
        <v>0.20040000000000002</v>
      </c>
      <c r="R328" s="883">
        <f>R329+R330+R331+R332+R333</f>
        <v>0.78978999999999999</v>
      </c>
      <c r="S328" s="1054">
        <f>S329+S330+S331+S332+S333</f>
        <v>0.78978999999999999</v>
      </c>
      <c r="T328" s="893">
        <f>T329+T330+T331+T332+T333</f>
        <v>0.17138999999999999</v>
      </c>
      <c r="U328" s="1055">
        <f>U329+U330+U331+U332+U333</f>
        <v>0.17138999999999999</v>
      </c>
      <c r="V328" s="1135">
        <f t="shared" si="343"/>
        <v>0.99019000000000001</v>
      </c>
      <c r="W328" s="1029">
        <f t="shared" si="344"/>
        <v>0.99019000000000001</v>
      </c>
      <c r="X328" s="879">
        <f t="shared" si="345"/>
        <v>0.96117999999999992</v>
      </c>
      <c r="Y328" s="950">
        <f t="shared" si="346"/>
        <v>0.96117999999999992</v>
      </c>
      <c r="Z328" s="917">
        <f t="shared" si="341"/>
        <v>1.1615800000000001</v>
      </c>
      <c r="AA328" s="925">
        <f t="shared" si="342"/>
        <v>1.1615800000000001</v>
      </c>
      <c r="AC328" s="2273" t="s">
        <v>310</v>
      </c>
      <c r="AD328" s="965"/>
      <c r="AE328" s="966"/>
      <c r="AF328" s="901"/>
      <c r="AG328" s="967"/>
      <c r="AH328" s="904"/>
      <c r="AI328" s="968"/>
      <c r="AJ328" s="904">
        <f>AD328+AF328</f>
        <v>0</v>
      </c>
      <c r="AK328" s="2806">
        <f t="shared" si="397"/>
        <v>0</v>
      </c>
      <c r="AL328" s="904">
        <f t="shared" si="398"/>
        <v>0</v>
      </c>
      <c r="AM328" s="957">
        <f t="shared" si="399"/>
        <v>0</v>
      </c>
      <c r="AN328" s="933">
        <f t="shared" si="339"/>
        <v>0</v>
      </c>
      <c r="AO328" s="937">
        <f t="shared" si="340"/>
        <v>0</v>
      </c>
      <c r="AQ328" s="41"/>
      <c r="AR328" s="101"/>
      <c r="AS328" s="15"/>
      <c r="AT328" s="1450"/>
      <c r="AU328" s="14"/>
      <c r="AV328" s="345"/>
      <c r="AW328" s="11"/>
      <c r="AX328" s="11"/>
    </row>
    <row r="329" spans="2:50" ht="14.25" customHeight="1" thickBot="1">
      <c r="B329" s="1234" t="s">
        <v>294</v>
      </c>
      <c r="C329" s="1235"/>
      <c r="D329" s="3083">
        <f>SUM(D323:D328)</f>
        <v>400</v>
      </c>
      <c r="E329" s="2769" t="s">
        <v>77</v>
      </c>
      <c r="F329" s="3058">
        <v>7.2</v>
      </c>
      <c r="G329" s="2402">
        <v>7.2</v>
      </c>
      <c r="H329" s="1290" t="s">
        <v>49</v>
      </c>
      <c r="I329" s="3405">
        <v>1</v>
      </c>
      <c r="J329" s="3412">
        <v>1</v>
      </c>
      <c r="K329" s="1228"/>
      <c r="L329" s="1231"/>
      <c r="M329" s="1230"/>
      <c r="N329" s="92"/>
      <c r="O329" s="889" t="s">
        <v>135</v>
      </c>
      <c r="P329" s="884">
        <f>L294</f>
        <v>4.0000000000000002E-4</v>
      </c>
      <c r="Q329" s="1056">
        <f>M294</f>
        <v>4.0000000000000002E-4</v>
      </c>
      <c r="R329" s="884">
        <f>F312</f>
        <v>1.9789999999999999E-2</v>
      </c>
      <c r="S329" s="1057">
        <f>G312</f>
        <v>1.9789999999999999E-2</v>
      </c>
      <c r="T329" s="2708"/>
      <c r="U329" s="2709"/>
      <c r="V329" s="898">
        <f t="shared" si="343"/>
        <v>2.019E-2</v>
      </c>
      <c r="W329" s="1057">
        <f t="shared" si="344"/>
        <v>2.019E-2</v>
      </c>
      <c r="X329" s="880">
        <f t="shared" si="345"/>
        <v>1.9789999999999999E-2</v>
      </c>
      <c r="Y329" s="1057">
        <f t="shared" si="346"/>
        <v>1.9789999999999999E-2</v>
      </c>
      <c r="Z329" s="917">
        <f>P329+R329+T329</f>
        <v>2.019E-2</v>
      </c>
      <c r="AA329" s="925">
        <f t="shared" si="342"/>
        <v>2.019E-2</v>
      </c>
      <c r="AC329" s="970" t="s">
        <v>311</v>
      </c>
      <c r="AD329" s="1203">
        <f t="shared" ref="AD329:AI329" si="401">SUM(AD324:AD328)</f>
        <v>116.34</v>
      </c>
      <c r="AE329" s="971">
        <f t="shared" si="401"/>
        <v>102.5</v>
      </c>
      <c r="AF329" s="972">
        <f t="shared" si="401"/>
        <v>0</v>
      </c>
      <c r="AG329" s="973">
        <f t="shared" si="401"/>
        <v>0</v>
      </c>
      <c r="AH329" s="974">
        <f t="shared" si="401"/>
        <v>120.714</v>
      </c>
      <c r="AI329" s="975">
        <f t="shared" si="401"/>
        <v>84.5</v>
      </c>
      <c r="AJ329" s="974">
        <f>AD329+AF329</f>
        <v>116.34</v>
      </c>
      <c r="AK329" s="976">
        <f>AE329+AG329</f>
        <v>102.5</v>
      </c>
      <c r="AL329" s="974">
        <f t="shared" si="398"/>
        <v>120.714</v>
      </c>
      <c r="AM329" s="977">
        <f>AG329+AI329</f>
        <v>84.5</v>
      </c>
      <c r="AN329" s="933">
        <f t="shared" si="339"/>
        <v>237.054</v>
      </c>
      <c r="AO329" s="937">
        <f t="shared" si="340"/>
        <v>187</v>
      </c>
      <c r="AQ329" s="41"/>
      <c r="AR329" s="101"/>
      <c r="AS329" s="15"/>
      <c r="AT329" s="7"/>
      <c r="AU329" s="14"/>
      <c r="AV329" s="345"/>
      <c r="AW329" s="11"/>
      <c r="AX329" s="11"/>
    </row>
    <row r="330" spans="2:50">
      <c r="N330" s="92"/>
      <c r="O330" s="890" t="s">
        <v>301</v>
      </c>
      <c r="P330" s="885"/>
      <c r="Q330" s="1058"/>
      <c r="R330" s="885">
        <f>G313</f>
        <v>0.77</v>
      </c>
      <c r="S330" s="1059">
        <f>G313</f>
        <v>0.77</v>
      </c>
      <c r="T330" s="895"/>
      <c r="U330" s="1058"/>
      <c r="V330" s="898">
        <f t="shared" si="343"/>
        <v>0.77</v>
      </c>
      <c r="W330" s="1057">
        <f t="shared" si="344"/>
        <v>0.77</v>
      </c>
      <c r="X330" s="880">
        <f t="shared" si="345"/>
        <v>0.77</v>
      </c>
      <c r="Y330" s="1057">
        <f t="shared" si="346"/>
        <v>0.77</v>
      </c>
      <c r="Z330" s="917">
        <f t="shared" ref="Z330:Z332" si="402">P330+R330+T330</f>
        <v>0.77</v>
      </c>
      <c r="AA330" s="925">
        <f t="shared" si="342"/>
        <v>0.77</v>
      </c>
      <c r="AC330" s="1087" t="s">
        <v>320</v>
      </c>
      <c r="AD330" s="990"/>
      <c r="AE330" s="1080"/>
      <c r="AF330" s="992"/>
      <c r="AG330" s="1083"/>
      <c r="AH330" s="990"/>
      <c r="AI330" s="1080"/>
      <c r="AJ330" s="903">
        <f t="shared" ref="AJ330" si="403">AD330+AF330</f>
        <v>0</v>
      </c>
      <c r="AK330" s="2807">
        <f t="shared" ref="AK330" si="404">AE330+AG330</f>
        <v>0</v>
      </c>
      <c r="AL330" s="903">
        <f t="shared" ref="AL330" si="405">AF330+AH330</f>
        <v>0</v>
      </c>
      <c r="AM330" s="1041">
        <f t="shared" ref="AM330" si="406">AG330+AI330</f>
        <v>0</v>
      </c>
      <c r="AN330" s="933">
        <f t="shared" si="339"/>
        <v>0</v>
      </c>
      <c r="AO330" s="937">
        <f t="shared" si="340"/>
        <v>0</v>
      </c>
      <c r="AQ330" s="2477"/>
      <c r="AR330" s="2962"/>
      <c r="AS330" s="557"/>
      <c r="AT330" s="7"/>
      <c r="AU330" s="14"/>
      <c r="AV330" s="345"/>
      <c r="AW330" s="11"/>
      <c r="AX330" s="11"/>
    </row>
    <row r="331" spans="2:50" ht="14.25" customHeight="1">
      <c r="N331" s="92"/>
      <c r="O331" s="891" t="s">
        <v>119</v>
      </c>
      <c r="P331" s="886">
        <f>F299</f>
        <v>0.2</v>
      </c>
      <c r="Q331" s="1060">
        <f>G299</f>
        <v>0.2</v>
      </c>
      <c r="R331" s="886"/>
      <c r="S331" s="1061"/>
      <c r="T331" s="896"/>
      <c r="U331" s="1060"/>
      <c r="V331" s="898">
        <f t="shared" si="343"/>
        <v>0.2</v>
      </c>
      <c r="W331" s="1057">
        <f t="shared" si="344"/>
        <v>0.2</v>
      </c>
      <c r="X331" s="880">
        <f t="shared" si="345"/>
        <v>0</v>
      </c>
      <c r="Y331" s="1057">
        <f t="shared" si="346"/>
        <v>0</v>
      </c>
      <c r="Z331" s="917">
        <f t="shared" si="402"/>
        <v>0.2</v>
      </c>
      <c r="AA331" s="925">
        <f t="shared" si="342"/>
        <v>0.2</v>
      </c>
      <c r="AC331" s="1076" t="s">
        <v>693</v>
      </c>
      <c r="AD331" s="994">
        <f>F294</f>
        <v>25</v>
      </c>
      <c r="AE331" s="1081">
        <f>G294</f>
        <v>25</v>
      </c>
      <c r="AF331" s="996"/>
      <c r="AG331" s="1084"/>
      <c r="AH331" s="994">
        <f>I327</f>
        <v>4</v>
      </c>
      <c r="AI331" s="1081">
        <f>J327</f>
        <v>4</v>
      </c>
      <c r="AJ331" s="903">
        <f t="shared" ref="AJ331:AJ333" si="407">AD331+AF331</f>
        <v>25</v>
      </c>
      <c r="AK331" s="2807">
        <f t="shared" ref="AK331:AK333" si="408">AE331+AG331</f>
        <v>25</v>
      </c>
      <c r="AL331" s="903">
        <f t="shared" si="398"/>
        <v>4</v>
      </c>
      <c r="AM331" s="1041">
        <f t="shared" ref="AM331:AM336" si="409">AG331+AI331</f>
        <v>4</v>
      </c>
      <c r="AN331" s="933">
        <f t="shared" si="339"/>
        <v>29</v>
      </c>
      <c r="AO331" s="937">
        <f t="shared" si="340"/>
        <v>29</v>
      </c>
      <c r="AQ331" s="11"/>
      <c r="AR331" s="48"/>
      <c r="AS331" s="11"/>
      <c r="AT331" s="3694"/>
      <c r="AU331" s="14"/>
      <c r="AV331" s="140"/>
      <c r="AW331" s="11"/>
      <c r="AX331" s="11"/>
    </row>
    <row r="332" spans="2:50" ht="12.75" customHeight="1" thickBot="1">
      <c r="N332" s="92"/>
      <c r="O332" s="891" t="s">
        <v>339</v>
      </c>
      <c r="P332" s="886"/>
      <c r="Q332" s="1060"/>
      <c r="R332" s="886"/>
      <c r="S332" s="1061"/>
      <c r="T332" s="896"/>
      <c r="U332" s="1060"/>
      <c r="V332" s="898">
        <f t="shared" si="343"/>
        <v>0</v>
      </c>
      <c r="W332" s="1057">
        <f t="shared" si="344"/>
        <v>0</v>
      </c>
      <c r="X332" s="880">
        <f>R332+T332</f>
        <v>0</v>
      </c>
      <c r="Y332" s="1057">
        <f t="shared" si="346"/>
        <v>0</v>
      </c>
      <c r="Z332" s="917">
        <f t="shared" si="402"/>
        <v>0</v>
      </c>
      <c r="AA332" s="925">
        <f t="shared" si="342"/>
        <v>0</v>
      </c>
      <c r="AC332" s="1077" t="s">
        <v>355</v>
      </c>
      <c r="AD332" s="2106"/>
      <c r="AE332" s="1082"/>
      <c r="AF332" s="1001"/>
      <c r="AG332" s="1085"/>
      <c r="AH332" s="999"/>
      <c r="AI332" s="1082"/>
      <c r="AJ332" s="904">
        <f t="shared" si="407"/>
        <v>0</v>
      </c>
      <c r="AK332" s="2808">
        <f t="shared" si="408"/>
        <v>0</v>
      </c>
      <c r="AL332" s="904">
        <f t="shared" si="398"/>
        <v>0</v>
      </c>
      <c r="AM332" s="1086">
        <f t="shared" si="409"/>
        <v>0</v>
      </c>
      <c r="AN332" s="933">
        <f t="shared" si="339"/>
        <v>0</v>
      </c>
      <c r="AO332" s="937">
        <f t="shared" si="340"/>
        <v>0</v>
      </c>
      <c r="AQ332" s="125"/>
      <c r="AR332" s="172"/>
      <c r="AS332" s="106"/>
      <c r="AT332" s="7"/>
      <c r="AU332" s="14"/>
      <c r="AV332" s="345"/>
      <c r="AW332" s="11"/>
      <c r="AX332" s="11"/>
    </row>
    <row r="333" spans="2:50" ht="13.5" customHeight="1" thickBot="1">
      <c r="N333" s="92"/>
      <c r="O333" s="891" t="s">
        <v>524</v>
      </c>
      <c r="P333" s="886"/>
      <c r="Q333" s="1060"/>
      <c r="R333" s="886"/>
      <c r="S333" s="1061"/>
      <c r="T333" s="896">
        <f>I324</f>
        <v>0.17138999999999999</v>
      </c>
      <c r="U333" s="1060">
        <f>J324</f>
        <v>0.17138999999999999</v>
      </c>
      <c r="V333" s="898">
        <f t="shared" ref="V333" si="410">P333+R333</f>
        <v>0</v>
      </c>
      <c r="W333" s="1057">
        <f t="shared" ref="W333" si="411">Q333+S333</f>
        <v>0</v>
      </c>
      <c r="X333" s="880">
        <f>R333+T333</f>
        <v>0.17138999999999999</v>
      </c>
      <c r="Y333" s="1057">
        <f t="shared" ref="Y333" si="412">S333+U333</f>
        <v>0.17138999999999999</v>
      </c>
      <c r="Z333" s="917">
        <f t="shared" ref="Z333" si="413">P333+R333+T333</f>
        <v>0.17138999999999999</v>
      </c>
      <c r="AA333" s="925">
        <f t="shared" ref="AA333" si="414">Q333+S333+U333</f>
        <v>0.17138999999999999</v>
      </c>
      <c r="AC333" s="1078" t="s">
        <v>321</v>
      </c>
      <c r="AD333" s="1091">
        <f t="shared" ref="AD333:AH333" si="415">SUM(AD330:AD332)</f>
        <v>25</v>
      </c>
      <c r="AE333" s="1024">
        <f t="shared" si="415"/>
        <v>25</v>
      </c>
      <c r="AF333" s="1079">
        <f t="shared" si="415"/>
        <v>0</v>
      </c>
      <c r="AG333" s="1022">
        <f t="shared" si="415"/>
        <v>0</v>
      </c>
      <c r="AH333" s="1091">
        <f t="shared" si="415"/>
        <v>4</v>
      </c>
      <c r="AI333" s="1024">
        <f>SUM(AI330:AI332)</f>
        <v>4</v>
      </c>
      <c r="AJ333" s="948">
        <f t="shared" si="407"/>
        <v>25</v>
      </c>
      <c r="AK333" s="1023">
        <f t="shared" si="408"/>
        <v>25</v>
      </c>
      <c r="AL333" s="948">
        <f t="shared" si="398"/>
        <v>4</v>
      </c>
      <c r="AM333" s="1024">
        <f t="shared" si="409"/>
        <v>4</v>
      </c>
      <c r="AN333" s="933">
        <f t="shared" si="339"/>
        <v>29</v>
      </c>
      <c r="AO333" s="937">
        <f t="shared" si="340"/>
        <v>29</v>
      </c>
      <c r="AQ333" s="125"/>
      <c r="AR333" s="172"/>
      <c r="AS333" s="106"/>
      <c r="AT333" s="1450"/>
      <c r="AU333" s="14"/>
      <c r="AV333" s="345"/>
      <c r="AW333" s="11"/>
      <c r="AX333" s="11"/>
    </row>
    <row r="334" spans="2:50" ht="12" customHeight="1">
      <c r="N334" s="92"/>
      <c r="O334" s="429" t="s">
        <v>88</v>
      </c>
      <c r="P334" s="2972">
        <f>I291+F289</f>
        <v>11.89</v>
      </c>
      <c r="Q334" s="1049">
        <f>J291+G289</f>
        <v>11.89</v>
      </c>
      <c r="R334" s="2972">
        <f>I310</f>
        <v>8.4</v>
      </c>
      <c r="S334" s="1052">
        <f>J310</f>
        <v>8.4</v>
      </c>
      <c r="T334" s="2973"/>
      <c r="U334" s="1040"/>
      <c r="V334" s="1193">
        <f>P334+R334</f>
        <v>20.29</v>
      </c>
      <c r="W334" s="1050">
        <f>Q334+S334</f>
        <v>20.29</v>
      </c>
      <c r="X334" s="1193">
        <f>R334+T334</f>
        <v>8.4</v>
      </c>
      <c r="Y334" s="1050">
        <f>S334+U334</f>
        <v>8.4</v>
      </c>
      <c r="Z334" s="917">
        <f>P334+R334+T334</f>
        <v>20.29</v>
      </c>
      <c r="AA334" s="925">
        <f>Q334+S334+U334</f>
        <v>20.29</v>
      </c>
      <c r="AC334" s="936" t="s">
        <v>315</v>
      </c>
      <c r="AD334" s="978"/>
      <c r="AE334" s="979"/>
      <c r="AF334" s="902">
        <f>I301</f>
        <v>60.677999999999997</v>
      </c>
      <c r="AG334" s="980">
        <f>J301</f>
        <v>54.6</v>
      </c>
      <c r="AH334" s="978"/>
      <c r="AI334" s="979"/>
      <c r="AJ334" s="904">
        <f t="shared" ref="AJ334:AK336" si="416">AD334+AF334</f>
        <v>60.677999999999997</v>
      </c>
      <c r="AK334" s="2810">
        <f t="shared" si="416"/>
        <v>54.6</v>
      </c>
      <c r="AL334" s="904">
        <f t="shared" ref="AL334" si="417">AF334+AH334</f>
        <v>60.677999999999997</v>
      </c>
      <c r="AM334" s="984">
        <f t="shared" ref="AM334" si="418">AG334+AI334</f>
        <v>54.6</v>
      </c>
      <c r="AN334" s="933">
        <f t="shared" si="339"/>
        <v>60.677999999999997</v>
      </c>
      <c r="AO334" s="937">
        <f t="shared" si="340"/>
        <v>54.6</v>
      </c>
      <c r="AQ334" s="125"/>
      <c r="AR334" s="113"/>
      <c r="AS334" s="96"/>
      <c r="AT334" s="1450"/>
      <c r="AU334" s="14"/>
      <c r="AV334" s="140"/>
      <c r="AW334" s="11"/>
      <c r="AX334" s="11"/>
    </row>
    <row r="335" spans="2:50" ht="15.75" thickBot="1">
      <c r="N335" s="92"/>
      <c r="O335" s="125"/>
      <c r="P335" s="126"/>
      <c r="Q335" s="334"/>
      <c r="R335" s="271"/>
      <c r="S335" s="2970"/>
      <c r="T335" s="2971"/>
      <c r="U335" s="106"/>
      <c r="V335" s="1661"/>
      <c r="W335" s="126"/>
      <c r="X335" s="367"/>
      <c r="Y335" s="2960"/>
      <c r="Z335" s="106"/>
      <c r="AA335" s="106"/>
      <c r="AC335" s="938" t="s">
        <v>316</v>
      </c>
      <c r="AD335" s="965"/>
      <c r="AE335" s="982"/>
      <c r="AF335" s="904"/>
      <c r="AG335" s="1208"/>
      <c r="AH335" s="965"/>
      <c r="AI335" s="982"/>
      <c r="AJ335" s="904">
        <f t="shared" si="416"/>
        <v>0</v>
      </c>
      <c r="AK335" s="2810">
        <f t="shared" si="416"/>
        <v>0</v>
      </c>
      <c r="AL335" s="904">
        <f t="shared" si="398"/>
        <v>0</v>
      </c>
      <c r="AM335" s="984">
        <f t="shared" si="409"/>
        <v>0</v>
      </c>
      <c r="AN335" s="933">
        <f t="shared" si="339"/>
        <v>0</v>
      </c>
      <c r="AO335" s="937">
        <f t="shared" si="340"/>
        <v>0</v>
      </c>
      <c r="AQ335" s="1192"/>
      <c r="AR335" s="48"/>
      <c r="AS335" s="159"/>
      <c r="AT335" s="1450"/>
      <c r="AU335" s="14"/>
      <c r="AV335" s="345"/>
      <c r="AW335" s="11"/>
      <c r="AX335" s="11"/>
    </row>
    <row r="336" spans="2:50" ht="13.5" customHeight="1" thickBot="1">
      <c r="N336" s="92"/>
      <c r="O336" s="100"/>
      <c r="P336" s="106"/>
      <c r="Q336" s="106"/>
      <c r="R336" s="212"/>
      <c r="S336" s="191"/>
      <c r="T336" s="192"/>
      <c r="U336" s="106"/>
      <c r="V336" s="106"/>
      <c r="W336" s="126"/>
      <c r="X336" s="111"/>
      <c r="Y336" s="2960"/>
      <c r="Z336" s="106"/>
      <c r="AA336" s="106"/>
      <c r="AC336" s="939" t="s">
        <v>312</v>
      </c>
      <c r="AD336" s="985">
        <f t="shared" ref="AD336:AI336" si="419">SUM(AD334:AD335)</f>
        <v>0</v>
      </c>
      <c r="AE336" s="986">
        <f t="shared" si="419"/>
        <v>0</v>
      </c>
      <c r="AF336" s="987">
        <f t="shared" si="419"/>
        <v>60.677999999999997</v>
      </c>
      <c r="AG336" s="941">
        <f t="shared" si="419"/>
        <v>54.6</v>
      </c>
      <c r="AH336" s="985">
        <f>SUM(AH334:AH335)</f>
        <v>0</v>
      </c>
      <c r="AI336" s="986">
        <f t="shared" si="419"/>
        <v>0</v>
      </c>
      <c r="AJ336" s="940">
        <f t="shared" si="416"/>
        <v>60.677999999999997</v>
      </c>
      <c r="AK336" s="988">
        <f t="shared" si="416"/>
        <v>54.6</v>
      </c>
      <c r="AL336" s="940">
        <f t="shared" si="398"/>
        <v>60.677999999999997</v>
      </c>
      <c r="AM336" s="989">
        <f t="shared" si="409"/>
        <v>54.6</v>
      </c>
      <c r="AN336" s="933">
        <f t="shared" si="339"/>
        <v>60.677999999999997</v>
      </c>
      <c r="AO336" s="937">
        <f t="shared" si="340"/>
        <v>54.6</v>
      </c>
      <c r="AQ336" s="11"/>
      <c r="AR336" s="11"/>
      <c r="AS336" s="11"/>
      <c r="AT336" s="11"/>
      <c r="AU336" s="11"/>
      <c r="AV336" s="11"/>
      <c r="AW336" s="11"/>
      <c r="AX336" s="11"/>
    </row>
    <row r="337" spans="2:52">
      <c r="N337" s="92"/>
      <c r="O337" s="137"/>
      <c r="P337" s="143"/>
      <c r="Q337" s="143"/>
      <c r="R337" s="101"/>
      <c r="S337" s="100"/>
      <c r="T337" s="138"/>
      <c r="U337" s="106"/>
      <c r="V337" s="106"/>
      <c r="W337" s="106"/>
      <c r="X337" s="106"/>
      <c r="Y337" s="212"/>
      <c r="Z337" s="191"/>
      <c r="AA337" s="192"/>
      <c r="AC337" s="942" t="s">
        <v>214</v>
      </c>
      <c r="AD337" s="990"/>
      <c r="AE337" s="991"/>
      <c r="AF337" s="992"/>
      <c r="AG337" s="993"/>
      <c r="AH337" s="990"/>
      <c r="AI337" s="991"/>
      <c r="AJ337" s="903">
        <f t="shared" ref="AJ337" si="420">AD337+AF337</f>
        <v>0</v>
      </c>
      <c r="AK337" s="2811">
        <f t="shared" ref="AK337" si="421">AE337+AG337</f>
        <v>0</v>
      </c>
      <c r="AL337" s="903">
        <f t="shared" ref="AL337" si="422">AF337+AH337</f>
        <v>0</v>
      </c>
      <c r="AM337" s="998">
        <f>AG337+AI337</f>
        <v>0</v>
      </c>
      <c r="AN337" s="933">
        <f t="shared" si="339"/>
        <v>0</v>
      </c>
      <c r="AO337" s="937">
        <f t="shared" si="340"/>
        <v>0</v>
      </c>
    </row>
    <row r="338" spans="2:52" ht="13.5" customHeight="1">
      <c r="N338" s="92"/>
      <c r="O338" s="101"/>
      <c r="P338" s="106"/>
      <c r="Q338" s="106"/>
      <c r="R338" s="101"/>
      <c r="S338" s="100"/>
      <c r="T338" s="130"/>
      <c r="U338" s="106"/>
      <c r="V338" s="106"/>
      <c r="W338" s="106"/>
      <c r="X338" s="106"/>
      <c r="Y338" s="189"/>
      <c r="Z338" s="100"/>
      <c r="AA338" s="141"/>
      <c r="AC338" s="943" t="s">
        <v>92</v>
      </c>
      <c r="AD338" s="994"/>
      <c r="AE338" s="995"/>
      <c r="AF338" s="996">
        <f>I302</f>
        <v>9.98</v>
      </c>
      <c r="AG338" s="997">
        <f>J302</f>
        <v>8</v>
      </c>
      <c r="AH338" s="994"/>
      <c r="AI338" s="995"/>
      <c r="AJ338" s="903">
        <f t="shared" ref="AJ338:AJ340" si="423">AD338+AF338</f>
        <v>9.98</v>
      </c>
      <c r="AK338" s="2811">
        <f t="shared" ref="AK338:AK340" si="424">AE338+AG338</f>
        <v>8</v>
      </c>
      <c r="AL338" s="903">
        <f t="shared" si="398"/>
        <v>9.98</v>
      </c>
      <c r="AM338" s="998">
        <f>AG338+AI338</f>
        <v>8</v>
      </c>
      <c r="AN338" s="933">
        <f t="shared" si="339"/>
        <v>9.98</v>
      </c>
      <c r="AO338" s="937">
        <f t="shared" si="340"/>
        <v>8</v>
      </c>
    </row>
    <row r="339" spans="2:52" ht="15.75" thickBot="1">
      <c r="B339" s="1530"/>
      <c r="C339" s="92"/>
      <c r="D339" s="92"/>
      <c r="E339" s="92"/>
      <c r="F339" s="92"/>
      <c r="G339" s="92"/>
      <c r="H339" s="92"/>
      <c r="I339" s="92"/>
      <c r="J339" s="92"/>
      <c r="K339" s="92"/>
      <c r="L339" s="92"/>
      <c r="M339" s="92"/>
      <c r="N339" s="92"/>
      <c r="O339" s="100"/>
      <c r="P339" s="135"/>
      <c r="Q339" s="106"/>
      <c r="R339" s="101"/>
      <c r="S339" s="100"/>
      <c r="T339" s="138"/>
      <c r="U339" s="177"/>
      <c r="V339" s="106"/>
      <c r="W339" s="106"/>
      <c r="X339" s="106"/>
      <c r="Y339" s="101"/>
      <c r="Z339" s="100"/>
      <c r="AA339" s="141"/>
      <c r="AC339" s="944" t="s">
        <v>215</v>
      </c>
      <c r="AD339" s="999">
        <f>I286</f>
        <v>37.348999999999997</v>
      </c>
      <c r="AE339" s="2344">
        <f>J286</f>
        <v>26.5</v>
      </c>
      <c r="AF339" s="1001"/>
      <c r="AG339" s="1002"/>
      <c r="AH339" s="999"/>
      <c r="AI339" s="1000"/>
      <c r="AJ339" s="904">
        <f t="shared" si="423"/>
        <v>37.348999999999997</v>
      </c>
      <c r="AK339" s="2812">
        <f t="shared" si="424"/>
        <v>26.5</v>
      </c>
      <c r="AL339" s="904">
        <f t="shared" si="398"/>
        <v>0</v>
      </c>
      <c r="AM339" s="1003">
        <f>AG339+AI339</f>
        <v>0</v>
      </c>
      <c r="AN339" s="933">
        <f t="shared" si="339"/>
        <v>37.348999999999997</v>
      </c>
      <c r="AO339" s="937">
        <f t="shared" si="340"/>
        <v>26.5</v>
      </c>
    </row>
    <row r="340" spans="2:52" ht="14.25" customHeight="1" thickBot="1">
      <c r="B340" s="576"/>
      <c r="C340" s="1561"/>
      <c r="D340" s="92"/>
      <c r="E340" s="92"/>
      <c r="F340" s="92"/>
      <c r="G340" s="92"/>
      <c r="H340" s="92"/>
      <c r="I340" s="92"/>
      <c r="J340" s="92"/>
      <c r="K340" s="92"/>
      <c r="L340" s="92"/>
      <c r="M340" s="92"/>
      <c r="N340" s="92"/>
      <c r="O340" s="2187"/>
      <c r="P340" s="135"/>
      <c r="Q340" s="106"/>
      <c r="R340" s="101"/>
      <c r="S340" s="100"/>
      <c r="T340" s="130"/>
      <c r="U340" s="104"/>
      <c r="V340" s="106"/>
      <c r="W340" s="106"/>
      <c r="X340" s="106"/>
      <c r="Y340" s="101"/>
      <c r="Z340" s="100"/>
      <c r="AA340" s="141"/>
      <c r="AC340" s="1088" t="s">
        <v>313</v>
      </c>
      <c r="AD340" s="1089">
        <f t="shared" ref="AD340:AH340" si="425">SUM(AD337:AD339)</f>
        <v>37.348999999999997</v>
      </c>
      <c r="AE340" s="975">
        <f t="shared" si="425"/>
        <v>26.5</v>
      </c>
      <c r="AF340" s="1089">
        <f t="shared" si="425"/>
        <v>9.98</v>
      </c>
      <c r="AG340" s="975">
        <f t="shared" si="425"/>
        <v>8</v>
      </c>
      <c r="AH340" s="1089">
        <f t="shared" si="425"/>
        <v>0</v>
      </c>
      <c r="AI340" s="975">
        <f>SUM(AI337:AI339)</f>
        <v>0</v>
      </c>
      <c r="AJ340" s="974">
        <f t="shared" si="423"/>
        <v>47.328999999999994</v>
      </c>
      <c r="AK340" s="976">
        <f t="shared" si="424"/>
        <v>34.5</v>
      </c>
      <c r="AL340" s="974">
        <f t="shared" si="398"/>
        <v>9.98</v>
      </c>
      <c r="AM340" s="977">
        <f>AG340+AI340</f>
        <v>8</v>
      </c>
      <c r="AN340" s="933">
        <f t="shared" si="339"/>
        <v>47.328999999999994</v>
      </c>
      <c r="AO340" s="937">
        <f t="shared" si="340"/>
        <v>34.5</v>
      </c>
    </row>
    <row r="341" spans="2:52" ht="12" customHeight="1">
      <c r="B341" s="576"/>
      <c r="C341" s="1561"/>
      <c r="D341" s="92"/>
      <c r="E341" s="92"/>
      <c r="F341" s="92"/>
      <c r="G341" s="92"/>
      <c r="H341" s="92"/>
      <c r="I341" s="92"/>
      <c r="J341" s="92"/>
      <c r="K341" s="92"/>
      <c r="L341" s="92"/>
      <c r="M341" s="92"/>
      <c r="O341" s="1402"/>
      <c r="P341" s="106"/>
      <c r="Q341" s="106"/>
      <c r="R341" s="106"/>
      <c r="S341" s="106"/>
      <c r="T341" s="106"/>
      <c r="U341" s="106"/>
      <c r="V341" s="212"/>
      <c r="W341" s="191"/>
      <c r="X341" s="192"/>
      <c r="Y341" s="101"/>
      <c r="Z341" s="100"/>
      <c r="AA341" s="141"/>
    </row>
    <row r="342" spans="2:52" ht="12.75" customHeight="1" thickBot="1">
      <c r="B342" s="92"/>
      <c r="C342" s="576"/>
      <c r="D342" s="92"/>
      <c r="E342" s="92"/>
      <c r="F342" s="92"/>
      <c r="G342" s="92"/>
      <c r="H342" s="92"/>
      <c r="I342" s="92"/>
      <c r="J342" s="92"/>
      <c r="K342" s="92"/>
      <c r="L342" s="92"/>
      <c r="M342" s="92"/>
      <c r="AC342" t="s">
        <v>295</v>
      </c>
    </row>
    <row r="343" spans="2:52" ht="12.75" customHeight="1" thickBot="1">
      <c r="B343" s="576"/>
      <c r="C343" s="92"/>
      <c r="D343" s="92"/>
      <c r="E343" s="92"/>
      <c r="F343" s="92"/>
      <c r="G343" s="92"/>
      <c r="H343" s="92"/>
      <c r="I343" s="92"/>
      <c r="J343" s="92"/>
      <c r="K343" s="92"/>
      <c r="L343" s="92"/>
      <c r="M343" s="92"/>
      <c r="N343" s="92"/>
      <c r="O343" t="s">
        <v>295</v>
      </c>
      <c r="AC343" s="99" t="str">
        <f>B350</f>
        <v>7- й   день</v>
      </c>
      <c r="AD343" s="556" t="s">
        <v>546</v>
      </c>
      <c r="AI343" s="131" t="str">
        <f>U344</f>
        <v>2 - я   неделя</v>
      </c>
      <c r="AK343" s="1531" t="str">
        <f>J347</f>
        <v>О С Е Н Ь     2024  -   __  г.г.</v>
      </c>
      <c r="AL343" s="67"/>
      <c r="AN343" s="46"/>
      <c r="AO343" s="56"/>
      <c r="AR343" s="106"/>
    </row>
    <row r="344" spans="2:52" ht="15.75" thickBot="1">
      <c r="B344" s="92"/>
      <c r="C344" s="1561"/>
      <c r="D344" s="92"/>
      <c r="E344" s="92"/>
      <c r="F344" s="92"/>
      <c r="G344" s="92"/>
      <c r="H344" s="92"/>
      <c r="I344" s="92"/>
      <c r="J344" s="92"/>
      <c r="K344" s="92"/>
      <c r="L344" s="92"/>
      <c r="M344" s="92"/>
      <c r="N344" s="92"/>
      <c r="O344" s="99" t="str">
        <f>B350</f>
        <v>7- й   день</v>
      </c>
      <c r="P344" s="556" t="s">
        <v>546</v>
      </c>
      <c r="U344" s="131" t="s">
        <v>125</v>
      </c>
      <c r="W344" s="1531" t="str">
        <f>J347</f>
        <v>О С Е Н Ь     2024  -   __  г.г.</v>
      </c>
      <c r="X344" s="67"/>
      <c r="Y344" s="1034"/>
      <c r="AC344" s="858" t="s">
        <v>243</v>
      </c>
      <c r="AD344" s="859" t="s">
        <v>296</v>
      </c>
      <c r="AE344" s="860"/>
      <c r="AF344" s="859" t="s">
        <v>297</v>
      </c>
      <c r="AG344" s="860"/>
      <c r="AH344" s="859" t="s">
        <v>298</v>
      </c>
      <c r="AI344" s="860"/>
      <c r="AJ344" s="859" t="s">
        <v>302</v>
      </c>
      <c r="AK344" s="860"/>
      <c r="AL344" s="906" t="s">
        <v>303</v>
      </c>
      <c r="AM344" s="860"/>
      <c r="AN344" s="927" t="s">
        <v>304</v>
      </c>
      <c r="AO344" s="928"/>
      <c r="AR344" s="1537"/>
    </row>
    <row r="345" spans="2:52" ht="15.75" thickBot="1">
      <c r="B345" s="275"/>
      <c r="C345" s="1562" t="s">
        <v>571</v>
      </c>
      <c r="D345" s="92"/>
      <c r="E345" s="92"/>
      <c r="F345" s="92"/>
      <c r="G345" s="1563"/>
      <c r="H345" s="1563"/>
      <c r="I345" s="1563"/>
      <c r="J345" s="92"/>
      <c r="K345" s="92"/>
      <c r="L345" s="1563"/>
      <c r="M345" s="92"/>
      <c r="N345" s="92"/>
      <c r="Q345" s="169" t="s">
        <v>617</v>
      </c>
      <c r="AC345" s="1092" t="s">
        <v>324</v>
      </c>
      <c r="AD345" s="861" t="s">
        <v>90</v>
      </c>
      <c r="AE345" s="863" t="s">
        <v>91</v>
      </c>
      <c r="AF345" s="907" t="s">
        <v>90</v>
      </c>
      <c r="AG345" s="908" t="s">
        <v>91</v>
      </c>
      <c r="AH345" s="907" t="s">
        <v>90</v>
      </c>
      <c r="AI345" s="908" t="s">
        <v>91</v>
      </c>
      <c r="AJ345" s="861" t="s">
        <v>90</v>
      </c>
      <c r="AK345" s="862" t="s">
        <v>91</v>
      </c>
      <c r="AL345" s="909" t="s">
        <v>90</v>
      </c>
      <c r="AM345" s="862" t="s">
        <v>91</v>
      </c>
      <c r="AN345" s="1094" t="s">
        <v>90</v>
      </c>
      <c r="AO345" s="1095" t="s">
        <v>91</v>
      </c>
      <c r="AR345" s="106"/>
    </row>
    <row r="346" spans="2:52">
      <c r="B346" s="92"/>
      <c r="C346" s="92"/>
      <c r="D346" s="1530" t="s">
        <v>363</v>
      </c>
      <c r="E346" s="92"/>
      <c r="F346" s="1564"/>
      <c r="G346" s="92"/>
      <c r="H346" s="92"/>
      <c r="I346" s="92"/>
      <c r="J346" s="92"/>
      <c r="K346" s="92"/>
      <c r="L346" s="1565" t="s">
        <v>106</v>
      </c>
      <c r="M346" s="92"/>
      <c r="N346" s="92"/>
      <c r="O346" s="1105" t="s">
        <v>327</v>
      </c>
      <c r="P346" s="182"/>
      <c r="Q346" s="182"/>
      <c r="R346" s="182"/>
      <c r="S346" s="182"/>
      <c r="T346" s="182"/>
      <c r="U346" s="182"/>
      <c r="V346" s="182"/>
      <c r="W346" s="182"/>
      <c r="X346" s="182"/>
      <c r="Y346" s="856"/>
      <c r="AC346" s="945" t="s">
        <v>65</v>
      </c>
      <c r="AD346" s="978"/>
      <c r="AE346" s="1004"/>
      <c r="AF346" s="978"/>
      <c r="AG346" s="1005"/>
      <c r="AH346" s="978"/>
      <c r="AI346" s="1006"/>
      <c r="AJ346" s="902">
        <f t="shared" ref="AJ346:AJ355" si="426">AD346+AF346</f>
        <v>0</v>
      </c>
      <c r="AK346" s="2801">
        <f t="shared" ref="AK346:AK355" si="427">AE346+AG346</f>
        <v>0</v>
      </c>
      <c r="AL346" s="902">
        <f t="shared" ref="AL346:AL355" si="428">AF346+AH346</f>
        <v>0</v>
      </c>
      <c r="AM346" s="1007">
        <f t="shared" ref="AM346:AM355" si="429">AG346+AI346</f>
        <v>0</v>
      </c>
      <c r="AN346" s="933">
        <f>AD346+AF346+AH346</f>
        <v>0</v>
      </c>
      <c r="AO346" s="937">
        <f>AE346+AG346+AI346</f>
        <v>0</v>
      </c>
      <c r="AR346" s="101"/>
    </row>
    <row r="347" spans="2:52" ht="15.75" thickBot="1">
      <c r="B347" s="1563" t="s">
        <v>545</v>
      </c>
      <c r="C347" s="1563"/>
      <c r="D347" s="1566"/>
      <c r="E347" s="92"/>
      <c r="F347" s="1567" t="s">
        <v>125</v>
      </c>
      <c r="G347" s="92"/>
      <c r="H347" s="92"/>
      <c r="I347" s="1568"/>
      <c r="J347" s="3115" t="s">
        <v>626</v>
      </c>
      <c r="K347" s="1569"/>
      <c r="L347" s="92"/>
      <c r="M347" s="92"/>
      <c r="N347" s="92"/>
      <c r="O347" s="692"/>
      <c r="P347" s="17" t="s">
        <v>328</v>
      </c>
      <c r="Q347" s="17"/>
      <c r="R347" s="17"/>
      <c r="S347" s="17"/>
      <c r="T347" s="17"/>
      <c r="U347" s="17"/>
      <c r="V347" s="17"/>
      <c r="W347" s="17"/>
      <c r="X347" s="17"/>
      <c r="Y347" s="857"/>
      <c r="AC347" s="945" t="s">
        <v>465</v>
      </c>
      <c r="AD347" s="959"/>
      <c r="AE347" s="1008"/>
      <c r="AF347" s="959"/>
      <c r="AG347" s="1009"/>
      <c r="AH347" s="959"/>
      <c r="AI347" s="1010"/>
      <c r="AJ347" s="903">
        <f t="shared" si="426"/>
        <v>0</v>
      </c>
      <c r="AK347" s="2802">
        <f t="shared" si="427"/>
        <v>0</v>
      </c>
      <c r="AL347" s="903">
        <f t="shared" si="428"/>
        <v>0</v>
      </c>
      <c r="AM347" s="950">
        <f t="shared" si="429"/>
        <v>0</v>
      </c>
      <c r="AN347" s="933">
        <f t="shared" ref="AN347:AN395" si="430">AD347+AF347+AH347</f>
        <v>0</v>
      </c>
      <c r="AO347" s="937">
        <f t="shared" ref="AO347:AO395" si="431">AE347+AG347+AI347</f>
        <v>0</v>
      </c>
      <c r="AR347" s="101"/>
    </row>
    <row r="348" spans="2:52" ht="15.75" thickBot="1">
      <c r="B348" s="348" t="s">
        <v>2</v>
      </c>
      <c r="C348" s="349" t="s">
        <v>3</v>
      </c>
      <c r="D348" s="1570" t="s">
        <v>4</v>
      </c>
      <c r="E348" s="234" t="s">
        <v>59</v>
      </c>
      <c r="F348" s="112"/>
      <c r="G348" s="112"/>
      <c r="H348" s="112"/>
      <c r="I348" s="112"/>
      <c r="J348" s="112"/>
      <c r="K348" s="112"/>
      <c r="L348" s="112"/>
      <c r="M348" s="226"/>
      <c r="N348" s="92"/>
      <c r="Z348" s="11"/>
      <c r="AA348" s="11"/>
      <c r="AC348" s="945" t="s">
        <v>67</v>
      </c>
      <c r="AD348" s="1011"/>
      <c r="AE348" s="1066"/>
      <c r="AF348" s="1011"/>
      <c r="AG348" s="1013"/>
      <c r="AH348" s="1011"/>
      <c r="AI348" s="1014"/>
      <c r="AJ348" s="903">
        <f t="shared" si="426"/>
        <v>0</v>
      </c>
      <c r="AK348" s="2802">
        <f t="shared" si="427"/>
        <v>0</v>
      </c>
      <c r="AL348" s="903">
        <f t="shared" si="428"/>
        <v>0</v>
      </c>
      <c r="AM348" s="950">
        <f t="shared" si="429"/>
        <v>0</v>
      </c>
      <c r="AN348" s="933">
        <f t="shared" si="430"/>
        <v>0</v>
      </c>
      <c r="AO348" s="937">
        <f t="shared" si="431"/>
        <v>0</v>
      </c>
      <c r="AR348" s="101"/>
    </row>
    <row r="349" spans="2:52" ht="15.75" thickBot="1">
      <c r="B349" s="350" t="s">
        <v>5</v>
      </c>
      <c r="C349" s="92"/>
      <c r="D349" s="1582" t="s">
        <v>60</v>
      </c>
      <c r="E349" s="103"/>
      <c r="F349" s="106"/>
      <c r="G349" s="106"/>
      <c r="H349" s="106"/>
      <c r="I349" s="106"/>
      <c r="J349" s="106"/>
      <c r="K349" s="92"/>
      <c r="L349" s="92"/>
      <c r="M349" s="102"/>
      <c r="N349" s="92"/>
      <c r="O349" s="858" t="s">
        <v>243</v>
      </c>
      <c r="P349" s="859" t="s">
        <v>296</v>
      </c>
      <c r="Q349" s="860"/>
      <c r="R349" s="859" t="s">
        <v>297</v>
      </c>
      <c r="S349" s="860"/>
      <c r="T349" s="859" t="s">
        <v>298</v>
      </c>
      <c r="U349" s="860"/>
      <c r="V349" s="859" t="s">
        <v>299</v>
      </c>
      <c r="W349" s="860"/>
      <c r="X349" s="859" t="s">
        <v>300</v>
      </c>
      <c r="Y349" s="860"/>
      <c r="Z349" s="1532" t="s">
        <v>304</v>
      </c>
      <c r="AA349" s="911"/>
      <c r="AC349" s="945" t="s">
        <v>68</v>
      </c>
      <c r="AD349" s="959"/>
      <c r="AE349" s="1012"/>
      <c r="AF349" s="959"/>
      <c r="AG349" s="1013"/>
      <c r="AH349" s="959"/>
      <c r="AI349" s="1014"/>
      <c r="AJ349" s="903">
        <f t="shared" si="426"/>
        <v>0</v>
      </c>
      <c r="AK349" s="2802">
        <f t="shared" si="427"/>
        <v>0</v>
      </c>
      <c r="AL349" s="903">
        <f t="shared" si="428"/>
        <v>0</v>
      </c>
      <c r="AM349" s="950">
        <f t="shared" si="429"/>
        <v>0</v>
      </c>
      <c r="AN349" s="933">
        <f t="shared" si="430"/>
        <v>0</v>
      </c>
      <c r="AO349" s="937">
        <f t="shared" si="431"/>
        <v>0</v>
      </c>
      <c r="AR349" s="101"/>
    </row>
    <row r="350" spans="2:52" ht="16.5" thickBot="1">
      <c r="B350" s="1573" t="s">
        <v>492</v>
      </c>
      <c r="C350" s="112"/>
      <c r="D350" s="1575"/>
      <c r="E350" s="2429" t="s">
        <v>696</v>
      </c>
      <c r="F350" s="112"/>
      <c r="G350" s="112"/>
      <c r="H350" s="112"/>
      <c r="I350" s="112"/>
      <c r="J350" s="226"/>
      <c r="K350" s="2587" t="s">
        <v>96</v>
      </c>
      <c r="L350" s="112"/>
      <c r="M350" s="226"/>
      <c r="N350" s="92"/>
      <c r="O350" s="700"/>
      <c r="P350" s="861" t="s">
        <v>90</v>
      </c>
      <c r="Q350" s="862" t="s">
        <v>91</v>
      </c>
      <c r="R350" s="861" t="s">
        <v>90</v>
      </c>
      <c r="S350" s="862" t="s">
        <v>91</v>
      </c>
      <c r="T350" s="861" t="s">
        <v>90</v>
      </c>
      <c r="U350" s="862" t="s">
        <v>91</v>
      </c>
      <c r="V350" s="861" t="s">
        <v>90</v>
      </c>
      <c r="W350" s="862" t="s">
        <v>91</v>
      </c>
      <c r="X350" s="861" t="s">
        <v>90</v>
      </c>
      <c r="Y350" s="863" t="s">
        <v>91</v>
      </c>
      <c r="Z350" s="912" t="s">
        <v>90</v>
      </c>
      <c r="AA350" s="913" t="s">
        <v>91</v>
      </c>
      <c r="AC350" s="945" t="s">
        <v>70</v>
      </c>
      <c r="AD350" s="959"/>
      <c r="AE350" s="1008"/>
      <c r="AF350" s="959"/>
      <c r="AG350" s="1009"/>
      <c r="AH350" s="959"/>
      <c r="AI350" s="1010"/>
      <c r="AJ350" s="903">
        <f t="shared" si="426"/>
        <v>0</v>
      </c>
      <c r="AK350" s="2802">
        <f t="shared" si="427"/>
        <v>0</v>
      </c>
      <c r="AL350" s="903">
        <f t="shared" si="428"/>
        <v>0</v>
      </c>
      <c r="AM350" s="950">
        <f t="shared" si="429"/>
        <v>0</v>
      </c>
      <c r="AN350" s="933">
        <f t="shared" si="430"/>
        <v>0</v>
      </c>
      <c r="AO350" s="937">
        <f t="shared" si="431"/>
        <v>0</v>
      </c>
      <c r="AR350" s="101"/>
      <c r="AV350" s="11"/>
      <c r="AW350" s="11"/>
      <c r="AX350" s="11"/>
      <c r="AY350" s="11"/>
      <c r="AZ350" s="11"/>
    </row>
    <row r="351" spans="2:52" ht="15.75" thickBot="1">
      <c r="B351" s="234"/>
      <c r="C351" s="340" t="s">
        <v>132</v>
      </c>
      <c r="D351" s="226"/>
      <c r="E351" s="1231"/>
      <c r="F351" s="1231"/>
      <c r="G351" s="1231"/>
      <c r="H351" s="3413" t="s">
        <v>697</v>
      </c>
      <c r="I351" s="1231"/>
      <c r="J351" s="1230"/>
      <c r="K351" s="3414" t="s">
        <v>631</v>
      </c>
      <c r="L351" s="1231"/>
      <c r="M351" s="1230"/>
      <c r="N351" s="92"/>
      <c r="O351" s="1106" t="s">
        <v>118</v>
      </c>
      <c r="P351" s="878">
        <f>D358</f>
        <v>40</v>
      </c>
      <c r="Q351" s="1035">
        <f>D358</f>
        <v>40</v>
      </c>
      <c r="R351" s="892">
        <f>D369</f>
        <v>50</v>
      </c>
      <c r="S351" s="1027">
        <f>D369</f>
        <v>50</v>
      </c>
      <c r="T351" s="892"/>
      <c r="U351" s="1036"/>
      <c r="V351" s="892">
        <f>P351+R351</f>
        <v>90</v>
      </c>
      <c r="W351" s="1026">
        <f>Q351+S351</f>
        <v>90</v>
      </c>
      <c r="X351" s="892">
        <f>R351+T351</f>
        <v>50</v>
      </c>
      <c r="Y351" s="1027">
        <f>S351+U351</f>
        <v>50</v>
      </c>
      <c r="Z351" s="914">
        <f t="shared" ref="Z351:Z359" si="432">P351+R351+T351</f>
        <v>90</v>
      </c>
      <c r="AA351" s="915">
        <f t="shared" ref="AA351:AA359" si="433">Q351+S351+U351</f>
        <v>90</v>
      </c>
      <c r="AC351" s="945" t="s">
        <v>71</v>
      </c>
      <c r="AD351" s="959"/>
      <c r="AE351" s="1015"/>
      <c r="AF351" s="959"/>
      <c r="AG351" s="1009"/>
      <c r="AH351" s="959"/>
      <c r="AI351" s="1010"/>
      <c r="AJ351" s="903">
        <f t="shared" si="426"/>
        <v>0</v>
      </c>
      <c r="AK351" s="2802">
        <f t="shared" si="427"/>
        <v>0</v>
      </c>
      <c r="AL351" s="903">
        <f t="shared" si="428"/>
        <v>0</v>
      </c>
      <c r="AM351" s="950">
        <f t="shared" si="429"/>
        <v>0</v>
      </c>
      <c r="AN351" s="933">
        <f t="shared" si="430"/>
        <v>0</v>
      </c>
      <c r="AO351" s="937">
        <f t="shared" si="431"/>
        <v>0</v>
      </c>
      <c r="AR351" s="101"/>
      <c r="AV351" s="11"/>
      <c r="AW351" s="11"/>
      <c r="AX351" s="11"/>
      <c r="AY351" s="11"/>
      <c r="AZ351" s="11"/>
    </row>
    <row r="352" spans="2:52" ht="15.75" thickBot="1">
      <c r="B352" s="1414" t="s">
        <v>647</v>
      </c>
      <c r="C352" s="1597" t="s">
        <v>648</v>
      </c>
      <c r="D352" s="3003">
        <v>150</v>
      </c>
      <c r="E352" s="1182" t="s">
        <v>89</v>
      </c>
      <c r="F352" s="160" t="s">
        <v>90</v>
      </c>
      <c r="G352" s="2424" t="s">
        <v>91</v>
      </c>
      <c r="H352" s="1206" t="s">
        <v>89</v>
      </c>
      <c r="I352" s="160" t="s">
        <v>90</v>
      </c>
      <c r="J352" s="2424" t="s">
        <v>91</v>
      </c>
      <c r="K352" s="3121" t="s">
        <v>89</v>
      </c>
      <c r="L352" s="1226" t="s">
        <v>90</v>
      </c>
      <c r="M352" s="1227" t="s">
        <v>91</v>
      </c>
      <c r="N352" s="92"/>
      <c r="O352" s="916" t="s">
        <v>117</v>
      </c>
      <c r="P352" s="879">
        <f>D357</f>
        <v>60</v>
      </c>
      <c r="Q352" s="1037">
        <f>D357</f>
        <v>60</v>
      </c>
      <c r="R352" s="879">
        <f>D368</f>
        <v>60</v>
      </c>
      <c r="S352" s="1038">
        <f>D368</f>
        <v>60</v>
      </c>
      <c r="T352" s="879">
        <f>F380</f>
        <v>25</v>
      </c>
      <c r="U352" s="1037">
        <f>G380</f>
        <v>25</v>
      </c>
      <c r="V352" s="879">
        <f t="shared" ref="V352:V356" si="434">P352+R352</f>
        <v>120</v>
      </c>
      <c r="W352" s="1029">
        <f t="shared" ref="W352:W356" si="435">Q352+S352</f>
        <v>120</v>
      </c>
      <c r="X352" s="879">
        <f t="shared" ref="X352:X356" si="436">R352+T352</f>
        <v>85</v>
      </c>
      <c r="Y352" s="950">
        <f t="shared" ref="Y352:Y356" si="437">S352+U352</f>
        <v>85</v>
      </c>
      <c r="Z352" s="917">
        <f t="shared" si="432"/>
        <v>145</v>
      </c>
      <c r="AA352" s="918">
        <f t="shared" si="433"/>
        <v>145</v>
      </c>
      <c r="AC352" s="946" t="s">
        <v>326</v>
      </c>
      <c r="AD352" s="959"/>
      <c r="AE352" s="1008"/>
      <c r="AF352" s="1185">
        <f>L363</f>
        <v>39.24</v>
      </c>
      <c r="AG352" s="1212">
        <f>M363</f>
        <v>39.24</v>
      </c>
      <c r="AH352" s="959"/>
      <c r="AI352" s="1010"/>
      <c r="AJ352" s="903">
        <f t="shared" si="426"/>
        <v>39.24</v>
      </c>
      <c r="AK352" s="2802">
        <f t="shared" si="427"/>
        <v>39.24</v>
      </c>
      <c r="AL352" s="903">
        <f t="shared" si="428"/>
        <v>39.24</v>
      </c>
      <c r="AM352" s="950">
        <f t="shared" si="429"/>
        <v>39.24</v>
      </c>
      <c r="AN352" s="933">
        <f t="shared" si="430"/>
        <v>39.24</v>
      </c>
      <c r="AO352" s="937">
        <f t="shared" si="431"/>
        <v>39.24</v>
      </c>
      <c r="AR352" s="101"/>
      <c r="AV352" s="11"/>
      <c r="AW352" s="11"/>
      <c r="AX352" s="11"/>
      <c r="AY352" s="11"/>
      <c r="AZ352" s="11"/>
    </row>
    <row r="353" spans="2:52" ht="15.75" thickBot="1">
      <c r="B353" s="664" t="s">
        <v>649</v>
      </c>
      <c r="C353" s="1700" t="s">
        <v>931</v>
      </c>
      <c r="D353" s="1816">
        <v>70</v>
      </c>
      <c r="E353" s="2713" t="s">
        <v>136</v>
      </c>
      <c r="F353" s="3415" t="s">
        <v>689</v>
      </c>
      <c r="G353" s="2426">
        <v>100.39</v>
      </c>
      <c r="H353" s="166" t="s">
        <v>138</v>
      </c>
      <c r="I353" s="3415">
        <v>102.67</v>
      </c>
      <c r="J353" s="3161">
        <v>66.67</v>
      </c>
      <c r="K353" s="3071" t="s">
        <v>96</v>
      </c>
      <c r="L353" s="2868">
        <v>3</v>
      </c>
      <c r="M353" s="2869">
        <v>3</v>
      </c>
      <c r="N353" s="92"/>
      <c r="O353" s="916" t="s">
        <v>74</v>
      </c>
      <c r="P353" s="879"/>
      <c r="Q353" s="1133"/>
      <c r="R353" s="879">
        <f>F371</f>
        <v>22.52</v>
      </c>
      <c r="S353" s="1029">
        <f>G371</f>
        <v>22.52</v>
      </c>
      <c r="T353" s="879"/>
      <c r="U353" s="1040"/>
      <c r="V353" s="879">
        <f t="shared" si="434"/>
        <v>22.52</v>
      </c>
      <c r="W353" s="1029">
        <f t="shared" si="435"/>
        <v>22.52</v>
      </c>
      <c r="X353" s="879">
        <f t="shared" si="436"/>
        <v>22.52</v>
      </c>
      <c r="Y353" s="950">
        <f t="shared" si="437"/>
        <v>22.52</v>
      </c>
      <c r="Z353" s="917">
        <f t="shared" si="432"/>
        <v>22.52</v>
      </c>
      <c r="AA353" s="918">
        <f t="shared" si="433"/>
        <v>22.52</v>
      </c>
      <c r="AC353" s="1093" t="s">
        <v>325</v>
      </c>
      <c r="AD353" s="965"/>
      <c r="AE353" s="1016"/>
      <c r="AF353" s="1620"/>
      <c r="AG353" s="1017"/>
      <c r="AH353" s="965"/>
      <c r="AI353" s="1018"/>
      <c r="AJ353" s="904">
        <f t="shared" si="426"/>
        <v>0</v>
      </c>
      <c r="AK353" s="2803">
        <f t="shared" si="427"/>
        <v>0</v>
      </c>
      <c r="AL353" s="904">
        <f t="shared" si="428"/>
        <v>0</v>
      </c>
      <c r="AM353" s="868">
        <f t="shared" si="429"/>
        <v>0</v>
      </c>
      <c r="AN353" s="933">
        <f t="shared" si="430"/>
        <v>0</v>
      </c>
      <c r="AO353" s="937">
        <f t="shared" si="431"/>
        <v>0</v>
      </c>
      <c r="AR353" s="101"/>
      <c r="AV353" s="11"/>
      <c r="AW353" s="104"/>
      <c r="AX353" s="11"/>
      <c r="AY353" s="11"/>
      <c r="AZ353" s="11"/>
    </row>
    <row r="354" spans="2:52" ht="15.75" thickBot="1">
      <c r="B354" s="2418"/>
      <c r="C354" s="1408" t="s">
        <v>930</v>
      </c>
      <c r="D354" s="3274"/>
      <c r="E354" s="2736" t="s">
        <v>75</v>
      </c>
      <c r="F354" s="227">
        <v>59.61</v>
      </c>
      <c r="G354" s="2396">
        <v>59.61</v>
      </c>
      <c r="H354" s="245" t="s">
        <v>77</v>
      </c>
      <c r="I354" s="3212">
        <v>3.34</v>
      </c>
      <c r="J354" s="1233">
        <v>3.34</v>
      </c>
      <c r="K354" s="183" t="s">
        <v>376</v>
      </c>
      <c r="L354" s="227">
        <v>6.5</v>
      </c>
      <c r="M354" s="229">
        <v>6.5</v>
      </c>
      <c r="N354" s="92"/>
      <c r="O354" s="919" t="s">
        <v>305</v>
      </c>
      <c r="P354" s="880">
        <f t="shared" ref="P354:U354" si="438">AD354</f>
        <v>0</v>
      </c>
      <c r="Q354" s="1067">
        <f t="shared" si="438"/>
        <v>0</v>
      </c>
      <c r="R354" s="880">
        <f t="shared" si="438"/>
        <v>39.24</v>
      </c>
      <c r="S354" s="1041">
        <f t="shared" si="438"/>
        <v>39.24</v>
      </c>
      <c r="T354" s="880">
        <f t="shared" si="438"/>
        <v>0</v>
      </c>
      <c r="U354" s="1042">
        <f t="shared" si="438"/>
        <v>0</v>
      </c>
      <c r="V354" s="880">
        <f t="shared" si="434"/>
        <v>39.24</v>
      </c>
      <c r="W354" s="921">
        <f t="shared" si="435"/>
        <v>39.24</v>
      </c>
      <c r="X354" s="880">
        <f t="shared" si="436"/>
        <v>39.24</v>
      </c>
      <c r="Y354" s="1041">
        <f t="shared" si="437"/>
        <v>39.24</v>
      </c>
      <c r="Z354" s="920">
        <f t="shared" si="432"/>
        <v>39.24</v>
      </c>
      <c r="AA354" s="921">
        <f t="shared" si="433"/>
        <v>39.24</v>
      </c>
      <c r="AC354" s="947" t="s">
        <v>314</v>
      </c>
      <c r="AD354" s="1019">
        <f t="shared" ref="AD354:AH354" si="439">SUM(AD346:AD353)</f>
        <v>0</v>
      </c>
      <c r="AE354" s="1020">
        <f t="shared" si="439"/>
        <v>0</v>
      </c>
      <c r="AF354" s="1021">
        <f t="shared" si="439"/>
        <v>39.24</v>
      </c>
      <c r="AG354" s="949">
        <f t="shared" si="439"/>
        <v>39.24</v>
      </c>
      <c r="AH354" s="1019">
        <f t="shared" si="439"/>
        <v>0</v>
      </c>
      <c r="AI354" s="1022">
        <f>SUM(AI346:AI353)</f>
        <v>0</v>
      </c>
      <c r="AJ354" s="948">
        <f t="shared" si="426"/>
        <v>39.24</v>
      </c>
      <c r="AK354" s="1023">
        <f t="shared" si="427"/>
        <v>39.24</v>
      </c>
      <c r="AL354" s="948">
        <f t="shared" si="428"/>
        <v>39.24</v>
      </c>
      <c r="AM354" s="1024">
        <f t="shared" si="429"/>
        <v>39.24</v>
      </c>
      <c r="AN354" s="933">
        <f t="shared" si="430"/>
        <v>39.24</v>
      </c>
      <c r="AO354" s="937">
        <f t="shared" si="431"/>
        <v>39.24</v>
      </c>
      <c r="AR354" s="127"/>
      <c r="AV354" s="134"/>
      <c r="AW354" s="342"/>
      <c r="AX354" s="84"/>
      <c r="AY354" s="134"/>
      <c r="AZ354" s="11"/>
    </row>
    <row r="355" spans="2:52">
      <c r="B355" s="3629" t="s">
        <v>356</v>
      </c>
      <c r="C355" s="2692" t="s">
        <v>488</v>
      </c>
      <c r="D355" s="3417">
        <v>180</v>
      </c>
      <c r="E355" s="2736" t="s">
        <v>77</v>
      </c>
      <c r="F355" s="3212">
        <v>3.06</v>
      </c>
      <c r="G355" s="2396">
        <v>3.06</v>
      </c>
      <c r="H355" s="106"/>
      <c r="I355" s="106"/>
      <c r="J355" s="106"/>
      <c r="K355" s="183" t="s">
        <v>58</v>
      </c>
      <c r="L355" s="227">
        <v>180</v>
      </c>
      <c r="M355" s="229">
        <v>180</v>
      </c>
      <c r="N355" s="92"/>
      <c r="O355" s="916" t="s">
        <v>94</v>
      </c>
      <c r="P355" s="879"/>
      <c r="Q355" s="872"/>
      <c r="R355" s="879"/>
      <c r="S355" s="950"/>
      <c r="T355" s="879"/>
      <c r="U355" s="1043"/>
      <c r="V355" s="879">
        <f t="shared" si="434"/>
        <v>0</v>
      </c>
      <c r="W355" s="1029">
        <f t="shared" si="435"/>
        <v>0</v>
      </c>
      <c r="X355" s="879">
        <f t="shared" si="436"/>
        <v>0</v>
      </c>
      <c r="Y355" s="950">
        <f t="shared" si="437"/>
        <v>0</v>
      </c>
      <c r="Z355" s="917">
        <f t="shared" si="432"/>
        <v>0</v>
      </c>
      <c r="AA355" s="918">
        <f t="shared" si="433"/>
        <v>0</v>
      </c>
      <c r="AC355" s="86" t="s">
        <v>419</v>
      </c>
      <c r="AD355" s="900"/>
      <c r="AE355" s="1119"/>
      <c r="AF355" s="902"/>
      <c r="AG355" s="1025"/>
      <c r="AH355" s="905"/>
      <c r="AI355" s="1128"/>
      <c r="AJ355" s="905">
        <f t="shared" si="426"/>
        <v>0</v>
      </c>
      <c r="AK355" s="1026">
        <f t="shared" si="427"/>
        <v>0</v>
      </c>
      <c r="AL355" s="905">
        <f t="shared" si="428"/>
        <v>0</v>
      </c>
      <c r="AM355" s="1027">
        <f t="shared" si="429"/>
        <v>0</v>
      </c>
      <c r="AN355" s="933">
        <f t="shared" si="430"/>
        <v>0</v>
      </c>
      <c r="AO355" s="937">
        <f t="shared" si="431"/>
        <v>0</v>
      </c>
      <c r="AR355" s="106"/>
      <c r="AV355" s="345"/>
      <c r="AW355" s="104"/>
      <c r="AX355" s="100"/>
      <c r="AY355" s="130"/>
      <c r="AZ355" s="11"/>
    </row>
    <row r="356" spans="2:52">
      <c r="B356" s="103"/>
      <c r="C356" s="1598" t="s">
        <v>202</v>
      </c>
      <c r="D356" s="3060"/>
      <c r="E356" s="2736" t="s">
        <v>372</v>
      </c>
      <c r="F356" s="227">
        <v>0.75</v>
      </c>
      <c r="G356" s="2396">
        <v>0.75</v>
      </c>
      <c r="H356" s="620"/>
      <c r="I356" s="106"/>
      <c r="J356" s="102"/>
      <c r="K356" s="183" t="s">
        <v>366</v>
      </c>
      <c r="L356" s="227">
        <v>18</v>
      </c>
      <c r="M356" s="229">
        <v>18</v>
      </c>
      <c r="N356" s="92"/>
      <c r="O356" s="429" t="s">
        <v>44</v>
      </c>
      <c r="P356" s="879"/>
      <c r="Q356" s="872"/>
      <c r="R356" s="1131">
        <f>F363</f>
        <v>66.75</v>
      </c>
      <c r="S356" s="1029">
        <f>G363</f>
        <v>50</v>
      </c>
      <c r="T356" s="879"/>
      <c r="U356" s="1043"/>
      <c r="V356" s="879">
        <f t="shared" si="434"/>
        <v>66.75</v>
      </c>
      <c r="W356" s="1029">
        <f t="shared" si="435"/>
        <v>50</v>
      </c>
      <c r="X356" s="879">
        <f t="shared" si="436"/>
        <v>66.75</v>
      </c>
      <c r="Y356" s="950">
        <f t="shared" si="437"/>
        <v>50</v>
      </c>
      <c r="Z356" s="917">
        <f t="shared" si="432"/>
        <v>66.75</v>
      </c>
      <c r="AA356" s="918">
        <f t="shared" si="433"/>
        <v>50</v>
      </c>
      <c r="AC356" s="930" t="s">
        <v>323</v>
      </c>
      <c r="AD356" s="769">
        <f>I353</f>
        <v>102.67</v>
      </c>
      <c r="AE356" s="1120">
        <f>J353</f>
        <v>66.67</v>
      </c>
      <c r="AF356" s="903"/>
      <c r="AG356" s="1028"/>
      <c r="AH356" s="903"/>
      <c r="AI356" s="1046"/>
      <c r="AJ356" s="903">
        <f t="shared" ref="AJ356:AM359" si="440">AD356+AF356</f>
        <v>102.67</v>
      </c>
      <c r="AK356" s="1029">
        <f t="shared" si="440"/>
        <v>66.67</v>
      </c>
      <c r="AL356" s="903">
        <f t="shared" si="440"/>
        <v>0</v>
      </c>
      <c r="AM356" s="950">
        <f t="shared" si="440"/>
        <v>0</v>
      </c>
      <c r="AN356" s="933">
        <f t="shared" si="430"/>
        <v>102.67</v>
      </c>
      <c r="AO356" s="937">
        <f t="shared" si="431"/>
        <v>66.67</v>
      </c>
      <c r="AR356" s="111"/>
      <c r="AV356" s="345"/>
      <c r="AW356" s="101"/>
      <c r="AX356" s="100"/>
      <c r="AY356" s="141"/>
      <c r="AZ356" s="11"/>
    </row>
    <row r="357" spans="2:52" ht="15.75" thickBot="1">
      <c r="B357" s="1643" t="s">
        <v>9</v>
      </c>
      <c r="C357" s="2691" t="s">
        <v>10</v>
      </c>
      <c r="D357" s="3006">
        <v>60</v>
      </c>
      <c r="E357" s="3418" t="s">
        <v>1110</v>
      </c>
      <c r="F357" s="3103"/>
      <c r="G357" s="3103"/>
      <c r="H357" s="92"/>
      <c r="I357" s="92"/>
      <c r="J357" s="92"/>
      <c r="K357" s="103"/>
      <c r="L357" s="106"/>
      <c r="M357" s="102"/>
      <c r="N357" s="92"/>
      <c r="O357" s="2796" t="s">
        <v>425</v>
      </c>
      <c r="P357" s="881">
        <f t="shared" ref="P357:U357" si="441">AD369</f>
        <v>102.67</v>
      </c>
      <c r="Q357" s="1044">
        <f t="shared" si="441"/>
        <v>66.67</v>
      </c>
      <c r="R357" s="1391">
        <f t="shared" si="441"/>
        <v>134.96</v>
      </c>
      <c r="S357" s="1392">
        <f t="shared" si="441"/>
        <v>99.84</v>
      </c>
      <c r="T357" s="881">
        <f t="shared" si="441"/>
        <v>0</v>
      </c>
      <c r="U357" s="1046">
        <f t="shared" si="441"/>
        <v>0</v>
      </c>
      <c r="V357" s="1391">
        <f t="shared" ref="V357:Y359" si="442">P357+R357</f>
        <v>237.63</v>
      </c>
      <c r="W357" s="923">
        <f t="shared" si="442"/>
        <v>166.51</v>
      </c>
      <c r="X357" s="1391">
        <f t="shared" si="442"/>
        <v>134.96</v>
      </c>
      <c r="Y357" s="1392">
        <f t="shared" si="442"/>
        <v>99.84</v>
      </c>
      <c r="Z357" s="1393">
        <f t="shared" si="432"/>
        <v>237.63</v>
      </c>
      <c r="AA357" s="923">
        <f t="shared" si="433"/>
        <v>166.51</v>
      </c>
      <c r="AC357" s="929" t="s">
        <v>230</v>
      </c>
      <c r="AD357" s="769"/>
      <c r="AE357" s="1121"/>
      <c r="AF357" s="903">
        <f>L366</f>
        <v>55.8</v>
      </c>
      <c r="AG357" s="1028">
        <f>M366</f>
        <v>36</v>
      </c>
      <c r="AH357" s="903"/>
      <c r="AI357" s="1046"/>
      <c r="AJ357" s="903">
        <f t="shared" si="440"/>
        <v>55.8</v>
      </c>
      <c r="AK357" s="1029">
        <f t="shared" si="440"/>
        <v>36</v>
      </c>
      <c r="AL357" s="903">
        <f t="shared" si="440"/>
        <v>55.8</v>
      </c>
      <c r="AM357" s="950">
        <f t="shared" si="440"/>
        <v>36</v>
      </c>
      <c r="AN357" s="933">
        <f t="shared" si="430"/>
        <v>55.8</v>
      </c>
      <c r="AO357" s="937">
        <f t="shared" si="431"/>
        <v>36</v>
      </c>
      <c r="AR357" s="111"/>
      <c r="AV357" s="345"/>
      <c r="AW357" s="101"/>
      <c r="AX357" s="100"/>
      <c r="AY357" s="141"/>
      <c r="AZ357" s="11"/>
    </row>
    <row r="358" spans="2:52" ht="15.75" thickBot="1">
      <c r="B358" s="1643" t="s">
        <v>9</v>
      </c>
      <c r="C358" s="2691" t="s">
        <v>319</v>
      </c>
      <c r="D358" s="3231">
        <v>40</v>
      </c>
      <c r="E358" s="234"/>
      <c r="F358" s="112"/>
      <c r="G358" s="226"/>
      <c r="H358" s="3381" t="s">
        <v>453</v>
      </c>
      <c r="I358" s="3016"/>
      <c r="J358" s="3017"/>
      <c r="K358" s="103"/>
      <c r="L358" s="100"/>
      <c r="M358" s="102"/>
      <c r="N358" s="92"/>
      <c r="O358" s="2797" t="s">
        <v>426</v>
      </c>
      <c r="P358" s="881">
        <f t="shared" ref="P358:U359" si="443">AD376</f>
        <v>0</v>
      </c>
      <c r="Q358" s="1044">
        <f t="shared" si="443"/>
        <v>0</v>
      </c>
      <c r="R358" s="881">
        <f t="shared" si="443"/>
        <v>115.7</v>
      </c>
      <c r="S358" s="1045">
        <f t="shared" si="443"/>
        <v>81</v>
      </c>
      <c r="T358" s="881">
        <f t="shared" si="443"/>
        <v>0</v>
      </c>
      <c r="U358" s="1046">
        <f t="shared" si="443"/>
        <v>0</v>
      </c>
      <c r="V358" s="881">
        <f t="shared" si="442"/>
        <v>115.7</v>
      </c>
      <c r="W358" s="923">
        <f t="shared" si="442"/>
        <v>81</v>
      </c>
      <c r="X358" s="881">
        <f t="shared" si="442"/>
        <v>115.7</v>
      </c>
      <c r="Y358" s="1045">
        <f t="shared" si="442"/>
        <v>81</v>
      </c>
      <c r="Z358" s="922">
        <f t="shared" si="432"/>
        <v>115.7</v>
      </c>
      <c r="AA358" s="923">
        <f t="shared" si="433"/>
        <v>81</v>
      </c>
      <c r="AC358" s="931" t="s">
        <v>353</v>
      </c>
      <c r="AD358" s="769"/>
      <c r="AE358" s="1122"/>
      <c r="AF358" s="903"/>
      <c r="AG358" s="1028"/>
      <c r="AH358" s="904"/>
      <c r="AI358" s="1129"/>
      <c r="AJ358" s="904">
        <f t="shared" si="440"/>
        <v>0</v>
      </c>
      <c r="AK358" s="1031">
        <f t="shared" si="440"/>
        <v>0</v>
      </c>
      <c r="AL358" s="904">
        <f t="shared" si="440"/>
        <v>0</v>
      </c>
      <c r="AM358" s="868">
        <f t="shared" si="440"/>
        <v>0</v>
      </c>
      <c r="AN358" s="933">
        <f t="shared" si="430"/>
        <v>0</v>
      </c>
      <c r="AO358" s="937">
        <f t="shared" si="431"/>
        <v>0</v>
      </c>
      <c r="AR358" s="207"/>
      <c r="AV358" s="661"/>
      <c r="AW358" s="101"/>
      <c r="AX358" s="100"/>
      <c r="AY358" s="141"/>
      <c r="AZ358" s="11"/>
    </row>
    <row r="359" spans="2:52" ht="15.75" thickBot="1">
      <c r="B359" s="3207" t="s">
        <v>934</v>
      </c>
      <c r="C359" s="2695" t="s">
        <v>440</v>
      </c>
      <c r="D359" s="3378">
        <v>105</v>
      </c>
      <c r="E359" s="3419"/>
      <c r="F359" s="106"/>
      <c r="G359" s="102"/>
      <c r="H359" s="1206" t="s">
        <v>89</v>
      </c>
      <c r="I359" s="160" t="s">
        <v>90</v>
      </c>
      <c r="J359" s="2424" t="s">
        <v>91</v>
      </c>
      <c r="K359" s="103"/>
      <c r="L359" s="106"/>
      <c r="M359" s="102"/>
      <c r="N359" s="92"/>
      <c r="O359" s="2798" t="s">
        <v>526</v>
      </c>
      <c r="P359" s="881">
        <f t="shared" si="443"/>
        <v>102.67</v>
      </c>
      <c r="Q359" s="1044">
        <f t="shared" si="443"/>
        <v>66.67</v>
      </c>
      <c r="R359" s="1391">
        <f t="shared" si="443"/>
        <v>250.66000000000003</v>
      </c>
      <c r="S359" s="923">
        <f t="shared" si="443"/>
        <v>180.84</v>
      </c>
      <c r="T359" s="881">
        <f t="shared" si="443"/>
        <v>0</v>
      </c>
      <c r="U359" s="1046">
        <f t="shared" si="443"/>
        <v>0</v>
      </c>
      <c r="V359" s="881">
        <f t="shared" si="442"/>
        <v>353.33000000000004</v>
      </c>
      <c r="W359" s="923">
        <f t="shared" si="442"/>
        <v>247.51</v>
      </c>
      <c r="X359" s="881">
        <f t="shared" si="442"/>
        <v>250.66000000000003</v>
      </c>
      <c r="Y359" s="1045">
        <f t="shared" si="442"/>
        <v>180.84</v>
      </c>
      <c r="Z359" s="922">
        <f t="shared" si="432"/>
        <v>353.33000000000004</v>
      </c>
      <c r="AA359" s="923">
        <f t="shared" si="433"/>
        <v>247.51</v>
      </c>
      <c r="AC359" s="931" t="s">
        <v>633</v>
      </c>
      <c r="AD359" s="900"/>
      <c r="AE359" s="1119"/>
      <c r="AF359" s="902"/>
      <c r="AG359" s="1025"/>
      <c r="AH359" s="903"/>
      <c r="AI359" s="1046"/>
      <c r="AJ359" s="903">
        <f t="shared" si="440"/>
        <v>0</v>
      </c>
      <c r="AK359" s="1029">
        <f t="shared" si="440"/>
        <v>0</v>
      </c>
      <c r="AL359" s="903">
        <f t="shared" si="440"/>
        <v>0</v>
      </c>
      <c r="AM359" s="950">
        <f t="shared" si="440"/>
        <v>0</v>
      </c>
      <c r="AN359" s="933">
        <f t="shared" si="430"/>
        <v>0</v>
      </c>
      <c r="AO359" s="937">
        <f t="shared" si="431"/>
        <v>0</v>
      </c>
      <c r="AR359" s="207"/>
      <c r="AV359" s="661"/>
      <c r="AW359" s="87"/>
      <c r="AX359" s="215"/>
      <c r="AY359" s="282"/>
      <c r="AZ359" s="11"/>
    </row>
    <row r="360" spans="2:52" ht="15.75" thickBot="1">
      <c r="B360" s="1234" t="s">
        <v>292</v>
      </c>
      <c r="C360" s="1235"/>
      <c r="D360" s="2585">
        <f>SUM(D352:D359)</f>
        <v>605</v>
      </c>
      <c r="E360" s="1228"/>
      <c r="F360" s="1231"/>
      <c r="G360" s="1230"/>
      <c r="H360" s="3028" t="s">
        <v>461</v>
      </c>
      <c r="I360" s="3084">
        <v>119.175</v>
      </c>
      <c r="J360" s="3030">
        <v>105</v>
      </c>
      <c r="K360" s="1228"/>
      <c r="L360" s="3420"/>
      <c r="M360" s="1230"/>
      <c r="N360" s="92"/>
      <c r="O360" s="916" t="s">
        <v>66</v>
      </c>
      <c r="P360" s="882">
        <f t="shared" ref="P360:T360" si="444">AD384</f>
        <v>119.175</v>
      </c>
      <c r="Q360" s="1047">
        <f t="shared" si="444"/>
        <v>105</v>
      </c>
      <c r="R360" s="882">
        <f t="shared" si="444"/>
        <v>0</v>
      </c>
      <c r="S360" s="950">
        <f t="shared" si="444"/>
        <v>0</v>
      </c>
      <c r="T360" s="882">
        <f t="shared" si="444"/>
        <v>155.75</v>
      </c>
      <c r="U360" s="1043">
        <f>AI384</f>
        <v>111.25</v>
      </c>
      <c r="V360" s="882">
        <f t="shared" ref="V360:Y360" si="445">P360+R360</f>
        <v>119.175</v>
      </c>
      <c r="W360" s="1029">
        <f t="shared" si="445"/>
        <v>105</v>
      </c>
      <c r="X360" s="882">
        <f t="shared" si="445"/>
        <v>155.75</v>
      </c>
      <c r="Y360" s="950">
        <f t="shared" si="445"/>
        <v>111.25</v>
      </c>
      <c r="Z360" s="917">
        <f t="shared" ref="Z360:Z383" si="446">P360+R360+T360</f>
        <v>274.92500000000001</v>
      </c>
      <c r="AA360" s="918">
        <f t="shared" ref="AA360:AA383" si="447">Q360+S360+U360</f>
        <v>216.25</v>
      </c>
      <c r="AC360" s="1201" t="s">
        <v>373</v>
      </c>
      <c r="AD360" s="769"/>
      <c r="AE360" s="1120"/>
      <c r="AF360" s="903"/>
      <c r="AG360" s="1028"/>
      <c r="AH360" s="903"/>
      <c r="AI360" s="1046"/>
      <c r="AJ360" s="903">
        <f t="shared" ref="AJ360:AJ361" si="448">AD360+AF360</f>
        <v>0</v>
      </c>
      <c r="AK360" s="1029">
        <f t="shared" ref="AK360:AK361" si="449">AE360+AG360</f>
        <v>0</v>
      </c>
      <c r="AL360" s="903">
        <f t="shared" ref="AL360:AL361" si="450">AF360+AH360</f>
        <v>0</v>
      </c>
      <c r="AM360" s="950">
        <f t="shared" ref="AM360:AM361" si="451">AG360+AI360</f>
        <v>0</v>
      </c>
      <c r="AN360" s="933">
        <f t="shared" si="430"/>
        <v>0</v>
      </c>
      <c r="AO360" s="937">
        <f t="shared" si="431"/>
        <v>0</v>
      </c>
      <c r="AR360" s="104"/>
      <c r="AV360" s="685"/>
      <c r="AW360" s="87"/>
      <c r="AX360" s="14"/>
      <c r="AY360" s="142"/>
      <c r="AZ360" s="11"/>
    </row>
    <row r="361" spans="2:52" ht="15.75" thickBot="1">
      <c r="B361" s="616"/>
      <c r="C361" s="340" t="s">
        <v>110</v>
      </c>
      <c r="D361" s="226"/>
      <c r="E361" s="269" t="s">
        <v>732</v>
      </c>
      <c r="F361" s="212"/>
      <c r="G361" s="3421"/>
      <c r="H361" s="3422" t="s">
        <v>733</v>
      </c>
      <c r="I361" s="3218"/>
      <c r="J361" s="3423"/>
      <c r="K361" s="3149" t="s">
        <v>734</v>
      </c>
      <c r="L361" s="3016"/>
      <c r="M361" s="3017"/>
      <c r="N361" s="92"/>
      <c r="O361" s="924" t="s">
        <v>93</v>
      </c>
      <c r="P361" s="882">
        <f t="shared" ref="P361:U361" si="452">AD388</f>
        <v>0</v>
      </c>
      <c r="Q361" s="872">
        <f t="shared" si="452"/>
        <v>0</v>
      </c>
      <c r="R361" s="882">
        <f t="shared" si="452"/>
        <v>0</v>
      </c>
      <c r="S361" s="1029">
        <f t="shared" si="452"/>
        <v>0</v>
      </c>
      <c r="T361" s="882">
        <f t="shared" si="452"/>
        <v>0</v>
      </c>
      <c r="U361" s="1043">
        <f t="shared" si="452"/>
        <v>0</v>
      </c>
      <c r="V361" s="879">
        <f t="shared" ref="V361:V382" si="453">P361+R361</f>
        <v>0</v>
      </c>
      <c r="W361" s="1029">
        <f t="shared" ref="W361:W388" si="454">Q361+S361</f>
        <v>0</v>
      </c>
      <c r="X361" s="879">
        <f t="shared" ref="X361:X386" si="455">R361+T361</f>
        <v>0</v>
      </c>
      <c r="Y361" s="950">
        <f t="shared" ref="Y361:Y388" si="456">S361+U361</f>
        <v>0</v>
      </c>
      <c r="Z361" s="917">
        <f t="shared" si="446"/>
        <v>0</v>
      </c>
      <c r="AA361" s="918">
        <f t="shared" si="447"/>
        <v>0</v>
      </c>
      <c r="AC361" s="930" t="s">
        <v>374</v>
      </c>
      <c r="AD361" s="769"/>
      <c r="AE361" s="1121"/>
      <c r="AF361" s="903"/>
      <c r="AG361" s="1028"/>
      <c r="AH361" s="903"/>
      <c r="AI361" s="1046"/>
      <c r="AJ361" s="903">
        <f t="shared" si="448"/>
        <v>0</v>
      </c>
      <c r="AK361" s="1029">
        <f t="shared" si="449"/>
        <v>0</v>
      </c>
      <c r="AL361" s="903">
        <f t="shared" si="450"/>
        <v>0</v>
      </c>
      <c r="AM361" s="950">
        <f t="shared" si="451"/>
        <v>0</v>
      </c>
      <c r="AN361" s="933">
        <f t="shared" si="430"/>
        <v>0</v>
      </c>
      <c r="AO361" s="937">
        <f t="shared" si="431"/>
        <v>0</v>
      </c>
      <c r="AR361" s="111"/>
      <c r="AV361" s="345"/>
      <c r="AW361" s="11"/>
      <c r="AX361" s="11"/>
      <c r="AY361" s="11"/>
      <c r="AZ361" s="11"/>
    </row>
    <row r="362" spans="2:52" ht="15.75" thickBot="1">
      <c r="B362" s="162" t="s">
        <v>735</v>
      </c>
      <c r="C362" s="265" t="s">
        <v>605</v>
      </c>
      <c r="D362" s="1550">
        <v>100</v>
      </c>
      <c r="E362" s="1206" t="s">
        <v>89</v>
      </c>
      <c r="F362" s="160" t="s">
        <v>90</v>
      </c>
      <c r="G362" s="2424" t="s">
        <v>91</v>
      </c>
      <c r="H362" s="1179" t="s">
        <v>89</v>
      </c>
      <c r="I362" s="3023" t="s">
        <v>90</v>
      </c>
      <c r="J362" s="3024" t="s">
        <v>91</v>
      </c>
      <c r="K362" s="1206" t="s">
        <v>89</v>
      </c>
      <c r="L362" s="160" t="s">
        <v>90</v>
      </c>
      <c r="M362" s="2424" t="s">
        <v>91</v>
      </c>
      <c r="N362" s="92"/>
      <c r="O362" s="2800" t="s">
        <v>983</v>
      </c>
      <c r="P362" s="879"/>
      <c r="Q362" s="872"/>
      <c r="R362" s="879">
        <f>D367</f>
        <v>200</v>
      </c>
      <c r="S362" s="950">
        <f>D367</f>
        <v>200</v>
      </c>
      <c r="T362" s="879"/>
      <c r="U362" s="1043"/>
      <c r="V362" s="879">
        <f t="shared" si="453"/>
        <v>200</v>
      </c>
      <c r="W362" s="1029">
        <f t="shared" si="454"/>
        <v>200</v>
      </c>
      <c r="X362" s="879">
        <f t="shared" si="455"/>
        <v>200</v>
      </c>
      <c r="Y362" s="950">
        <f t="shared" si="456"/>
        <v>200</v>
      </c>
      <c r="Z362" s="917">
        <f t="shared" si="446"/>
        <v>200</v>
      </c>
      <c r="AA362" s="918">
        <f t="shared" si="447"/>
        <v>200</v>
      </c>
      <c r="AC362" s="931" t="s">
        <v>111</v>
      </c>
      <c r="AD362" s="769"/>
      <c r="AE362" s="1121"/>
      <c r="AF362" s="903"/>
      <c r="AG362" s="1028"/>
      <c r="AH362" s="903"/>
      <c r="AI362" s="1046"/>
      <c r="AJ362" s="903">
        <f t="shared" ref="AJ362:AM369" si="457">AD362+AF362</f>
        <v>0</v>
      </c>
      <c r="AK362" s="1029">
        <f t="shared" si="457"/>
        <v>0</v>
      </c>
      <c r="AL362" s="903">
        <f t="shared" si="457"/>
        <v>0</v>
      </c>
      <c r="AM362" s="950">
        <f t="shared" si="457"/>
        <v>0</v>
      </c>
      <c r="AN362" s="933">
        <f t="shared" si="430"/>
        <v>0</v>
      </c>
      <c r="AO362" s="937">
        <f t="shared" si="431"/>
        <v>0</v>
      </c>
      <c r="AR362" s="207"/>
      <c r="AV362" s="345"/>
      <c r="AW362" s="11"/>
      <c r="AX362" s="11"/>
      <c r="AY362" s="11"/>
      <c r="AZ362" s="11"/>
    </row>
    <row r="363" spans="2:52">
      <c r="B363" s="103"/>
      <c r="C363" s="3634" t="s">
        <v>741</v>
      </c>
      <c r="D363" s="102"/>
      <c r="E363" s="3424" t="s">
        <v>44</v>
      </c>
      <c r="F363" s="2868">
        <v>66.75</v>
      </c>
      <c r="G363" s="3153">
        <v>50</v>
      </c>
      <c r="H363" s="129" t="s">
        <v>625</v>
      </c>
      <c r="I363" s="1553">
        <v>89.8</v>
      </c>
      <c r="J363" s="3387">
        <v>80</v>
      </c>
      <c r="K363" s="3002" t="s">
        <v>390</v>
      </c>
      <c r="L363" s="3233">
        <v>39.24</v>
      </c>
      <c r="M363" s="2371">
        <v>39.24</v>
      </c>
      <c r="N363" s="92"/>
      <c r="O363" s="429" t="s">
        <v>317</v>
      </c>
      <c r="P363" s="879">
        <f t="shared" ref="P363:U363" si="458">AD391</f>
        <v>0</v>
      </c>
      <c r="Q363" s="872">
        <f t="shared" si="458"/>
        <v>0</v>
      </c>
      <c r="R363" s="879">
        <f t="shared" si="458"/>
        <v>0</v>
      </c>
      <c r="S363" s="950">
        <f>AG391</f>
        <v>0</v>
      </c>
      <c r="T363" s="879">
        <f t="shared" si="458"/>
        <v>0</v>
      </c>
      <c r="U363" s="1043">
        <f t="shared" si="458"/>
        <v>0</v>
      </c>
      <c r="V363" s="879">
        <f t="shared" si="453"/>
        <v>0</v>
      </c>
      <c r="W363" s="1029">
        <f t="shared" si="454"/>
        <v>0</v>
      </c>
      <c r="X363" s="879">
        <f t="shared" si="455"/>
        <v>0</v>
      </c>
      <c r="Y363" s="950">
        <f t="shared" si="456"/>
        <v>0</v>
      </c>
      <c r="Z363" s="917">
        <f t="shared" si="446"/>
        <v>0</v>
      </c>
      <c r="AA363" s="918">
        <f t="shared" si="447"/>
        <v>0</v>
      </c>
      <c r="AC363" s="931" t="s">
        <v>80</v>
      </c>
      <c r="AD363" s="769"/>
      <c r="AE363" s="1124"/>
      <c r="AF363" s="903">
        <f>F365+I373+L365</f>
        <v>33.54</v>
      </c>
      <c r="AG363" s="1200">
        <f>G365+J373+M365</f>
        <v>27.92</v>
      </c>
      <c r="AH363" s="903"/>
      <c r="AI363" s="1046"/>
      <c r="AJ363" s="903">
        <f t="shared" si="457"/>
        <v>33.54</v>
      </c>
      <c r="AK363" s="1029">
        <f t="shared" si="457"/>
        <v>27.92</v>
      </c>
      <c r="AL363" s="903">
        <f t="shared" si="457"/>
        <v>33.54</v>
      </c>
      <c r="AM363" s="950">
        <f t="shared" si="457"/>
        <v>27.92</v>
      </c>
      <c r="AN363" s="933">
        <f t="shared" si="430"/>
        <v>33.54</v>
      </c>
      <c r="AO363" s="937">
        <f t="shared" si="431"/>
        <v>27.92</v>
      </c>
      <c r="AR363" s="207"/>
      <c r="AW363" s="11"/>
      <c r="AX363" s="11"/>
      <c r="AY363" s="11"/>
      <c r="AZ363" s="11"/>
    </row>
    <row r="364" spans="2:52">
      <c r="B364" s="1580" t="s">
        <v>736</v>
      </c>
      <c r="C364" s="2694" t="s">
        <v>732</v>
      </c>
      <c r="D364" s="3003">
        <v>250</v>
      </c>
      <c r="E364" s="3178" t="s">
        <v>85</v>
      </c>
      <c r="F364" s="3072">
        <v>12.5</v>
      </c>
      <c r="G364" s="3402">
        <v>10</v>
      </c>
      <c r="H364" s="3225" t="s">
        <v>739</v>
      </c>
      <c r="I364" s="3046">
        <v>20</v>
      </c>
      <c r="J364" s="3053">
        <v>20</v>
      </c>
      <c r="K364" s="3128" t="s">
        <v>738</v>
      </c>
      <c r="L364" s="106"/>
      <c r="M364" s="102"/>
      <c r="N364" s="92"/>
      <c r="O364" s="916" t="s">
        <v>318</v>
      </c>
      <c r="P364" s="879">
        <f t="shared" ref="P364:U364" si="459">AD395</f>
        <v>0</v>
      </c>
      <c r="Q364" s="1047">
        <f t="shared" si="459"/>
        <v>0</v>
      </c>
      <c r="R364" s="879">
        <f t="shared" si="459"/>
        <v>89.8</v>
      </c>
      <c r="S364" s="1029">
        <f t="shared" si="459"/>
        <v>80</v>
      </c>
      <c r="T364" s="879">
        <f t="shared" si="459"/>
        <v>0</v>
      </c>
      <c r="U364" s="1048">
        <f t="shared" si="459"/>
        <v>0</v>
      </c>
      <c r="V364" s="879">
        <f t="shared" si="453"/>
        <v>89.8</v>
      </c>
      <c r="W364" s="1029">
        <f t="shared" si="454"/>
        <v>80</v>
      </c>
      <c r="X364" s="879">
        <f t="shared" si="455"/>
        <v>89.8</v>
      </c>
      <c r="Y364" s="950">
        <f t="shared" si="456"/>
        <v>80</v>
      </c>
      <c r="Z364" s="917">
        <f t="shared" si="446"/>
        <v>89.8</v>
      </c>
      <c r="AA364" s="918">
        <f t="shared" si="447"/>
        <v>80</v>
      </c>
      <c r="AC364" s="931" t="s">
        <v>64</v>
      </c>
      <c r="AD364" s="769"/>
      <c r="AE364" s="1124"/>
      <c r="AF364" s="903">
        <f>F364+L367</f>
        <v>35</v>
      </c>
      <c r="AG364" s="1028">
        <f>G364+M367</f>
        <v>28</v>
      </c>
      <c r="AH364" s="903"/>
      <c r="AI364" s="1046"/>
      <c r="AJ364" s="903">
        <f t="shared" si="457"/>
        <v>35</v>
      </c>
      <c r="AK364" s="1029">
        <f t="shared" si="457"/>
        <v>28</v>
      </c>
      <c r="AL364" s="903">
        <f t="shared" si="457"/>
        <v>35</v>
      </c>
      <c r="AM364" s="950">
        <f t="shared" si="457"/>
        <v>28</v>
      </c>
      <c r="AN364" s="933">
        <f t="shared" si="430"/>
        <v>35</v>
      </c>
      <c r="AO364" s="937">
        <f t="shared" si="431"/>
        <v>28</v>
      </c>
      <c r="AR364" s="207"/>
      <c r="AW364" s="11"/>
      <c r="AX364" s="11"/>
      <c r="AY364" s="11"/>
      <c r="AZ364" s="11"/>
    </row>
    <row r="365" spans="2:52">
      <c r="B365" s="2890" t="s">
        <v>594</v>
      </c>
      <c r="C365" s="3623" t="s">
        <v>595</v>
      </c>
      <c r="D365" s="3006">
        <v>100</v>
      </c>
      <c r="E365" s="183" t="s">
        <v>140</v>
      </c>
      <c r="F365" s="227">
        <v>12</v>
      </c>
      <c r="G365" s="229">
        <v>10</v>
      </c>
      <c r="H365" s="3425" t="s">
        <v>737</v>
      </c>
      <c r="I365" s="227" t="s">
        <v>1057</v>
      </c>
      <c r="J365" s="3196">
        <v>5</v>
      </c>
      <c r="K365" s="183" t="s">
        <v>134</v>
      </c>
      <c r="L365" s="228">
        <v>9.5399999999999991</v>
      </c>
      <c r="M365" s="1233">
        <v>7.92</v>
      </c>
      <c r="N365" s="92"/>
      <c r="O365" s="916" t="s">
        <v>108</v>
      </c>
      <c r="P365" s="879"/>
      <c r="Q365" s="872"/>
      <c r="R365" s="882"/>
      <c r="S365" s="950"/>
      <c r="T365" s="879"/>
      <c r="U365" s="1043"/>
      <c r="V365" s="879">
        <f t="shared" si="453"/>
        <v>0</v>
      </c>
      <c r="W365" s="1029">
        <f t="shared" si="454"/>
        <v>0</v>
      </c>
      <c r="X365" s="879">
        <f t="shared" si="455"/>
        <v>0</v>
      </c>
      <c r="Y365" s="950">
        <f t="shared" si="456"/>
        <v>0</v>
      </c>
      <c r="Z365" s="917">
        <f t="shared" si="446"/>
        <v>0</v>
      </c>
      <c r="AA365" s="918">
        <f t="shared" si="447"/>
        <v>0</v>
      </c>
      <c r="AC365" s="931" t="s">
        <v>69</v>
      </c>
      <c r="AD365" s="769"/>
      <c r="AE365" s="1121"/>
      <c r="AF365" s="903"/>
      <c r="AG365" s="1028"/>
      <c r="AH365" s="903"/>
      <c r="AI365" s="1046"/>
      <c r="AJ365" s="903">
        <f t="shared" si="457"/>
        <v>0</v>
      </c>
      <c r="AK365" s="1029">
        <f t="shared" si="457"/>
        <v>0</v>
      </c>
      <c r="AL365" s="903">
        <f t="shared" si="457"/>
        <v>0</v>
      </c>
      <c r="AM365" s="950">
        <f t="shared" si="457"/>
        <v>0</v>
      </c>
      <c r="AN365" s="933">
        <f t="shared" si="430"/>
        <v>0</v>
      </c>
      <c r="AO365" s="937">
        <f t="shared" si="431"/>
        <v>0</v>
      </c>
      <c r="AR365" s="207"/>
      <c r="AW365" s="11"/>
      <c r="AX365" s="11"/>
      <c r="AY365" s="11"/>
      <c r="AZ365" s="11"/>
    </row>
    <row r="366" spans="2:52">
      <c r="B366" s="2890" t="s">
        <v>597</v>
      </c>
      <c r="C366" s="3623" t="s">
        <v>596</v>
      </c>
      <c r="D366" s="1816">
        <v>180</v>
      </c>
      <c r="E366" s="183" t="s">
        <v>77</v>
      </c>
      <c r="F366" s="227">
        <v>5</v>
      </c>
      <c r="G366" s="229">
        <v>5</v>
      </c>
      <c r="H366" s="3225" t="s">
        <v>372</v>
      </c>
      <c r="I366" s="3046">
        <v>0.3</v>
      </c>
      <c r="J366" s="3053">
        <v>0.3</v>
      </c>
      <c r="K366" s="241" t="s">
        <v>230</v>
      </c>
      <c r="L366" s="228">
        <v>55.8</v>
      </c>
      <c r="M366" s="1233">
        <v>36</v>
      </c>
      <c r="N366" s="92"/>
      <c r="O366" s="916" t="s">
        <v>62</v>
      </c>
      <c r="P366" s="879"/>
      <c r="Q366" s="872"/>
      <c r="R366" s="879"/>
      <c r="S366" s="950"/>
      <c r="T366" s="879"/>
      <c r="U366" s="1043"/>
      <c r="V366" s="879">
        <f t="shared" si="453"/>
        <v>0</v>
      </c>
      <c r="W366" s="1029">
        <f t="shared" si="454"/>
        <v>0</v>
      </c>
      <c r="X366" s="879">
        <f t="shared" si="455"/>
        <v>0</v>
      </c>
      <c r="Y366" s="950">
        <f t="shared" si="456"/>
        <v>0</v>
      </c>
      <c r="Z366" s="917">
        <f t="shared" si="446"/>
        <v>0</v>
      </c>
      <c r="AA366" s="918">
        <f t="shared" si="447"/>
        <v>0</v>
      </c>
      <c r="AC366" s="931" t="s">
        <v>114</v>
      </c>
      <c r="AD366" s="769"/>
      <c r="AE366" s="1125"/>
      <c r="AF366" s="903"/>
      <c r="AG366" s="1028"/>
      <c r="AH366" s="903"/>
      <c r="AI366" s="1046"/>
      <c r="AJ366" s="903">
        <f t="shared" si="457"/>
        <v>0</v>
      </c>
      <c r="AK366" s="1029">
        <f t="shared" si="457"/>
        <v>0</v>
      </c>
      <c r="AL366" s="903">
        <f t="shared" si="457"/>
        <v>0</v>
      </c>
      <c r="AM366" s="950">
        <f t="shared" si="457"/>
        <v>0</v>
      </c>
      <c r="AN366" s="933">
        <f t="shared" si="430"/>
        <v>0</v>
      </c>
      <c r="AO366" s="937">
        <f t="shared" si="431"/>
        <v>0</v>
      </c>
      <c r="AR366" s="207"/>
      <c r="AW366" s="11"/>
      <c r="AX366" s="11"/>
      <c r="AY366" s="11"/>
      <c r="AZ366" s="11"/>
    </row>
    <row r="367" spans="2:52">
      <c r="B367" s="186" t="s">
        <v>362</v>
      </c>
      <c r="C367" s="245" t="s">
        <v>244</v>
      </c>
      <c r="D367" s="3006">
        <v>200</v>
      </c>
      <c r="E367" s="3318" t="s">
        <v>366</v>
      </c>
      <c r="F367" s="227">
        <v>212.5</v>
      </c>
      <c r="G367" s="229"/>
      <c r="H367" s="3225" t="s">
        <v>48</v>
      </c>
      <c r="I367" s="3046">
        <v>4</v>
      </c>
      <c r="J367" s="3053">
        <v>4</v>
      </c>
      <c r="K367" s="183" t="s">
        <v>479</v>
      </c>
      <c r="L367" s="228">
        <v>22.5</v>
      </c>
      <c r="M367" s="1233">
        <v>18</v>
      </c>
      <c r="N367" s="92"/>
      <c r="O367" s="916" t="s">
        <v>58</v>
      </c>
      <c r="P367" s="1169">
        <f>F354+L355</f>
        <v>239.61</v>
      </c>
      <c r="Q367" s="1049">
        <f>G354+M355</f>
        <v>239.61</v>
      </c>
      <c r="R367" s="879">
        <f>F374</f>
        <v>37.527999999999999</v>
      </c>
      <c r="S367" s="1217">
        <f>G374</f>
        <v>37.527999999999999</v>
      </c>
      <c r="T367" s="879"/>
      <c r="U367" s="1051"/>
      <c r="V367" s="879">
        <f t="shared" si="453"/>
        <v>277.13800000000003</v>
      </c>
      <c r="W367" s="1029">
        <f t="shared" si="454"/>
        <v>277.13800000000003</v>
      </c>
      <c r="X367" s="879">
        <f t="shared" si="455"/>
        <v>37.527999999999999</v>
      </c>
      <c r="Y367" s="950">
        <f t="shared" si="456"/>
        <v>37.527999999999999</v>
      </c>
      <c r="Z367" s="917">
        <f t="shared" si="446"/>
        <v>277.13800000000003</v>
      </c>
      <c r="AA367" s="918">
        <f t="shared" si="447"/>
        <v>277.13800000000003</v>
      </c>
      <c r="AC367" s="931" t="s">
        <v>634</v>
      </c>
      <c r="AD367" s="769"/>
      <c r="AE367" s="1126"/>
      <c r="AF367" s="903"/>
      <c r="AG367" s="1028"/>
      <c r="AH367" s="903"/>
      <c r="AI367" s="1046"/>
      <c r="AJ367" s="903">
        <f t="shared" si="457"/>
        <v>0</v>
      </c>
      <c r="AK367" s="1029">
        <f t="shared" si="457"/>
        <v>0</v>
      </c>
      <c r="AL367" s="903">
        <f t="shared" si="457"/>
        <v>0</v>
      </c>
      <c r="AM367" s="950">
        <f t="shared" si="457"/>
        <v>0</v>
      </c>
      <c r="AN367" s="933">
        <f t="shared" si="430"/>
        <v>0</v>
      </c>
      <c r="AO367" s="937">
        <f t="shared" si="431"/>
        <v>0</v>
      </c>
      <c r="AR367" s="207"/>
      <c r="AW367" s="11"/>
      <c r="AX367" s="11"/>
      <c r="AY367" s="11"/>
      <c r="AZ367" s="11"/>
    </row>
    <row r="368" spans="2:52" ht="15.75" thickBot="1">
      <c r="B368" s="1643" t="s">
        <v>9</v>
      </c>
      <c r="C368" s="1598" t="s">
        <v>10</v>
      </c>
      <c r="D368" s="3006">
        <v>60</v>
      </c>
      <c r="E368" s="183" t="s">
        <v>372</v>
      </c>
      <c r="F368" s="3046">
        <v>0.6</v>
      </c>
      <c r="G368" s="3047">
        <v>0.6</v>
      </c>
      <c r="H368" s="92"/>
      <c r="I368" s="92"/>
      <c r="J368" s="92"/>
      <c r="K368" s="184" t="s">
        <v>740</v>
      </c>
      <c r="L368" s="3426">
        <v>10.62</v>
      </c>
      <c r="M368" s="1233">
        <v>7.92</v>
      </c>
      <c r="N368" s="92"/>
      <c r="O368" s="916" t="s">
        <v>122</v>
      </c>
      <c r="P368" s="879"/>
      <c r="Q368" s="872"/>
      <c r="R368" s="879"/>
      <c r="S368" s="950"/>
      <c r="T368" s="879"/>
      <c r="U368" s="1043"/>
      <c r="V368" s="879">
        <f t="shared" si="453"/>
        <v>0</v>
      </c>
      <c r="W368" s="1029">
        <f t="shared" si="454"/>
        <v>0</v>
      </c>
      <c r="X368" s="879">
        <f t="shared" si="455"/>
        <v>0</v>
      </c>
      <c r="Y368" s="950">
        <f t="shared" si="456"/>
        <v>0</v>
      </c>
      <c r="Z368" s="917">
        <f t="shared" si="446"/>
        <v>0</v>
      </c>
      <c r="AA368" s="925">
        <f t="shared" si="447"/>
        <v>0</v>
      </c>
      <c r="AC368" s="2268" t="s">
        <v>635</v>
      </c>
      <c r="AD368" s="901"/>
      <c r="AE368" s="1127"/>
      <c r="AF368" s="1367">
        <f>L368</f>
        <v>10.62</v>
      </c>
      <c r="AG368" s="1030">
        <f>M368</f>
        <v>7.92</v>
      </c>
      <c r="AH368" s="904"/>
      <c r="AI368" s="1129"/>
      <c r="AJ368" s="904">
        <f t="shared" si="457"/>
        <v>10.62</v>
      </c>
      <c r="AK368" s="1031">
        <f t="shared" si="457"/>
        <v>7.92</v>
      </c>
      <c r="AL368" s="904">
        <f t="shared" si="457"/>
        <v>10.62</v>
      </c>
      <c r="AM368" s="868">
        <f t="shared" si="457"/>
        <v>7.92</v>
      </c>
      <c r="AN368" s="1546">
        <f t="shared" si="430"/>
        <v>10.62</v>
      </c>
      <c r="AO368" s="1547">
        <f t="shared" si="431"/>
        <v>7.92</v>
      </c>
      <c r="AR368" s="1538"/>
      <c r="AV368" s="11"/>
      <c r="AW368" s="11"/>
      <c r="AX368" s="11"/>
      <c r="AY368" s="11"/>
      <c r="AZ368" s="11"/>
    </row>
    <row r="369" spans="2:44" ht="15.75" thickBot="1">
      <c r="B369" s="1250" t="s">
        <v>9</v>
      </c>
      <c r="C369" s="2691" t="s">
        <v>319</v>
      </c>
      <c r="D369" s="3006">
        <v>50</v>
      </c>
      <c r="E369" s="3106" t="s">
        <v>135</v>
      </c>
      <c r="F369" s="3276">
        <v>0.01</v>
      </c>
      <c r="G369" s="3277">
        <v>0.01</v>
      </c>
      <c r="H369" s="3129" t="s">
        <v>605</v>
      </c>
      <c r="I369" s="3427"/>
      <c r="J369" s="3428"/>
      <c r="K369" s="2736" t="s">
        <v>366</v>
      </c>
      <c r="L369" s="227">
        <v>82.5</v>
      </c>
      <c r="M369" s="229">
        <v>82.5</v>
      </c>
      <c r="N369" s="92"/>
      <c r="O369" s="916" t="s">
        <v>61</v>
      </c>
      <c r="P369" s="879"/>
      <c r="Q369" s="872"/>
      <c r="R369" s="879"/>
      <c r="S369" s="950"/>
      <c r="T369" s="879"/>
      <c r="U369" s="1043"/>
      <c r="V369" s="879">
        <f t="shared" si="453"/>
        <v>0</v>
      </c>
      <c r="W369" s="1029">
        <f t="shared" si="454"/>
        <v>0</v>
      </c>
      <c r="X369" s="879">
        <f t="shared" si="455"/>
        <v>0</v>
      </c>
      <c r="Y369" s="950">
        <f t="shared" si="456"/>
        <v>0</v>
      </c>
      <c r="Z369" s="917">
        <f t="shared" si="446"/>
        <v>0</v>
      </c>
      <c r="AA369" s="925">
        <f t="shared" si="447"/>
        <v>0</v>
      </c>
      <c r="AC369" s="1365" t="s">
        <v>420</v>
      </c>
      <c r="AD369" s="1380">
        <f t="shared" ref="AD369:AH369" si="460">SUM(AD356:AD368)</f>
        <v>102.67</v>
      </c>
      <c r="AE369" s="1381">
        <f>SUM(AE356:AE368)</f>
        <v>66.67</v>
      </c>
      <c r="AF369" s="1382">
        <f t="shared" si="460"/>
        <v>134.96</v>
      </c>
      <c r="AG369" s="1383">
        <f>SUM(AG356:AG368)</f>
        <v>99.84</v>
      </c>
      <c r="AH369" s="1384">
        <f t="shared" si="460"/>
        <v>0</v>
      </c>
      <c r="AI369" s="1368">
        <f>SUM(AI356:AI368)</f>
        <v>0</v>
      </c>
      <c r="AJ369" s="2265">
        <f t="shared" si="457"/>
        <v>237.63</v>
      </c>
      <c r="AK369" s="2266">
        <f t="shared" si="457"/>
        <v>166.51</v>
      </c>
      <c r="AL369" s="2265">
        <f t="shared" si="457"/>
        <v>134.96</v>
      </c>
      <c r="AM369" s="2267">
        <f t="shared" si="457"/>
        <v>99.84</v>
      </c>
      <c r="AN369" s="1090">
        <f t="shared" si="430"/>
        <v>237.63</v>
      </c>
      <c r="AO369" s="1549">
        <f t="shared" si="431"/>
        <v>166.51</v>
      </c>
      <c r="AR369" s="200"/>
    </row>
    <row r="370" spans="2:44" ht="15.75" thickBot="1">
      <c r="B370" s="103"/>
      <c r="C370" s="2389"/>
      <c r="D370" s="102"/>
      <c r="E370" s="3429" t="s">
        <v>1016</v>
      </c>
      <c r="F370" s="3430"/>
      <c r="G370" s="3010"/>
      <c r="H370" s="3431" t="s">
        <v>741</v>
      </c>
      <c r="I370" s="3135"/>
      <c r="J370" s="3136"/>
      <c r="K370" s="2736" t="s">
        <v>77</v>
      </c>
      <c r="L370" s="227">
        <v>14.4</v>
      </c>
      <c r="M370" s="229">
        <v>14.4</v>
      </c>
      <c r="N370" s="92"/>
      <c r="O370" s="916" t="s">
        <v>333</v>
      </c>
      <c r="P370" s="879"/>
      <c r="Q370" s="872"/>
      <c r="R370" s="879"/>
      <c r="S370" s="950"/>
      <c r="T370" s="879">
        <f>F379</f>
        <v>15.6</v>
      </c>
      <c r="U370" s="1043">
        <f>G379</f>
        <v>15</v>
      </c>
      <c r="V370" s="879">
        <f t="shared" si="453"/>
        <v>0</v>
      </c>
      <c r="W370" s="1029">
        <f t="shared" si="454"/>
        <v>0</v>
      </c>
      <c r="X370" s="879">
        <f t="shared" si="455"/>
        <v>15.6</v>
      </c>
      <c r="Y370" s="950">
        <f t="shared" si="456"/>
        <v>15</v>
      </c>
      <c r="Z370" s="917">
        <f t="shared" si="446"/>
        <v>15.6</v>
      </c>
      <c r="AA370" s="925">
        <f t="shared" si="447"/>
        <v>15</v>
      </c>
      <c r="AC370" s="86" t="s">
        <v>429</v>
      </c>
      <c r="AD370" s="1344"/>
      <c r="AE370" s="1346"/>
      <c r="AF370" s="1347"/>
      <c r="AG370" s="1348"/>
      <c r="AH370" s="1347"/>
      <c r="AI370" s="1349"/>
      <c r="AN370" s="933">
        <f t="shared" si="430"/>
        <v>0</v>
      </c>
      <c r="AO370" s="937">
        <f t="shared" si="431"/>
        <v>0</v>
      </c>
      <c r="AR370" s="106"/>
    </row>
    <row r="371" spans="2:44" ht="15.75" thickBot="1">
      <c r="B371" s="103"/>
      <c r="C371" s="2389"/>
      <c r="D371" s="102"/>
      <c r="E371" s="183" t="s">
        <v>352</v>
      </c>
      <c r="F371" s="228">
        <v>22.52</v>
      </c>
      <c r="G371" s="1233">
        <v>22.52</v>
      </c>
      <c r="H371" s="1232" t="s">
        <v>89</v>
      </c>
      <c r="I371" s="3023" t="s">
        <v>90</v>
      </c>
      <c r="J371" s="3024" t="s">
        <v>91</v>
      </c>
      <c r="K371" s="2736" t="s">
        <v>372</v>
      </c>
      <c r="L371" s="227">
        <v>1.08</v>
      </c>
      <c r="M371" s="229">
        <v>1.08</v>
      </c>
      <c r="N371" s="92"/>
      <c r="O371" s="916" t="s">
        <v>63</v>
      </c>
      <c r="P371" s="879"/>
      <c r="Q371" s="872"/>
      <c r="R371" s="879"/>
      <c r="S371" s="950"/>
      <c r="T371" s="879"/>
      <c r="U371" s="1043"/>
      <c r="V371" s="879">
        <f t="shared" si="453"/>
        <v>0</v>
      </c>
      <c r="W371" s="1029">
        <f t="shared" si="454"/>
        <v>0</v>
      </c>
      <c r="X371" s="879">
        <f t="shared" si="455"/>
        <v>0</v>
      </c>
      <c r="Y371" s="950">
        <f t="shared" si="456"/>
        <v>0</v>
      </c>
      <c r="Z371" s="917">
        <f t="shared" si="446"/>
        <v>0</v>
      </c>
      <c r="AA371" s="925">
        <f t="shared" si="447"/>
        <v>0</v>
      </c>
      <c r="AC371" s="931" t="s">
        <v>115</v>
      </c>
      <c r="AD371" s="769"/>
      <c r="AE371" s="1121"/>
      <c r="AF371" s="903"/>
      <c r="AG371" s="1028"/>
      <c r="AH371" s="903"/>
      <c r="AI371" s="1046"/>
      <c r="AJ371" s="903">
        <f t="shared" ref="AJ371:AM376" si="461">AD371+AF371</f>
        <v>0</v>
      </c>
      <c r="AK371" s="1029">
        <f t="shared" si="461"/>
        <v>0</v>
      </c>
      <c r="AL371" s="903">
        <f t="shared" si="461"/>
        <v>0</v>
      </c>
      <c r="AM371" s="950">
        <f t="shared" si="461"/>
        <v>0</v>
      </c>
      <c r="AN371" s="933">
        <f t="shared" si="430"/>
        <v>0</v>
      </c>
      <c r="AO371" s="937">
        <f t="shared" si="431"/>
        <v>0</v>
      </c>
      <c r="AR371" s="207"/>
    </row>
    <row r="372" spans="2:44">
      <c r="B372" s="103"/>
      <c r="C372" s="2389"/>
      <c r="D372" s="102"/>
      <c r="E372" s="183" t="s">
        <v>77</v>
      </c>
      <c r="F372" s="227">
        <v>2.56</v>
      </c>
      <c r="G372" s="229">
        <v>2.56</v>
      </c>
      <c r="H372" s="129" t="s">
        <v>113</v>
      </c>
      <c r="I372" s="3357">
        <v>115.7</v>
      </c>
      <c r="J372" s="3358">
        <v>81</v>
      </c>
      <c r="K372" s="92"/>
      <c r="L372" s="92"/>
      <c r="M372" s="92"/>
      <c r="N372" s="1073"/>
      <c r="O372" s="916" t="s">
        <v>77</v>
      </c>
      <c r="P372" s="1131">
        <f>F355+I354</f>
        <v>6.4</v>
      </c>
      <c r="Q372" s="1047">
        <f>G355+J354</f>
        <v>6.4</v>
      </c>
      <c r="R372" s="879">
        <f>F366+F372+L370</f>
        <v>21.96</v>
      </c>
      <c r="S372" s="1029">
        <f>G366+G372+M370</f>
        <v>21.96</v>
      </c>
      <c r="T372" s="879"/>
      <c r="U372" s="1048"/>
      <c r="V372" s="879">
        <f t="shared" si="453"/>
        <v>28.36</v>
      </c>
      <c r="W372" s="1029">
        <f t="shared" si="454"/>
        <v>28.36</v>
      </c>
      <c r="X372" s="879">
        <f t="shared" si="455"/>
        <v>21.96</v>
      </c>
      <c r="Y372" s="950">
        <f t="shared" si="456"/>
        <v>21.96</v>
      </c>
      <c r="Z372" s="917">
        <f t="shared" si="446"/>
        <v>28.36</v>
      </c>
      <c r="AA372" s="925">
        <f t="shared" si="447"/>
        <v>28.36</v>
      </c>
      <c r="AC372" s="931" t="s">
        <v>113</v>
      </c>
      <c r="AD372" s="769"/>
      <c r="AE372" s="1121"/>
      <c r="AF372" s="903">
        <f>I372</f>
        <v>115.7</v>
      </c>
      <c r="AG372" s="1028">
        <f>J372</f>
        <v>81</v>
      </c>
      <c r="AH372" s="903"/>
      <c r="AI372" s="1046"/>
      <c r="AJ372" s="903">
        <f t="shared" si="461"/>
        <v>115.7</v>
      </c>
      <c r="AK372" s="1029">
        <f t="shared" si="461"/>
        <v>81</v>
      </c>
      <c r="AL372" s="903">
        <f t="shared" si="461"/>
        <v>115.7</v>
      </c>
      <c r="AM372" s="950">
        <f t="shared" si="461"/>
        <v>81</v>
      </c>
      <c r="AN372" s="933">
        <f t="shared" si="430"/>
        <v>115.7</v>
      </c>
      <c r="AO372" s="937">
        <f t="shared" si="431"/>
        <v>81</v>
      </c>
      <c r="AR372" s="207"/>
    </row>
    <row r="373" spans="2:44">
      <c r="B373" s="103"/>
      <c r="C373" s="2389"/>
      <c r="D373" s="102"/>
      <c r="E373" s="802" t="s">
        <v>136</v>
      </c>
      <c r="F373" s="228" t="s">
        <v>742</v>
      </c>
      <c r="G373" s="2430">
        <v>4.2240000000000002</v>
      </c>
      <c r="H373" s="183" t="s">
        <v>134</v>
      </c>
      <c r="I373" s="228">
        <v>12</v>
      </c>
      <c r="J373" s="2430">
        <v>10</v>
      </c>
      <c r="K373" s="106"/>
      <c r="L373" s="106"/>
      <c r="M373" s="102"/>
      <c r="N373" s="92"/>
      <c r="O373" s="916" t="s">
        <v>82</v>
      </c>
      <c r="P373" s="879"/>
      <c r="Q373" s="872"/>
      <c r="R373" s="1131">
        <f>I367+I375</f>
        <v>9</v>
      </c>
      <c r="S373" s="1029">
        <f>J367+J375</f>
        <v>9</v>
      </c>
      <c r="T373" s="879"/>
      <c r="U373" s="1043"/>
      <c r="V373" s="879">
        <f t="shared" si="453"/>
        <v>9</v>
      </c>
      <c r="W373" s="1029">
        <f t="shared" si="454"/>
        <v>9</v>
      </c>
      <c r="X373" s="879">
        <f t="shared" si="455"/>
        <v>9</v>
      </c>
      <c r="Y373" s="950">
        <f t="shared" si="456"/>
        <v>9</v>
      </c>
      <c r="Z373" s="917">
        <f t="shared" si="446"/>
        <v>9</v>
      </c>
      <c r="AA373" s="925">
        <f t="shared" si="447"/>
        <v>9</v>
      </c>
      <c r="AC373" s="931" t="s">
        <v>112</v>
      </c>
      <c r="AD373" s="769"/>
      <c r="AE373" s="1125"/>
      <c r="AF373" s="903"/>
      <c r="AG373" s="1028"/>
      <c r="AH373" s="903"/>
      <c r="AI373" s="1046"/>
      <c r="AJ373" s="903">
        <f t="shared" si="461"/>
        <v>0</v>
      </c>
      <c r="AK373" s="1029">
        <f t="shared" si="461"/>
        <v>0</v>
      </c>
      <c r="AL373" s="903">
        <f t="shared" si="461"/>
        <v>0</v>
      </c>
      <c r="AM373" s="950">
        <f t="shared" si="461"/>
        <v>0</v>
      </c>
      <c r="AN373" s="933">
        <f t="shared" si="430"/>
        <v>0</v>
      </c>
      <c r="AO373" s="937">
        <f t="shared" si="431"/>
        <v>0</v>
      </c>
      <c r="AR373" s="207"/>
    </row>
    <row r="374" spans="2:44">
      <c r="B374" s="103"/>
      <c r="C374" s="2389"/>
      <c r="D374" s="102"/>
      <c r="E374" s="3432" t="s">
        <v>75</v>
      </c>
      <c r="F374" s="228">
        <v>37.527999999999999</v>
      </c>
      <c r="G374" s="1233">
        <v>37.527999999999999</v>
      </c>
      <c r="H374" s="241" t="s">
        <v>376</v>
      </c>
      <c r="I374" s="228">
        <v>5</v>
      </c>
      <c r="J374" s="2430">
        <v>5</v>
      </c>
      <c r="K374" s="101"/>
      <c r="L374" s="100"/>
      <c r="M374" s="3320"/>
      <c r="N374" s="92"/>
      <c r="O374" s="2813" t="s">
        <v>127</v>
      </c>
      <c r="P374" s="1238">
        <f>Q374/1000/0.04</f>
        <v>2.5097499999999999</v>
      </c>
      <c r="Q374" s="1047">
        <f>G353</f>
        <v>100.39</v>
      </c>
      <c r="R374" s="1238">
        <f>S374/1000/0.04</f>
        <v>0.23059999999999997</v>
      </c>
      <c r="S374" s="1217">
        <f>G373+J365</f>
        <v>9.2240000000000002</v>
      </c>
      <c r="T374" s="1238">
        <f>U374/1000/0.04</f>
        <v>0</v>
      </c>
      <c r="U374" s="1048"/>
      <c r="V374" s="879">
        <f t="shared" si="453"/>
        <v>2.7403499999999998</v>
      </c>
      <c r="W374" s="1029">
        <f t="shared" si="454"/>
        <v>109.614</v>
      </c>
      <c r="X374" s="879">
        <f t="shared" si="455"/>
        <v>0.23059999999999997</v>
      </c>
      <c r="Y374" s="950">
        <f t="shared" si="456"/>
        <v>9.2240000000000002</v>
      </c>
      <c r="Z374" s="917">
        <f t="shared" si="446"/>
        <v>2.7403499999999998</v>
      </c>
      <c r="AA374" s="925">
        <f t="shared" si="447"/>
        <v>109.614</v>
      </c>
      <c r="AC374" s="931" t="s">
        <v>322</v>
      </c>
      <c r="AD374" s="769"/>
      <c r="AE374" s="1126"/>
      <c r="AF374" s="903"/>
      <c r="AG374" s="1028"/>
      <c r="AH374" s="903"/>
      <c r="AI374" s="1046"/>
      <c r="AJ374" s="903">
        <f t="shared" si="461"/>
        <v>0</v>
      </c>
      <c r="AK374" s="1029">
        <f t="shared" si="461"/>
        <v>0</v>
      </c>
      <c r="AL374" s="903">
        <f t="shared" si="461"/>
        <v>0</v>
      </c>
      <c r="AM374" s="950">
        <f t="shared" si="461"/>
        <v>0</v>
      </c>
      <c r="AN374" s="933">
        <f t="shared" si="430"/>
        <v>0</v>
      </c>
      <c r="AO374" s="937">
        <f t="shared" si="431"/>
        <v>0</v>
      </c>
      <c r="AR374" s="207"/>
    </row>
    <row r="375" spans="2:44" ht="15.75" thickBot="1">
      <c r="B375" s="103"/>
      <c r="C375" s="2389"/>
      <c r="D375" s="102"/>
      <c r="E375" s="183" t="s">
        <v>372</v>
      </c>
      <c r="F375" s="228">
        <v>0.66</v>
      </c>
      <c r="G375" s="1233">
        <v>0.66</v>
      </c>
      <c r="H375" s="241" t="s">
        <v>82</v>
      </c>
      <c r="I375" s="242">
        <v>5</v>
      </c>
      <c r="J375" s="3148">
        <v>5</v>
      </c>
      <c r="K375" s="106"/>
      <c r="L375" s="106"/>
      <c r="M375" s="102"/>
      <c r="N375" s="92"/>
      <c r="O375" s="916" t="s">
        <v>49</v>
      </c>
      <c r="P375" s="879">
        <f>L354</f>
        <v>6.5</v>
      </c>
      <c r="Q375" s="1049">
        <f>M354</f>
        <v>6.5</v>
      </c>
      <c r="R375" s="879">
        <f>I374</f>
        <v>5</v>
      </c>
      <c r="S375" s="1029">
        <f>J374</f>
        <v>5</v>
      </c>
      <c r="T375" s="879">
        <f>L383</f>
        <v>7</v>
      </c>
      <c r="U375" s="1048">
        <f>M383</f>
        <v>7</v>
      </c>
      <c r="V375" s="879">
        <f t="shared" si="453"/>
        <v>11.5</v>
      </c>
      <c r="W375" s="1029">
        <f t="shared" si="454"/>
        <v>11.5</v>
      </c>
      <c r="X375" s="879">
        <f t="shared" si="455"/>
        <v>12</v>
      </c>
      <c r="Y375" s="950">
        <f t="shared" si="456"/>
        <v>12</v>
      </c>
      <c r="Z375" s="917">
        <f t="shared" si="446"/>
        <v>18.5</v>
      </c>
      <c r="AA375" s="925">
        <f t="shared" si="447"/>
        <v>18.5</v>
      </c>
      <c r="AC375" s="2268" t="s">
        <v>86</v>
      </c>
      <c r="AD375" s="901"/>
      <c r="AE375" s="1366"/>
      <c r="AF375" s="1367"/>
      <c r="AG375" s="1030"/>
      <c r="AH375" s="904"/>
      <c r="AI375" s="1129"/>
      <c r="AJ375" s="904">
        <f t="shared" si="461"/>
        <v>0</v>
      </c>
      <c r="AK375" s="1031">
        <f t="shared" si="461"/>
        <v>0</v>
      </c>
      <c r="AL375" s="904">
        <f t="shared" si="461"/>
        <v>0</v>
      </c>
      <c r="AM375" s="868">
        <f t="shared" si="461"/>
        <v>0</v>
      </c>
      <c r="AN375" s="1546">
        <f t="shared" si="430"/>
        <v>0</v>
      </c>
      <c r="AO375" s="1547">
        <f t="shared" si="431"/>
        <v>0</v>
      </c>
      <c r="AR375" s="111"/>
    </row>
    <row r="376" spans="2:44" ht="15.75" thickBot="1">
      <c r="B376" s="1234" t="s">
        <v>293</v>
      </c>
      <c r="C376" s="2774"/>
      <c r="D376" s="3083">
        <f>SUM(D362:D372)</f>
        <v>940</v>
      </c>
      <c r="E376" s="3433" t="s">
        <v>743</v>
      </c>
      <c r="F376" s="2404"/>
      <c r="G376" s="3165"/>
      <c r="H376" s="1471"/>
      <c r="I376" s="3111"/>
      <c r="J376" s="3434"/>
      <c r="K376" s="1231"/>
      <c r="L376" s="1231"/>
      <c r="M376" s="1230"/>
      <c r="N376" s="92"/>
      <c r="O376" s="916" t="s">
        <v>491</v>
      </c>
      <c r="P376" s="879"/>
      <c r="Q376" s="872"/>
      <c r="R376" s="1193"/>
      <c r="S376" s="950"/>
      <c r="T376" s="879">
        <f>I383</f>
        <v>15</v>
      </c>
      <c r="U376" s="1043">
        <f>J383</f>
        <v>15</v>
      </c>
      <c r="V376" s="879">
        <f t="shared" si="453"/>
        <v>0</v>
      </c>
      <c r="W376" s="1029">
        <f t="shared" si="454"/>
        <v>0</v>
      </c>
      <c r="X376" s="879">
        <f t="shared" si="455"/>
        <v>15</v>
      </c>
      <c r="Y376" s="950">
        <f t="shared" si="456"/>
        <v>15</v>
      </c>
      <c r="Z376" s="917">
        <f t="shared" si="446"/>
        <v>15</v>
      </c>
      <c r="AA376" s="925">
        <f t="shared" si="447"/>
        <v>15</v>
      </c>
      <c r="AC376" s="1365" t="s">
        <v>421</v>
      </c>
      <c r="AD376" s="2276">
        <f>SUM(AD371:AD375)</f>
        <v>0</v>
      </c>
      <c r="AE376" s="1368">
        <f t="shared" ref="AE376:AH376" si="462">SUM(AE371:AE375)</f>
        <v>0</v>
      </c>
      <c r="AF376" s="1380">
        <f>SUM(AF371:AF375)</f>
        <v>115.7</v>
      </c>
      <c r="AG376" s="1368">
        <f t="shared" si="462"/>
        <v>81</v>
      </c>
      <c r="AH376" s="1380">
        <f t="shared" si="462"/>
        <v>0</v>
      </c>
      <c r="AI376" s="1368">
        <f>SUM(AI371:AI375)</f>
        <v>0</v>
      </c>
      <c r="AJ376" s="2265">
        <f t="shared" si="461"/>
        <v>115.7</v>
      </c>
      <c r="AK376" s="2266">
        <f t="shared" si="461"/>
        <v>81</v>
      </c>
      <c r="AL376" s="2265">
        <f t="shared" si="461"/>
        <v>115.7</v>
      </c>
      <c r="AM376" s="2267">
        <f t="shared" si="461"/>
        <v>81</v>
      </c>
      <c r="AN376" s="1090">
        <f t="shared" si="430"/>
        <v>115.7</v>
      </c>
      <c r="AO376" s="1549">
        <f t="shared" si="431"/>
        <v>81</v>
      </c>
      <c r="AR376" s="200"/>
    </row>
    <row r="377" spans="2:44" ht="15.75" thickBot="1">
      <c r="B377" s="616"/>
      <c r="C377" s="340" t="s">
        <v>200</v>
      </c>
      <c r="D377" s="688"/>
      <c r="E377" s="3435" t="s">
        <v>210</v>
      </c>
      <c r="F377" s="112"/>
      <c r="G377" s="226"/>
      <c r="H377" s="3436" t="s">
        <v>778</v>
      </c>
      <c r="I377" s="3173"/>
      <c r="J377" s="3174"/>
      <c r="K377" s="2756" t="s">
        <v>624</v>
      </c>
      <c r="L377" s="3016"/>
      <c r="M377" s="3017"/>
      <c r="N377" s="92"/>
      <c r="O377" s="916" t="s">
        <v>330</v>
      </c>
      <c r="P377" s="879"/>
      <c r="Q377" s="872"/>
      <c r="R377" s="879"/>
      <c r="S377" s="950"/>
      <c r="T377" s="879">
        <f>L379</f>
        <v>2</v>
      </c>
      <c r="U377" s="1043">
        <f>M379</f>
        <v>2</v>
      </c>
      <c r="V377" s="879">
        <f t="shared" si="453"/>
        <v>0</v>
      </c>
      <c r="W377" s="1029">
        <f t="shared" si="454"/>
        <v>0</v>
      </c>
      <c r="X377" s="879">
        <f t="shared" si="455"/>
        <v>2</v>
      </c>
      <c r="Y377" s="950">
        <f t="shared" si="456"/>
        <v>2</v>
      </c>
      <c r="Z377" s="917">
        <f t="shared" si="446"/>
        <v>2</v>
      </c>
      <c r="AA377" s="925">
        <f t="shared" si="447"/>
        <v>2</v>
      </c>
      <c r="AC377" s="2274" t="s">
        <v>422</v>
      </c>
      <c r="AD377" s="2283">
        <f t="shared" ref="AD377:AH377" si="463">AD369+AD376</f>
        <v>102.67</v>
      </c>
      <c r="AE377" s="2284">
        <f t="shared" si="463"/>
        <v>66.67</v>
      </c>
      <c r="AF377" s="2285">
        <f t="shared" si="463"/>
        <v>250.66000000000003</v>
      </c>
      <c r="AG377" s="2286">
        <f t="shared" si="463"/>
        <v>180.84</v>
      </c>
      <c r="AH377" s="2283">
        <f t="shared" si="463"/>
        <v>0</v>
      </c>
      <c r="AI377" s="2287">
        <f>AI369+AI376</f>
        <v>0</v>
      </c>
      <c r="AJ377" s="2288">
        <f>AD377+AF377</f>
        <v>353.33000000000004</v>
      </c>
      <c r="AK377" s="2289">
        <f>AE377+AG377</f>
        <v>247.51</v>
      </c>
      <c r="AL377" s="2290">
        <f t="shared" ref="AL377" si="464">AF377+AH377</f>
        <v>250.66000000000003</v>
      </c>
      <c r="AM377" s="2291">
        <f t="shared" ref="AM377:AM378" si="465">AG377+AI377</f>
        <v>180.84</v>
      </c>
      <c r="AN377" s="2290">
        <f t="shared" si="430"/>
        <v>353.33000000000004</v>
      </c>
      <c r="AO377" s="2292">
        <f t="shared" si="431"/>
        <v>247.51</v>
      </c>
      <c r="AR377" s="126"/>
    </row>
    <row r="378" spans="2:44" ht="16.5" customHeight="1" thickBot="1">
      <c r="B378" s="2942" t="s">
        <v>623</v>
      </c>
      <c r="C378" s="265" t="s">
        <v>624</v>
      </c>
      <c r="D378" s="165">
        <v>200</v>
      </c>
      <c r="E378" s="3191" t="s">
        <v>89</v>
      </c>
      <c r="F378" s="160" t="s">
        <v>90</v>
      </c>
      <c r="G378" s="1551" t="s">
        <v>91</v>
      </c>
      <c r="H378" s="1232" t="s">
        <v>89</v>
      </c>
      <c r="I378" s="160" t="s">
        <v>90</v>
      </c>
      <c r="J378" s="2424" t="s">
        <v>91</v>
      </c>
      <c r="K378" s="1232" t="s">
        <v>89</v>
      </c>
      <c r="L378" s="1226" t="s">
        <v>90</v>
      </c>
      <c r="M378" s="1227" t="s">
        <v>91</v>
      </c>
      <c r="N378" s="92"/>
      <c r="O378" s="916" t="s">
        <v>121</v>
      </c>
      <c r="P378" s="879"/>
      <c r="Q378" s="872"/>
      <c r="R378" s="879"/>
      <c r="S378" s="950"/>
      <c r="T378" s="879"/>
      <c r="U378" s="1043"/>
      <c r="V378" s="879">
        <f t="shared" si="453"/>
        <v>0</v>
      </c>
      <c r="W378" s="1029">
        <f t="shared" si="454"/>
        <v>0</v>
      </c>
      <c r="X378" s="879">
        <f t="shared" si="455"/>
        <v>0</v>
      </c>
      <c r="Y378" s="950">
        <f t="shared" si="456"/>
        <v>0</v>
      </c>
      <c r="Z378" s="917">
        <f t="shared" si="446"/>
        <v>0</v>
      </c>
      <c r="AA378" s="925">
        <f t="shared" si="447"/>
        <v>0</v>
      </c>
      <c r="AC378" s="2271" t="s">
        <v>632</v>
      </c>
      <c r="AD378" s="2326"/>
      <c r="AE378" s="2327"/>
      <c r="AF378" s="2304"/>
      <c r="AG378" s="2328"/>
      <c r="AH378" s="2309"/>
      <c r="AI378" s="2329"/>
      <c r="AJ378" s="2309">
        <f t="shared" ref="AJ378" si="466">AD378+AF378</f>
        <v>0</v>
      </c>
      <c r="AK378" s="2804">
        <f t="shared" ref="AK378" si="467">AE378+AG378</f>
        <v>0</v>
      </c>
      <c r="AL378" s="2309">
        <f>AF378+AH378</f>
        <v>0</v>
      </c>
      <c r="AM378" s="977">
        <f t="shared" si="465"/>
        <v>0</v>
      </c>
      <c r="AN378" s="932">
        <f t="shared" si="430"/>
        <v>0</v>
      </c>
      <c r="AO378" s="1548">
        <f t="shared" si="431"/>
        <v>0</v>
      </c>
      <c r="AR378" s="98"/>
    </row>
    <row r="379" spans="2:44">
      <c r="B379" s="3437" t="s">
        <v>851</v>
      </c>
      <c r="C379" s="265" t="s">
        <v>852</v>
      </c>
      <c r="D379" s="165">
        <v>15</v>
      </c>
      <c r="E379" s="3254" t="s">
        <v>853</v>
      </c>
      <c r="F379" s="2868">
        <v>15.6</v>
      </c>
      <c r="G379" s="3387">
        <v>15</v>
      </c>
      <c r="H379" s="3438" t="s">
        <v>779</v>
      </c>
      <c r="I379" s="3251">
        <v>143</v>
      </c>
      <c r="J379" s="3439">
        <v>100</v>
      </c>
      <c r="K379" s="3002" t="s">
        <v>51</v>
      </c>
      <c r="L379" s="1553">
        <v>2</v>
      </c>
      <c r="M379" s="3001">
        <v>2</v>
      </c>
      <c r="N379" s="92"/>
      <c r="O379" s="916" t="s">
        <v>120</v>
      </c>
      <c r="P379" s="879">
        <f>L353</f>
        <v>3</v>
      </c>
      <c r="Q379" s="872">
        <f>M353</f>
        <v>3</v>
      </c>
      <c r="R379" s="879"/>
      <c r="S379" s="950"/>
      <c r="T379" s="879"/>
      <c r="U379" s="1043"/>
      <c r="V379" s="879">
        <f t="shared" si="453"/>
        <v>3</v>
      </c>
      <c r="W379" s="1029">
        <f t="shared" si="454"/>
        <v>3</v>
      </c>
      <c r="X379" s="879">
        <f t="shared" si="455"/>
        <v>0</v>
      </c>
      <c r="Y379" s="950">
        <f t="shared" si="456"/>
        <v>0</v>
      </c>
      <c r="Z379" s="917">
        <f t="shared" si="446"/>
        <v>3</v>
      </c>
      <c r="AA379" s="925">
        <f t="shared" si="447"/>
        <v>3</v>
      </c>
      <c r="AC379" s="2272" t="s">
        <v>306</v>
      </c>
      <c r="AD379" s="2323"/>
      <c r="AE379" s="2299"/>
      <c r="AF379" s="900"/>
      <c r="AG379" s="937"/>
      <c r="AH379" s="900"/>
      <c r="AI379" s="2312"/>
      <c r="AJ379" s="902">
        <f t="shared" ref="AJ379" si="468">AD379+AF379</f>
        <v>0</v>
      </c>
      <c r="AK379" s="2805">
        <f t="shared" ref="AK379" si="469">AE379+AG379</f>
        <v>0</v>
      </c>
      <c r="AL379" s="902">
        <f t="shared" ref="AL379" si="470">AF379+AH379</f>
        <v>0</v>
      </c>
      <c r="AM379" s="2282">
        <f t="shared" ref="AM379" si="471">AG379+AI379</f>
        <v>0</v>
      </c>
      <c r="AN379" s="933">
        <f t="shared" si="430"/>
        <v>0</v>
      </c>
      <c r="AO379" s="937">
        <f t="shared" si="431"/>
        <v>0</v>
      </c>
      <c r="AR379" s="100"/>
    </row>
    <row r="380" spans="2:44" ht="15.75" thickBot="1">
      <c r="B380" s="2418"/>
      <c r="C380" s="3635" t="s">
        <v>854</v>
      </c>
      <c r="D380" s="1609">
        <v>25</v>
      </c>
      <c r="E380" s="2736" t="s">
        <v>10</v>
      </c>
      <c r="F380" s="3440">
        <v>25</v>
      </c>
      <c r="G380" s="2394">
        <v>25</v>
      </c>
      <c r="H380" s="3382"/>
      <c r="I380" s="3267"/>
      <c r="J380" s="3267"/>
      <c r="K380" s="183" t="s">
        <v>366</v>
      </c>
      <c r="L380" s="227">
        <v>66</v>
      </c>
      <c r="M380" s="229"/>
      <c r="N380" s="92"/>
      <c r="O380" s="916" t="s">
        <v>72</v>
      </c>
      <c r="P380" s="879"/>
      <c r="Q380" s="872"/>
      <c r="R380" s="879"/>
      <c r="S380" s="950"/>
      <c r="T380" s="879"/>
      <c r="U380" s="1043"/>
      <c r="V380" s="879">
        <f t="shared" si="453"/>
        <v>0</v>
      </c>
      <c r="W380" s="1029">
        <f t="shared" si="454"/>
        <v>0</v>
      </c>
      <c r="X380" s="879">
        <f t="shared" si="455"/>
        <v>0</v>
      </c>
      <c r="Y380" s="950">
        <f t="shared" si="456"/>
        <v>0</v>
      </c>
      <c r="Z380" s="917">
        <f t="shared" si="446"/>
        <v>0</v>
      </c>
      <c r="AA380" s="925">
        <f t="shared" si="447"/>
        <v>0</v>
      </c>
      <c r="AC380" s="951" t="s">
        <v>307</v>
      </c>
      <c r="AD380" s="952">
        <f>I360</f>
        <v>119.175</v>
      </c>
      <c r="AE380" s="953">
        <f>J360</f>
        <v>105</v>
      </c>
      <c r="AF380" s="769"/>
      <c r="AG380" s="954"/>
      <c r="AH380" s="903">
        <f>L382</f>
        <v>12.75</v>
      </c>
      <c r="AI380" s="955">
        <f>M382</f>
        <v>11.25</v>
      </c>
      <c r="AJ380" s="903">
        <f t="shared" ref="AJ380:AM383" si="472">AD380+AF380</f>
        <v>119.175</v>
      </c>
      <c r="AK380" s="2806">
        <f t="shared" si="472"/>
        <v>105</v>
      </c>
      <c r="AL380" s="903">
        <f t="shared" si="472"/>
        <v>12.75</v>
      </c>
      <c r="AM380" s="957">
        <f t="shared" si="472"/>
        <v>11.25</v>
      </c>
      <c r="AN380" s="933">
        <f t="shared" si="430"/>
        <v>131.92500000000001</v>
      </c>
      <c r="AO380" s="937">
        <f t="shared" si="431"/>
        <v>116.25</v>
      </c>
      <c r="AR380" s="104"/>
    </row>
    <row r="381" spans="2:44" ht="15.75" thickBot="1">
      <c r="B381" s="3441" t="s">
        <v>9</v>
      </c>
      <c r="C381" s="2771" t="s">
        <v>445</v>
      </c>
      <c r="D381" s="1592">
        <v>15</v>
      </c>
      <c r="E381" s="92"/>
      <c r="F381" s="92"/>
      <c r="G381" s="92"/>
      <c r="H381" s="3119" t="s">
        <v>445</v>
      </c>
      <c r="I381" s="3016"/>
      <c r="J381" s="3016"/>
      <c r="K381" s="3009" t="s">
        <v>434</v>
      </c>
      <c r="L381" s="2398"/>
      <c r="M381" s="3010"/>
      <c r="N381" s="92"/>
      <c r="O381" s="429" t="s">
        <v>331</v>
      </c>
      <c r="P381" s="879">
        <f>F356</f>
        <v>0.75</v>
      </c>
      <c r="Q381" s="872">
        <f>G356</f>
        <v>0.75</v>
      </c>
      <c r="R381" s="1131">
        <f>F368+F375+I366+L371</f>
        <v>2.64</v>
      </c>
      <c r="S381" s="1029">
        <f>G368+G375+J366+M371</f>
        <v>2.64</v>
      </c>
      <c r="T381" s="879"/>
      <c r="U381" s="1043"/>
      <c r="V381" s="879">
        <f t="shared" si="453"/>
        <v>3.39</v>
      </c>
      <c r="W381" s="1029">
        <f t="shared" si="454"/>
        <v>3.39</v>
      </c>
      <c r="X381" s="879">
        <f t="shared" si="455"/>
        <v>2.64</v>
      </c>
      <c r="Y381" s="950">
        <f t="shared" si="456"/>
        <v>2.64</v>
      </c>
      <c r="Z381" s="917">
        <f t="shared" si="446"/>
        <v>3.39</v>
      </c>
      <c r="AA381" s="925">
        <f t="shared" si="447"/>
        <v>3.39</v>
      </c>
      <c r="AC381" s="958" t="s">
        <v>308</v>
      </c>
      <c r="AD381" s="959"/>
      <c r="AE381" s="960"/>
      <c r="AF381" s="769"/>
      <c r="AG381" s="961"/>
      <c r="AH381" s="962">
        <f>I379</f>
        <v>143</v>
      </c>
      <c r="AI381" s="963">
        <f>J379</f>
        <v>100</v>
      </c>
      <c r="AJ381" s="903">
        <f t="shared" si="472"/>
        <v>0</v>
      </c>
      <c r="AK381" s="2806">
        <f t="shared" si="472"/>
        <v>0</v>
      </c>
      <c r="AL381" s="903">
        <f t="shared" si="472"/>
        <v>143</v>
      </c>
      <c r="AM381" s="957">
        <f t="shared" si="472"/>
        <v>100</v>
      </c>
      <c r="AN381" s="933">
        <f t="shared" si="430"/>
        <v>143</v>
      </c>
      <c r="AO381" s="937">
        <f t="shared" si="431"/>
        <v>100</v>
      </c>
      <c r="AR381" s="104"/>
    </row>
    <row r="382" spans="2:44" ht="15.75" thickBot="1">
      <c r="B382" s="3205"/>
      <c r="C382" s="2772" t="s">
        <v>1164</v>
      </c>
      <c r="D382" s="3274"/>
      <c r="E382" s="92"/>
      <c r="F382" s="92"/>
      <c r="G382" s="102"/>
      <c r="H382" s="1232" t="s">
        <v>89</v>
      </c>
      <c r="I382" s="160" t="s">
        <v>90</v>
      </c>
      <c r="J382" s="1551" t="s">
        <v>91</v>
      </c>
      <c r="K382" s="184" t="s">
        <v>397</v>
      </c>
      <c r="L382" s="227">
        <v>12.75</v>
      </c>
      <c r="M382" s="229">
        <v>11.25</v>
      </c>
      <c r="N382" s="92"/>
      <c r="O382" s="916" t="s">
        <v>332</v>
      </c>
      <c r="P382" s="879"/>
      <c r="Q382" s="872"/>
      <c r="R382" s="879"/>
      <c r="S382" s="950"/>
      <c r="T382" s="879"/>
      <c r="U382" s="1043"/>
      <c r="V382" s="879">
        <f t="shared" si="453"/>
        <v>0</v>
      </c>
      <c r="W382" s="1029">
        <f t="shared" si="454"/>
        <v>0</v>
      </c>
      <c r="X382" s="879">
        <f t="shared" si="455"/>
        <v>0</v>
      </c>
      <c r="Y382" s="950">
        <f t="shared" si="456"/>
        <v>0</v>
      </c>
      <c r="Z382" s="917">
        <f t="shared" si="446"/>
        <v>0</v>
      </c>
      <c r="AA382" s="925">
        <f t="shared" si="447"/>
        <v>0</v>
      </c>
      <c r="AC382" s="964" t="s">
        <v>309</v>
      </c>
      <c r="AD382" s="959"/>
      <c r="AE382" s="960"/>
      <c r="AF382" s="769"/>
      <c r="AG382" s="961"/>
      <c r="AH382" s="903"/>
      <c r="AI382" s="963"/>
      <c r="AJ382" s="903">
        <f t="shared" si="472"/>
        <v>0</v>
      </c>
      <c r="AK382" s="2806">
        <f t="shared" si="472"/>
        <v>0</v>
      </c>
      <c r="AL382" s="903">
        <f t="shared" si="472"/>
        <v>0</v>
      </c>
      <c r="AM382" s="957">
        <f t="shared" si="472"/>
        <v>0</v>
      </c>
      <c r="AN382" s="933">
        <f t="shared" si="430"/>
        <v>0</v>
      </c>
      <c r="AO382" s="937">
        <f t="shared" si="431"/>
        <v>0</v>
      </c>
      <c r="AR382" s="104"/>
    </row>
    <row r="383" spans="2:44" ht="15.75" thickBot="1">
      <c r="B383" s="3442" t="s">
        <v>350</v>
      </c>
      <c r="C383" s="245" t="s">
        <v>1157</v>
      </c>
      <c r="D383" s="232">
        <v>100</v>
      </c>
      <c r="E383" s="92"/>
      <c r="F383" s="92"/>
      <c r="G383" s="102"/>
      <c r="H383" s="2772" t="s">
        <v>855</v>
      </c>
      <c r="I383" s="2868">
        <f>D381</f>
        <v>15</v>
      </c>
      <c r="J383" s="3387">
        <f>D381</f>
        <v>15</v>
      </c>
      <c r="K383" s="1556" t="s">
        <v>376</v>
      </c>
      <c r="L383" s="242">
        <v>7</v>
      </c>
      <c r="M383" s="3013">
        <v>7</v>
      </c>
      <c r="N383" s="92"/>
      <c r="O383" s="888" t="s">
        <v>137</v>
      </c>
      <c r="P383" s="883">
        <f t="shared" ref="P383:U383" si="473">P384+P385+P386+P387</f>
        <v>0</v>
      </c>
      <c r="Q383" s="1053">
        <f t="shared" si="473"/>
        <v>0</v>
      </c>
      <c r="R383" s="883">
        <f t="shared" si="473"/>
        <v>0.01</v>
      </c>
      <c r="S383" s="1054">
        <f t="shared" si="473"/>
        <v>0.01</v>
      </c>
      <c r="T383" s="893">
        <f t="shared" si="473"/>
        <v>0</v>
      </c>
      <c r="U383" s="1055">
        <f t="shared" si="473"/>
        <v>0</v>
      </c>
      <c r="V383" s="1135">
        <f t="shared" ref="V383:V388" si="474">P383+R383</f>
        <v>0.01</v>
      </c>
      <c r="W383" s="1029">
        <f t="shared" si="454"/>
        <v>0.01</v>
      </c>
      <c r="X383" s="879">
        <f t="shared" si="455"/>
        <v>0.01</v>
      </c>
      <c r="Y383" s="950">
        <f t="shared" si="456"/>
        <v>0.01</v>
      </c>
      <c r="Z383" s="917">
        <f t="shared" si="446"/>
        <v>0.01</v>
      </c>
      <c r="AA383" s="925">
        <f t="shared" si="447"/>
        <v>0.01</v>
      </c>
      <c r="AC383" s="2273" t="s">
        <v>310</v>
      </c>
      <c r="AD383" s="965"/>
      <c r="AE383" s="966"/>
      <c r="AF383" s="901"/>
      <c r="AG383" s="967"/>
      <c r="AH383" s="904"/>
      <c r="AI383" s="968"/>
      <c r="AJ383" s="904">
        <f>AD383+AF383</f>
        <v>0</v>
      </c>
      <c r="AK383" s="2806">
        <f t="shared" si="472"/>
        <v>0</v>
      </c>
      <c r="AL383" s="904">
        <f t="shared" ref="AL383:AL395" si="475">AF383+AH383</f>
        <v>0</v>
      </c>
      <c r="AM383" s="957">
        <f t="shared" si="472"/>
        <v>0</v>
      </c>
      <c r="AN383" s="933">
        <f t="shared" si="430"/>
        <v>0</v>
      </c>
      <c r="AO383" s="937">
        <f t="shared" si="431"/>
        <v>0</v>
      </c>
      <c r="AR383" s="106"/>
    </row>
    <row r="384" spans="2:44" ht="15.75" thickBot="1">
      <c r="B384" s="1234" t="s">
        <v>294</v>
      </c>
      <c r="C384" s="1235"/>
      <c r="D384" s="3083">
        <f>SUM(D378:D383)</f>
        <v>355</v>
      </c>
      <c r="E384" s="1231"/>
      <c r="F384" s="1231"/>
      <c r="G384" s="1230"/>
      <c r="H384" s="1228"/>
      <c r="I384" s="1231"/>
      <c r="J384" s="1231"/>
      <c r="K384" s="2769" t="s">
        <v>366</v>
      </c>
      <c r="L384" s="3058">
        <v>144</v>
      </c>
      <c r="M384" s="3077">
        <v>144</v>
      </c>
      <c r="N384" s="92"/>
      <c r="O384" s="889" t="s">
        <v>135</v>
      </c>
      <c r="P384" s="884"/>
      <c r="Q384" s="1056"/>
      <c r="R384" s="884">
        <f>F369</f>
        <v>0.01</v>
      </c>
      <c r="S384" s="1057">
        <f>G369</f>
        <v>0.01</v>
      </c>
      <c r="T384" s="894"/>
      <c r="U384" s="1056"/>
      <c r="V384" s="898">
        <f t="shared" si="474"/>
        <v>0.01</v>
      </c>
      <c r="W384" s="1057">
        <f t="shared" si="454"/>
        <v>0.01</v>
      </c>
      <c r="X384" s="880">
        <f t="shared" si="455"/>
        <v>0.01</v>
      </c>
      <c r="Y384" s="1057">
        <f t="shared" si="456"/>
        <v>0.01</v>
      </c>
      <c r="Z384" s="917">
        <f>P384+R384+T384</f>
        <v>0.01</v>
      </c>
      <c r="AA384" s="925">
        <f t="shared" ref="AA384:AA388" si="476">Q384+S384+U384</f>
        <v>0.01</v>
      </c>
      <c r="AC384" s="970" t="s">
        <v>311</v>
      </c>
      <c r="AD384" s="1203">
        <f t="shared" ref="AD384:AI384" si="477">SUM(AD379:AD383)</f>
        <v>119.175</v>
      </c>
      <c r="AE384" s="971">
        <f t="shared" si="477"/>
        <v>105</v>
      </c>
      <c r="AF384" s="972">
        <f t="shared" si="477"/>
        <v>0</v>
      </c>
      <c r="AG384" s="973">
        <f t="shared" si="477"/>
        <v>0</v>
      </c>
      <c r="AH384" s="974">
        <f t="shared" si="477"/>
        <v>155.75</v>
      </c>
      <c r="AI384" s="975">
        <f t="shared" si="477"/>
        <v>111.25</v>
      </c>
      <c r="AJ384" s="974">
        <f>AD384+AF384</f>
        <v>119.175</v>
      </c>
      <c r="AK384" s="976">
        <f>AE384+AG384</f>
        <v>105</v>
      </c>
      <c r="AL384" s="974">
        <f t="shared" si="475"/>
        <v>155.75</v>
      </c>
      <c r="AM384" s="977">
        <f>AG384+AI384</f>
        <v>111.25</v>
      </c>
      <c r="AN384" s="933">
        <f t="shared" si="430"/>
        <v>274.92500000000001</v>
      </c>
      <c r="AO384" s="937">
        <f t="shared" si="431"/>
        <v>216.25</v>
      </c>
      <c r="AR384" s="191"/>
    </row>
    <row r="385" spans="2:47">
      <c r="B385" s="198"/>
      <c r="C385" s="114"/>
      <c r="D385" s="121"/>
      <c r="E385" s="121"/>
      <c r="F385" s="576"/>
      <c r="G385" s="576"/>
      <c r="H385" s="485"/>
      <c r="I385" s="108"/>
      <c r="J385" s="139"/>
      <c r="K385" s="92"/>
      <c r="L385" s="92"/>
      <c r="M385" s="92"/>
      <c r="N385" s="92"/>
      <c r="O385" s="890" t="s">
        <v>301</v>
      </c>
      <c r="P385" s="885"/>
      <c r="Q385" s="1058"/>
      <c r="R385" s="885"/>
      <c r="S385" s="1059"/>
      <c r="T385" s="895"/>
      <c r="U385" s="1058"/>
      <c r="V385" s="898">
        <f t="shared" si="474"/>
        <v>0</v>
      </c>
      <c r="W385" s="1057">
        <f t="shared" si="454"/>
        <v>0</v>
      </c>
      <c r="X385" s="880">
        <f t="shared" si="455"/>
        <v>0</v>
      </c>
      <c r="Y385" s="1057">
        <f t="shared" si="456"/>
        <v>0</v>
      </c>
      <c r="Z385" s="917">
        <f t="shared" ref="Z385:Z388" si="478">P385+R385+T385</f>
        <v>0</v>
      </c>
      <c r="AA385" s="925">
        <f t="shared" si="476"/>
        <v>0</v>
      </c>
      <c r="AC385" s="1087" t="s">
        <v>320</v>
      </c>
      <c r="AD385" s="990"/>
      <c r="AE385" s="1080"/>
      <c r="AF385" s="992"/>
      <c r="AG385" s="1083"/>
      <c r="AH385" s="990"/>
      <c r="AI385" s="1080"/>
      <c r="AJ385" s="903">
        <f t="shared" ref="AJ385" si="479">AD385+AF385</f>
        <v>0</v>
      </c>
      <c r="AK385" s="2807">
        <f t="shared" ref="AK385" si="480">AE385+AG385</f>
        <v>0</v>
      </c>
      <c r="AL385" s="903">
        <f t="shared" ref="AL385" si="481">AF385+AH385</f>
        <v>0</v>
      </c>
      <c r="AM385" s="1041">
        <f t="shared" ref="AM385" si="482">AG385+AI385</f>
        <v>0</v>
      </c>
      <c r="AN385" s="933">
        <f t="shared" si="430"/>
        <v>0</v>
      </c>
      <c r="AO385" s="937">
        <f t="shared" si="431"/>
        <v>0</v>
      </c>
      <c r="AR385" s="1539"/>
    </row>
    <row r="386" spans="2:47">
      <c r="B386" s="1530"/>
      <c r="C386" s="92"/>
      <c r="D386" s="106"/>
      <c r="E386" s="106"/>
      <c r="F386" s="106"/>
      <c r="G386" s="106"/>
      <c r="H386" s="101"/>
      <c r="I386" s="115"/>
      <c r="J386" s="264"/>
      <c r="K386" s="106"/>
      <c r="L386" s="106"/>
      <c r="M386" s="106"/>
      <c r="N386" s="92"/>
      <c r="O386" s="891" t="s">
        <v>119</v>
      </c>
      <c r="P386" s="886"/>
      <c r="Q386" s="1060"/>
      <c r="R386" s="886"/>
      <c r="S386" s="1061"/>
      <c r="T386" s="896"/>
      <c r="U386" s="1060"/>
      <c r="V386" s="898">
        <f t="shared" si="474"/>
        <v>0</v>
      </c>
      <c r="W386" s="1057">
        <f t="shared" si="454"/>
        <v>0</v>
      </c>
      <c r="X386" s="880">
        <f t="shared" si="455"/>
        <v>0</v>
      </c>
      <c r="Y386" s="1057">
        <f t="shared" si="456"/>
        <v>0</v>
      </c>
      <c r="Z386" s="917">
        <f t="shared" si="478"/>
        <v>0</v>
      </c>
      <c r="AA386" s="925">
        <f t="shared" si="476"/>
        <v>0</v>
      </c>
      <c r="AC386" s="1076" t="s">
        <v>636</v>
      </c>
      <c r="AD386" s="994"/>
      <c r="AE386" s="1081"/>
      <c r="AF386" s="996"/>
      <c r="AG386" s="1084"/>
      <c r="AH386" s="994"/>
      <c r="AI386" s="1081"/>
      <c r="AJ386" s="903">
        <f t="shared" ref="AJ386:AK388" si="483">AD386+AF386</f>
        <v>0</v>
      </c>
      <c r="AK386" s="2807">
        <f t="shared" si="483"/>
        <v>0</v>
      </c>
      <c r="AL386" s="903">
        <f t="shared" si="475"/>
        <v>0</v>
      </c>
      <c r="AM386" s="1041">
        <f t="shared" ref="AM386:AM391" si="484">AG386+AI386</f>
        <v>0</v>
      </c>
      <c r="AN386" s="933">
        <f t="shared" si="430"/>
        <v>0</v>
      </c>
      <c r="AO386" s="937">
        <f t="shared" si="431"/>
        <v>0</v>
      </c>
      <c r="AR386" s="104"/>
    </row>
    <row r="387" spans="2:47" ht="15.75" thickBot="1">
      <c r="B387" s="3113"/>
      <c r="C387" s="1561"/>
      <c r="D387" s="106"/>
      <c r="E387" s="106"/>
      <c r="F387" s="106"/>
      <c r="G387" s="106"/>
      <c r="H387" s="106"/>
      <c r="I387" s="106"/>
      <c r="J387" s="106"/>
      <c r="K387" s="178"/>
      <c r="L387" s="212"/>
      <c r="M387" s="212"/>
      <c r="N387" s="92"/>
      <c r="O387" s="891" t="s">
        <v>339</v>
      </c>
      <c r="P387" s="886"/>
      <c r="Q387" s="1060"/>
      <c r="R387" s="886"/>
      <c r="S387" s="1061"/>
      <c r="T387" s="896"/>
      <c r="U387" s="1060"/>
      <c r="V387" s="898">
        <f t="shared" si="474"/>
        <v>0</v>
      </c>
      <c r="W387" s="1057">
        <f t="shared" si="454"/>
        <v>0</v>
      </c>
      <c r="X387" s="880">
        <f>R387+T387</f>
        <v>0</v>
      </c>
      <c r="Y387" s="1057">
        <f t="shared" si="456"/>
        <v>0</v>
      </c>
      <c r="Z387" s="917">
        <f t="shared" si="478"/>
        <v>0</v>
      </c>
      <c r="AA387" s="925">
        <f t="shared" si="476"/>
        <v>0</v>
      </c>
      <c r="AC387" s="1077" t="s">
        <v>355</v>
      </c>
      <c r="AD387" s="999"/>
      <c r="AE387" s="1082"/>
      <c r="AF387" s="1001"/>
      <c r="AG387" s="1085"/>
      <c r="AH387" s="999"/>
      <c r="AI387" s="1082"/>
      <c r="AJ387" s="904">
        <f t="shared" si="483"/>
        <v>0</v>
      </c>
      <c r="AK387" s="2808">
        <f t="shared" si="483"/>
        <v>0</v>
      </c>
      <c r="AL387" s="904">
        <f t="shared" si="475"/>
        <v>0</v>
      </c>
      <c r="AM387" s="1086">
        <f t="shared" si="484"/>
        <v>0</v>
      </c>
      <c r="AN387" s="933">
        <f t="shared" si="430"/>
        <v>0</v>
      </c>
      <c r="AO387" s="937">
        <f t="shared" si="431"/>
        <v>0</v>
      </c>
      <c r="AR387" s="104"/>
      <c r="AU387" s="623"/>
    </row>
    <row r="388" spans="2:47" ht="15.75" thickBot="1">
      <c r="B388" s="576"/>
      <c r="C388" s="1561"/>
      <c r="D388" s="135"/>
      <c r="E388" s="106"/>
      <c r="F388" s="106"/>
      <c r="G388" s="106"/>
      <c r="H388" s="106"/>
      <c r="I388" s="106"/>
      <c r="J388" s="106"/>
      <c r="K388" s="178"/>
      <c r="L388" s="212"/>
      <c r="M388" s="212"/>
      <c r="N388" s="92"/>
      <c r="O388" s="433" t="s">
        <v>88</v>
      </c>
      <c r="P388" s="887"/>
      <c r="Q388" s="1062"/>
      <c r="R388" s="887">
        <f>I364</f>
        <v>20</v>
      </c>
      <c r="S388" s="1063">
        <f>J364</f>
        <v>20</v>
      </c>
      <c r="T388" s="897"/>
      <c r="U388" s="1064"/>
      <c r="V388" s="899">
        <f t="shared" si="474"/>
        <v>20</v>
      </c>
      <c r="W388" s="1065">
        <f t="shared" si="454"/>
        <v>20</v>
      </c>
      <c r="X388" s="899">
        <f>R388+T388</f>
        <v>20</v>
      </c>
      <c r="Y388" s="1065">
        <f t="shared" si="456"/>
        <v>20</v>
      </c>
      <c r="Z388" s="917">
        <f t="shared" si="478"/>
        <v>20</v>
      </c>
      <c r="AA388" s="925">
        <f t="shared" si="476"/>
        <v>20</v>
      </c>
      <c r="AC388" s="1078" t="s">
        <v>321</v>
      </c>
      <c r="AD388" s="1091">
        <f t="shared" ref="AD388:AI388" si="485">SUM(AD385:AD387)</f>
        <v>0</v>
      </c>
      <c r="AE388" s="1024">
        <f t="shared" si="485"/>
        <v>0</v>
      </c>
      <c r="AF388" s="1079">
        <f t="shared" si="485"/>
        <v>0</v>
      </c>
      <c r="AG388" s="1022">
        <f>SUM(AG385:AG387)</f>
        <v>0</v>
      </c>
      <c r="AH388" s="1091">
        <f t="shared" si="485"/>
        <v>0</v>
      </c>
      <c r="AI388" s="1024">
        <f t="shared" si="485"/>
        <v>0</v>
      </c>
      <c r="AJ388" s="948">
        <f t="shared" si="483"/>
        <v>0</v>
      </c>
      <c r="AK388" s="1023">
        <f t="shared" si="483"/>
        <v>0</v>
      </c>
      <c r="AL388" s="948">
        <f t="shared" si="475"/>
        <v>0</v>
      </c>
      <c r="AM388" s="1024">
        <f t="shared" si="484"/>
        <v>0</v>
      </c>
      <c r="AN388" s="933">
        <f t="shared" si="430"/>
        <v>0</v>
      </c>
      <c r="AO388" s="937">
        <f t="shared" si="431"/>
        <v>0</v>
      </c>
      <c r="AR388" s="191"/>
      <c r="AU388" s="623"/>
    </row>
    <row r="389" spans="2:47">
      <c r="B389" s="576"/>
      <c r="C389" s="1561"/>
      <c r="D389" s="135"/>
      <c r="E389" s="275"/>
      <c r="F389" s="197"/>
      <c r="G389" s="197"/>
      <c r="H389" s="2829"/>
      <c r="I389" s="106"/>
      <c r="J389" s="106"/>
      <c r="K389" s="275"/>
      <c r="L389" s="137"/>
      <c r="M389" s="187"/>
      <c r="N389" s="92"/>
      <c r="AC389" s="936" t="s">
        <v>315</v>
      </c>
      <c r="AD389" s="978"/>
      <c r="AE389" s="979"/>
      <c r="AF389" s="902"/>
      <c r="AG389" s="980"/>
      <c r="AH389" s="978"/>
      <c r="AI389" s="979"/>
      <c r="AJ389" s="904">
        <f t="shared" ref="AJ389:AK391" si="486">AD389+AF389</f>
        <v>0</v>
      </c>
      <c r="AK389" s="2810">
        <f t="shared" si="486"/>
        <v>0</v>
      </c>
      <c r="AL389" s="904">
        <f t="shared" ref="AL389" si="487">AF389+AH389</f>
        <v>0</v>
      </c>
      <c r="AM389" s="981">
        <f t="shared" si="484"/>
        <v>0</v>
      </c>
      <c r="AN389" s="933">
        <f t="shared" si="430"/>
        <v>0</v>
      </c>
      <c r="AO389" s="937">
        <f t="shared" si="431"/>
        <v>0</v>
      </c>
      <c r="AR389" s="104"/>
      <c r="AU389" s="623"/>
    </row>
    <row r="390" spans="2:47" ht="15.75" thickBot="1">
      <c r="B390" s="106"/>
      <c r="C390" s="114"/>
      <c r="D390" s="98"/>
      <c r="E390" s="212"/>
      <c r="F390" s="191"/>
      <c r="G390" s="192"/>
      <c r="H390" s="106"/>
      <c r="I390" s="106"/>
      <c r="J390" s="106"/>
      <c r="K390" s="92"/>
      <c r="L390" s="92"/>
      <c r="M390" s="92"/>
      <c r="N390" s="92"/>
      <c r="O390" s="27"/>
      <c r="P390" s="342"/>
      <c r="Q390" s="342"/>
      <c r="U390" s="11"/>
      <c r="V390" s="11"/>
      <c r="W390" s="11"/>
      <c r="AC390" s="938" t="s">
        <v>316</v>
      </c>
      <c r="AD390" s="965"/>
      <c r="AE390" s="982"/>
      <c r="AF390" s="904"/>
      <c r="AG390" s="1208"/>
      <c r="AH390" s="965"/>
      <c r="AI390" s="982"/>
      <c r="AJ390" s="904">
        <f t="shared" si="486"/>
        <v>0</v>
      </c>
      <c r="AK390" s="2810">
        <f t="shared" si="486"/>
        <v>0</v>
      </c>
      <c r="AL390" s="904">
        <f t="shared" si="475"/>
        <v>0</v>
      </c>
      <c r="AM390" s="984">
        <f t="shared" si="484"/>
        <v>0</v>
      </c>
      <c r="AN390" s="933">
        <f t="shared" si="430"/>
        <v>0</v>
      </c>
      <c r="AO390" s="937">
        <f t="shared" si="431"/>
        <v>0</v>
      </c>
      <c r="AR390" s="104"/>
      <c r="AU390" s="106"/>
    </row>
    <row r="391" spans="2:47" ht="15.75" thickBot="1">
      <c r="B391" s="92"/>
      <c r="C391" s="114"/>
      <c r="D391" s="106"/>
      <c r="E391" s="106"/>
      <c r="F391" s="106"/>
      <c r="G391" s="106"/>
      <c r="H391" s="106"/>
      <c r="I391" s="106"/>
      <c r="J391" s="106"/>
      <c r="K391" s="92"/>
      <c r="L391" s="92"/>
      <c r="M391" s="92"/>
      <c r="N391" s="92"/>
      <c r="O391" s="7"/>
      <c r="P391" s="1167"/>
      <c r="Q391" s="343"/>
      <c r="U391" s="11"/>
      <c r="V391" s="11"/>
      <c r="W391" s="11"/>
      <c r="Y391" s="869"/>
      <c r="AC391" s="939" t="s">
        <v>312</v>
      </c>
      <c r="AD391" s="985">
        <f t="shared" ref="AD391:AH391" si="488">SUM(AD389:AD390)</f>
        <v>0</v>
      </c>
      <c r="AE391" s="986">
        <f t="shared" si="488"/>
        <v>0</v>
      </c>
      <c r="AF391" s="987">
        <f t="shared" si="488"/>
        <v>0</v>
      </c>
      <c r="AG391" s="941">
        <f t="shared" si="488"/>
        <v>0</v>
      </c>
      <c r="AH391" s="985">
        <f t="shared" si="488"/>
        <v>0</v>
      </c>
      <c r="AI391" s="986">
        <f>SUM(AI389:AI390)</f>
        <v>0</v>
      </c>
      <c r="AJ391" s="940">
        <f t="shared" si="486"/>
        <v>0</v>
      </c>
      <c r="AK391" s="988">
        <f t="shared" si="486"/>
        <v>0</v>
      </c>
      <c r="AL391" s="940">
        <f t="shared" si="475"/>
        <v>0</v>
      </c>
      <c r="AM391" s="989">
        <f t="shared" si="484"/>
        <v>0</v>
      </c>
      <c r="AN391" s="933">
        <f t="shared" si="430"/>
        <v>0</v>
      </c>
      <c r="AO391" s="937">
        <f t="shared" si="431"/>
        <v>0</v>
      </c>
      <c r="AR391" s="191"/>
      <c r="AU391" s="106"/>
    </row>
    <row r="392" spans="2:47">
      <c r="B392" s="92"/>
      <c r="C392" s="114"/>
      <c r="D392" s="106"/>
      <c r="E392" s="106"/>
      <c r="F392" s="106"/>
      <c r="G392" s="106"/>
      <c r="H392" s="92"/>
      <c r="I392" s="92"/>
      <c r="J392" s="92"/>
      <c r="K392" s="92"/>
      <c r="L392" s="92"/>
      <c r="M392" s="92"/>
      <c r="N392" s="92"/>
      <c r="O392" s="7"/>
      <c r="P392" s="14"/>
      <c r="Q392" s="142"/>
      <c r="R392" s="11"/>
      <c r="U392" s="11"/>
      <c r="V392" s="11"/>
      <c r="W392" s="11"/>
      <c r="Y392" s="869"/>
      <c r="AC392" s="942" t="s">
        <v>214</v>
      </c>
      <c r="AD392" s="990"/>
      <c r="AE392" s="991"/>
      <c r="AF392" s="992"/>
      <c r="AG392" s="993"/>
      <c r="AH392" s="990"/>
      <c r="AI392" s="991"/>
      <c r="AJ392" s="903">
        <f t="shared" ref="AJ392" si="489">AD392+AF392</f>
        <v>0</v>
      </c>
      <c r="AK392" s="2811">
        <f t="shared" ref="AK392" si="490">AE392+AG392</f>
        <v>0</v>
      </c>
      <c r="AL392" s="903">
        <f t="shared" ref="AL392" si="491">AF392+AH392</f>
        <v>0</v>
      </c>
      <c r="AM392" s="998">
        <f>AG392+AI392</f>
        <v>0</v>
      </c>
      <c r="AN392" s="933">
        <f t="shared" si="430"/>
        <v>0</v>
      </c>
      <c r="AO392" s="937">
        <f t="shared" si="431"/>
        <v>0</v>
      </c>
      <c r="AR392" s="98"/>
      <c r="AU392" s="106"/>
    </row>
    <row r="393" spans="2:47">
      <c r="B393" s="92"/>
      <c r="C393" s="1561"/>
      <c r="D393" s="92"/>
      <c r="E393" s="2829"/>
      <c r="F393" s="106"/>
      <c r="G393" s="106"/>
      <c r="H393" s="92"/>
      <c r="I393" s="92"/>
      <c r="J393" s="92"/>
      <c r="K393" s="1073"/>
      <c r="L393" s="92"/>
      <c r="M393" s="92"/>
      <c r="N393" s="92"/>
      <c r="O393" s="7"/>
      <c r="P393" s="1167"/>
      <c r="Q393" s="343"/>
      <c r="R393" s="11"/>
      <c r="U393" s="11"/>
      <c r="V393" s="11"/>
      <c r="W393" s="11"/>
      <c r="Y393" s="276"/>
      <c r="AC393" s="943" t="s">
        <v>92</v>
      </c>
      <c r="AD393" s="994"/>
      <c r="AE393" s="995"/>
      <c r="AF393" s="996">
        <f>I363</f>
        <v>89.8</v>
      </c>
      <c r="AG393" s="997">
        <f>J363</f>
        <v>80</v>
      </c>
      <c r="AH393" s="994"/>
      <c r="AI393" s="995"/>
      <c r="AJ393" s="903">
        <f t="shared" ref="AJ393:AK395" si="492">AD393+AF393</f>
        <v>89.8</v>
      </c>
      <c r="AK393" s="2811">
        <f t="shared" si="492"/>
        <v>80</v>
      </c>
      <c r="AL393" s="903">
        <f t="shared" si="475"/>
        <v>89.8</v>
      </c>
      <c r="AM393" s="998">
        <f>AG393+AI393</f>
        <v>80</v>
      </c>
      <c r="AN393" s="933">
        <f t="shared" si="430"/>
        <v>89.8</v>
      </c>
      <c r="AO393" s="937">
        <f t="shared" si="431"/>
        <v>80</v>
      </c>
      <c r="AR393" s="104"/>
      <c r="AU393" s="106"/>
    </row>
    <row r="394" spans="2:47" ht="15.75" thickBot="1">
      <c r="B394" s="92"/>
      <c r="C394" s="1561"/>
      <c r="D394" s="92"/>
      <c r="E394" s="2829"/>
      <c r="F394" s="100"/>
      <c r="G394" s="130"/>
      <c r="H394" s="92"/>
      <c r="I394" s="92"/>
      <c r="J394" s="92"/>
      <c r="K394" s="92"/>
      <c r="L394" s="92"/>
      <c r="M394" s="92"/>
      <c r="N394" s="92"/>
      <c r="O394" s="7"/>
      <c r="P394" s="14"/>
      <c r="Q394" s="140"/>
      <c r="R394" s="11"/>
      <c r="U394" s="11"/>
      <c r="V394" s="11"/>
      <c r="W394" s="11"/>
      <c r="Y394" s="864"/>
      <c r="AC394" s="944" t="s">
        <v>215</v>
      </c>
      <c r="AD394" s="999"/>
      <c r="AE394" s="1000"/>
      <c r="AF394" s="1001"/>
      <c r="AG394" s="1002"/>
      <c r="AH394" s="999"/>
      <c r="AI394" s="1000"/>
      <c r="AJ394" s="904">
        <f t="shared" si="492"/>
        <v>0</v>
      </c>
      <c r="AK394" s="2812">
        <f t="shared" si="492"/>
        <v>0</v>
      </c>
      <c r="AL394" s="904">
        <f t="shared" si="475"/>
        <v>0</v>
      </c>
      <c r="AM394" s="1003">
        <f>AG394+AI394</f>
        <v>0</v>
      </c>
      <c r="AN394" s="933">
        <f t="shared" si="430"/>
        <v>0</v>
      </c>
      <c r="AO394" s="937">
        <f t="shared" si="431"/>
        <v>0</v>
      </c>
      <c r="AR394" s="104"/>
      <c r="AU394" s="106"/>
    </row>
    <row r="395" spans="2:47" ht="15.75" thickBot="1">
      <c r="B395" s="92"/>
      <c r="C395" s="1561"/>
      <c r="D395" s="92"/>
      <c r="E395" s="92"/>
      <c r="F395" s="92"/>
      <c r="G395" s="92"/>
      <c r="H395" s="92"/>
      <c r="I395" s="92"/>
      <c r="J395" s="92"/>
      <c r="K395" s="92"/>
      <c r="L395" s="92"/>
      <c r="M395" s="92"/>
      <c r="N395" s="92"/>
      <c r="O395" s="7"/>
      <c r="P395" s="325"/>
      <c r="Q395" s="336"/>
      <c r="R395" s="11"/>
      <c r="U395" s="54"/>
      <c r="V395" s="14"/>
      <c r="W395" s="140"/>
      <c r="Y395" s="864"/>
      <c r="AC395" s="1088" t="s">
        <v>313</v>
      </c>
      <c r="AD395" s="1089">
        <f t="shared" ref="AD395:AH395" si="493">SUM(AD392:AD394)</f>
        <v>0</v>
      </c>
      <c r="AE395" s="975">
        <f t="shared" si="493"/>
        <v>0</v>
      </c>
      <c r="AF395" s="1089">
        <f t="shared" si="493"/>
        <v>89.8</v>
      </c>
      <c r="AG395" s="975">
        <f t="shared" si="493"/>
        <v>80</v>
      </c>
      <c r="AH395" s="1089">
        <f t="shared" si="493"/>
        <v>0</v>
      </c>
      <c r="AI395" s="975">
        <f>SUM(AI392:AI394)</f>
        <v>0</v>
      </c>
      <c r="AJ395" s="974">
        <f t="shared" si="492"/>
        <v>89.8</v>
      </c>
      <c r="AK395" s="976">
        <f t="shared" si="492"/>
        <v>80</v>
      </c>
      <c r="AL395" s="974">
        <f t="shared" si="475"/>
        <v>89.8</v>
      </c>
      <c r="AM395" s="977">
        <f>AG395+AI395</f>
        <v>80</v>
      </c>
      <c r="AN395" s="933">
        <f t="shared" si="430"/>
        <v>89.8</v>
      </c>
      <c r="AO395" s="937">
        <f t="shared" si="431"/>
        <v>80</v>
      </c>
      <c r="AR395" s="191"/>
      <c r="AU395" s="106"/>
    </row>
    <row r="396" spans="2:47">
      <c r="B396" s="100"/>
      <c r="C396" s="101"/>
      <c r="D396" s="96"/>
      <c r="E396" s="92"/>
      <c r="F396" s="92"/>
      <c r="G396" s="92"/>
      <c r="H396" s="92"/>
      <c r="I396" s="92"/>
      <c r="J396" s="92"/>
      <c r="K396" s="106"/>
      <c r="L396" s="106"/>
      <c r="M396" s="106"/>
      <c r="N396" s="92"/>
      <c r="R396" s="1213"/>
      <c r="U396" s="11"/>
      <c r="V396" s="11"/>
      <c r="W396" s="11"/>
      <c r="Y396" s="870"/>
      <c r="Z396" s="926"/>
      <c r="AA396" s="291"/>
      <c r="AE396" s="865"/>
      <c r="AG396" s="867"/>
      <c r="AI396" s="14"/>
      <c r="AK396" s="345"/>
      <c r="AM396" s="874"/>
      <c r="AN396" s="11"/>
      <c r="AR396" s="106"/>
      <c r="AU396" s="11"/>
    </row>
    <row r="397" spans="2:47">
      <c r="B397" s="92"/>
      <c r="C397" s="1561"/>
      <c r="D397" s="92"/>
      <c r="E397" s="106"/>
      <c r="F397" s="106"/>
      <c r="G397" s="106"/>
      <c r="H397" s="107"/>
      <c r="I397" s="100"/>
      <c r="J397" s="141"/>
      <c r="K397" s="106"/>
      <c r="L397" s="106"/>
      <c r="M397" s="106"/>
      <c r="N397" s="92"/>
      <c r="O397" s="1213"/>
      <c r="P397" s="11"/>
      <c r="Q397" s="11"/>
      <c r="R397" s="11"/>
      <c r="Z397" s="926"/>
      <c r="AA397" s="1032"/>
      <c r="AC397" t="s">
        <v>295</v>
      </c>
      <c r="AN397" s="106"/>
      <c r="AO397" s="11"/>
      <c r="AR397" s="135"/>
    </row>
    <row r="398" spans="2:47" ht="15.75" thickBot="1">
      <c r="N398" s="92"/>
      <c r="Z398" s="1033"/>
      <c r="AA398" s="79"/>
      <c r="AC398" s="99" t="str">
        <f>O400</f>
        <v>8- й   день</v>
      </c>
      <c r="AD398" s="556" t="s">
        <v>546</v>
      </c>
      <c r="AI398" s="131" t="str">
        <f>F401</f>
        <v>2 - я   неделя</v>
      </c>
      <c r="AK398" s="1531" t="str">
        <f>J401</f>
        <v>О С Е Н Ь     2024  -   __  г.г.</v>
      </c>
      <c r="AL398" s="67"/>
      <c r="AR398" s="106"/>
    </row>
    <row r="399" spans="2:47" ht="15.75" thickBot="1">
      <c r="B399" s="92"/>
      <c r="C399" s="1562" t="s">
        <v>571</v>
      </c>
      <c r="D399" s="92"/>
      <c r="E399" s="92"/>
      <c r="F399" s="92"/>
      <c r="G399" s="1563"/>
      <c r="H399" s="1563"/>
      <c r="I399" s="1563"/>
      <c r="J399" s="92"/>
      <c r="K399" s="92"/>
      <c r="L399" s="1563"/>
      <c r="M399" s="92"/>
      <c r="N399" s="92"/>
      <c r="O399" t="s">
        <v>295</v>
      </c>
      <c r="AC399" s="858" t="s">
        <v>243</v>
      </c>
      <c r="AD399" s="859" t="s">
        <v>296</v>
      </c>
      <c r="AE399" s="860"/>
      <c r="AF399" s="859" t="s">
        <v>297</v>
      </c>
      <c r="AG399" s="860"/>
      <c r="AH399" s="859" t="s">
        <v>298</v>
      </c>
      <c r="AI399" s="860"/>
      <c r="AJ399" s="859" t="s">
        <v>302</v>
      </c>
      <c r="AK399" s="860"/>
      <c r="AL399" s="906" t="s">
        <v>303</v>
      </c>
      <c r="AM399" s="860"/>
      <c r="AN399" s="1540" t="s">
        <v>304</v>
      </c>
      <c r="AO399" s="928"/>
      <c r="AR399" s="1537"/>
    </row>
    <row r="400" spans="2:47" ht="16.5" thickBot="1">
      <c r="B400" s="92"/>
      <c r="C400" s="1561"/>
      <c r="D400" s="1585" t="s">
        <v>363</v>
      </c>
      <c r="E400" s="92"/>
      <c r="F400" s="92"/>
      <c r="G400" s="92"/>
      <c r="H400" s="92"/>
      <c r="I400" s="92"/>
      <c r="J400" s="92"/>
      <c r="K400" s="92"/>
      <c r="L400" s="1586" t="s">
        <v>106</v>
      </c>
      <c r="M400" s="92"/>
      <c r="N400" s="92"/>
      <c r="O400" s="99" t="str">
        <f>B404</f>
        <v>8- й   день</v>
      </c>
      <c r="P400" s="556" t="s">
        <v>546</v>
      </c>
      <c r="U400" s="131" t="str">
        <f>F401</f>
        <v>2 - я   неделя</v>
      </c>
      <c r="W400" s="1531" t="str">
        <f>J401</f>
        <v>О С Е Н Ь     2024  -   __  г.г.</v>
      </c>
      <c r="X400" s="67"/>
      <c r="Y400" s="1034"/>
      <c r="AC400" s="1092" t="s">
        <v>324</v>
      </c>
      <c r="AD400" s="861" t="s">
        <v>90</v>
      </c>
      <c r="AE400" s="863" t="s">
        <v>91</v>
      </c>
      <c r="AF400" s="907" t="s">
        <v>90</v>
      </c>
      <c r="AG400" s="908" t="s">
        <v>91</v>
      </c>
      <c r="AH400" s="907" t="s">
        <v>90</v>
      </c>
      <c r="AI400" s="908" t="s">
        <v>91</v>
      </c>
      <c r="AJ400" s="861" t="s">
        <v>90</v>
      </c>
      <c r="AK400" s="862" t="s">
        <v>91</v>
      </c>
      <c r="AL400" s="909" t="s">
        <v>90</v>
      </c>
      <c r="AM400" s="862" t="s">
        <v>91</v>
      </c>
      <c r="AN400" s="1094" t="s">
        <v>90</v>
      </c>
      <c r="AO400" s="1095" t="s">
        <v>91</v>
      </c>
      <c r="AR400" s="106"/>
    </row>
    <row r="401" spans="2:66" ht="15.75" thickBot="1">
      <c r="B401" s="1563" t="s">
        <v>545</v>
      </c>
      <c r="C401" s="1563"/>
      <c r="D401" s="1566"/>
      <c r="E401" s="92"/>
      <c r="F401" s="1567" t="s">
        <v>125</v>
      </c>
      <c r="G401" s="92"/>
      <c r="H401" s="92"/>
      <c r="I401" s="1568"/>
      <c r="J401" s="3115" t="s">
        <v>626</v>
      </c>
      <c r="K401" s="1569"/>
      <c r="L401" s="92"/>
      <c r="M401" s="92"/>
      <c r="N401" s="92"/>
      <c r="Q401" s="169" t="s">
        <v>617</v>
      </c>
      <c r="AC401" s="945" t="s">
        <v>65</v>
      </c>
      <c r="AD401" s="978"/>
      <c r="AE401" s="1004"/>
      <c r="AF401" s="978"/>
      <c r="AG401" s="1005"/>
      <c r="AH401" s="978"/>
      <c r="AI401" s="1006"/>
      <c r="AJ401" s="902">
        <f t="shared" ref="AJ401:AJ429" si="494">AD401+AF401</f>
        <v>0</v>
      </c>
      <c r="AK401" s="2801">
        <f t="shared" ref="AK401:AK429" si="495">AE401+AG401</f>
        <v>0</v>
      </c>
      <c r="AL401" s="902">
        <f t="shared" ref="AL401:AL429" si="496">AF401+AH401</f>
        <v>0</v>
      </c>
      <c r="AM401" s="1007">
        <f t="shared" ref="AM401:AM429" si="497">AG401+AI401</f>
        <v>0</v>
      </c>
      <c r="AN401" s="933">
        <f>AD401+AF401+AH401</f>
        <v>0</v>
      </c>
      <c r="AO401" s="937">
        <f>AE401+AG401+AI401</f>
        <v>0</v>
      </c>
      <c r="AR401" s="101"/>
    </row>
    <row r="402" spans="2:66">
      <c r="B402" s="348" t="s">
        <v>2</v>
      </c>
      <c r="C402" s="349" t="s">
        <v>3</v>
      </c>
      <c r="D402" s="1570" t="s">
        <v>4</v>
      </c>
      <c r="E402" s="234" t="s">
        <v>59</v>
      </c>
      <c r="F402" s="112"/>
      <c r="G402" s="112"/>
      <c r="H402" s="112"/>
      <c r="I402" s="112"/>
      <c r="J402" s="112"/>
      <c r="K402" s="112"/>
      <c r="L402" s="112"/>
      <c r="M402" s="226"/>
      <c r="N402" s="92"/>
      <c r="O402" s="1105" t="s">
        <v>327</v>
      </c>
      <c r="P402" s="182"/>
      <c r="Q402" s="182"/>
      <c r="R402" s="182"/>
      <c r="S402" s="182"/>
      <c r="T402" s="182"/>
      <c r="U402" s="182"/>
      <c r="V402" s="182"/>
      <c r="W402" s="182"/>
      <c r="X402" s="182"/>
      <c r="Y402" s="856"/>
      <c r="AC402" s="945" t="s">
        <v>465</v>
      </c>
      <c r="AD402" s="959"/>
      <c r="AE402" s="1008"/>
      <c r="AF402" s="959"/>
      <c r="AG402" s="1009"/>
      <c r="AH402" s="959"/>
      <c r="AI402" s="1010"/>
      <c r="AJ402" s="903">
        <f t="shared" si="494"/>
        <v>0</v>
      </c>
      <c r="AK402" s="2802">
        <f t="shared" si="495"/>
        <v>0</v>
      </c>
      <c r="AL402" s="903">
        <f t="shared" si="496"/>
        <v>0</v>
      </c>
      <c r="AM402" s="950">
        <f t="shared" si="497"/>
        <v>0</v>
      </c>
      <c r="AN402" s="933">
        <f t="shared" ref="AN402:AN429" si="498">AD402+AF402+AH402</f>
        <v>0</v>
      </c>
      <c r="AO402" s="937">
        <f t="shared" ref="AO402:AO429" si="499">AE402+AG402+AI402</f>
        <v>0</v>
      </c>
      <c r="AR402" s="10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</row>
    <row r="403" spans="2:66" ht="15.75" thickBot="1">
      <c r="B403" s="350" t="s">
        <v>5</v>
      </c>
      <c r="C403" s="92"/>
      <c r="D403" s="1582" t="s">
        <v>60</v>
      </c>
      <c r="E403" s="106"/>
      <c r="F403" s="106"/>
      <c r="G403" s="106"/>
      <c r="H403" s="92"/>
      <c r="I403" s="92"/>
      <c r="J403" s="92"/>
      <c r="K403" s="92"/>
      <c r="L403" s="92"/>
      <c r="M403" s="102"/>
      <c r="N403" s="92"/>
      <c r="O403" s="692"/>
      <c r="P403" s="17" t="s">
        <v>328</v>
      </c>
      <c r="Q403" s="17"/>
      <c r="R403" s="17"/>
      <c r="S403" s="17"/>
      <c r="T403" s="17"/>
      <c r="U403" s="17"/>
      <c r="V403" s="17"/>
      <c r="W403" s="17"/>
      <c r="X403" s="17"/>
      <c r="Y403" s="857"/>
      <c r="AC403" s="945" t="s">
        <v>67</v>
      </c>
      <c r="AD403" s="1011"/>
      <c r="AE403" s="1066"/>
      <c r="AF403" s="1011"/>
      <c r="AG403" s="1013"/>
      <c r="AH403" s="1011"/>
      <c r="AI403" s="1014"/>
      <c r="AJ403" s="903">
        <f t="shared" si="494"/>
        <v>0</v>
      </c>
      <c r="AK403" s="2802">
        <f t="shared" si="495"/>
        <v>0</v>
      </c>
      <c r="AL403" s="903">
        <f t="shared" si="496"/>
        <v>0</v>
      </c>
      <c r="AM403" s="950">
        <f t="shared" si="497"/>
        <v>0</v>
      </c>
      <c r="AN403" s="933">
        <f t="shared" si="498"/>
        <v>0</v>
      </c>
      <c r="AO403" s="937">
        <f t="shared" si="499"/>
        <v>0</v>
      </c>
      <c r="AR403" s="101"/>
      <c r="BA403" s="11"/>
      <c r="BB403" s="11"/>
      <c r="BC403" s="11"/>
      <c r="BD403" s="1214"/>
      <c r="BE403" s="90"/>
      <c r="BF403" s="3"/>
      <c r="BG403" s="11"/>
      <c r="BH403" s="11"/>
      <c r="BI403" s="11"/>
      <c r="BJ403" s="11"/>
      <c r="BK403" s="11"/>
      <c r="BL403" s="11"/>
      <c r="BM403" s="11"/>
      <c r="BN403" s="11"/>
    </row>
    <row r="404" spans="2:66" ht="16.5" thickBot="1">
      <c r="B404" s="1573" t="s">
        <v>567</v>
      </c>
      <c r="C404" s="1590"/>
      <c r="D404" s="1575"/>
      <c r="E404" s="3264" t="s">
        <v>532</v>
      </c>
      <c r="F404" s="1182"/>
      <c r="G404" s="3191"/>
      <c r="H404" s="3016"/>
      <c r="I404" s="3016"/>
      <c r="J404" s="3017"/>
      <c r="K404" s="2756" t="s">
        <v>650</v>
      </c>
      <c r="L404" s="3443"/>
      <c r="M404" s="3017"/>
      <c r="N404" s="92"/>
      <c r="Z404" s="11"/>
      <c r="AA404" s="11"/>
      <c r="AC404" s="945" t="s">
        <v>68</v>
      </c>
      <c r="AD404" s="959"/>
      <c r="AE404" s="1012"/>
      <c r="AF404" s="959"/>
      <c r="AG404" s="1013"/>
      <c r="AH404" s="959"/>
      <c r="AI404" s="1014"/>
      <c r="AJ404" s="903">
        <f t="shared" si="494"/>
        <v>0</v>
      </c>
      <c r="AK404" s="2802">
        <f t="shared" si="495"/>
        <v>0</v>
      </c>
      <c r="AL404" s="903">
        <f t="shared" si="496"/>
        <v>0</v>
      </c>
      <c r="AM404" s="950">
        <f t="shared" si="497"/>
        <v>0</v>
      </c>
      <c r="AN404" s="933">
        <f t="shared" si="498"/>
        <v>0</v>
      </c>
      <c r="AO404" s="937">
        <f t="shared" si="499"/>
        <v>0</v>
      </c>
      <c r="AR404" s="101"/>
      <c r="BA404" s="342"/>
      <c r="BB404" s="84"/>
      <c r="BC404" s="134"/>
      <c r="BD404" s="342"/>
      <c r="BE404" s="84"/>
      <c r="BF404" s="134"/>
      <c r="BG404" s="11"/>
      <c r="BH404" s="11"/>
      <c r="BI404" s="11"/>
      <c r="BJ404" s="11"/>
      <c r="BK404" s="11"/>
      <c r="BL404" s="11"/>
      <c r="BM404" s="11"/>
      <c r="BN404" s="11"/>
    </row>
    <row r="405" spans="2:66" ht="15.75" thickBot="1">
      <c r="B405" s="234"/>
      <c r="C405" s="340" t="s">
        <v>132</v>
      </c>
      <c r="D405" s="226"/>
      <c r="E405" s="1206" t="s">
        <v>89</v>
      </c>
      <c r="F405" s="160" t="s">
        <v>90</v>
      </c>
      <c r="G405" s="2424" t="s">
        <v>91</v>
      </c>
      <c r="H405" s="1206" t="s">
        <v>89</v>
      </c>
      <c r="I405" s="160" t="s">
        <v>90</v>
      </c>
      <c r="J405" s="2424" t="s">
        <v>91</v>
      </c>
      <c r="K405" s="1206" t="s">
        <v>89</v>
      </c>
      <c r="L405" s="160" t="s">
        <v>90</v>
      </c>
      <c r="M405" s="2424" t="s">
        <v>91</v>
      </c>
      <c r="N405" s="576"/>
      <c r="O405" s="858" t="s">
        <v>243</v>
      </c>
      <c r="P405" s="859" t="s">
        <v>296</v>
      </c>
      <c r="Q405" s="860"/>
      <c r="R405" s="859" t="s">
        <v>297</v>
      </c>
      <c r="S405" s="860"/>
      <c r="T405" s="859" t="s">
        <v>298</v>
      </c>
      <c r="U405" s="860"/>
      <c r="V405" s="859" t="s">
        <v>299</v>
      </c>
      <c r="W405" s="860"/>
      <c r="X405" s="859" t="s">
        <v>300</v>
      </c>
      <c r="Y405" s="860"/>
      <c r="Z405" s="1532" t="s">
        <v>304</v>
      </c>
      <c r="AA405" s="911"/>
      <c r="AC405" s="945" t="s">
        <v>70</v>
      </c>
      <c r="AD405" s="959"/>
      <c r="AE405" s="1008"/>
      <c r="AF405" s="959"/>
      <c r="AG405" s="1009"/>
      <c r="AH405" s="959"/>
      <c r="AI405" s="1010"/>
      <c r="AJ405" s="903">
        <f t="shared" si="494"/>
        <v>0</v>
      </c>
      <c r="AK405" s="2802">
        <f t="shared" si="495"/>
        <v>0</v>
      </c>
      <c r="AL405" s="903">
        <f t="shared" si="496"/>
        <v>0</v>
      </c>
      <c r="AM405" s="950">
        <f t="shared" si="497"/>
        <v>0</v>
      </c>
      <c r="AN405" s="933">
        <f t="shared" si="498"/>
        <v>0</v>
      </c>
      <c r="AO405" s="937">
        <f t="shared" si="499"/>
        <v>0</v>
      </c>
      <c r="AR405" s="101"/>
      <c r="BA405" s="11"/>
      <c r="BB405" s="11"/>
      <c r="BC405" s="11"/>
      <c r="BD405" s="7"/>
      <c r="BE405" s="606"/>
      <c r="BF405" s="607"/>
      <c r="BG405" s="11"/>
      <c r="BH405" s="11"/>
      <c r="BI405" s="11"/>
      <c r="BJ405" s="11"/>
      <c r="BK405" s="11"/>
      <c r="BL405" s="11"/>
      <c r="BM405" s="11"/>
      <c r="BN405" s="11"/>
    </row>
    <row r="406" spans="2:66" ht="15.75" thickBot="1">
      <c r="B406" s="1414" t="s">
        <v>1001</v>
      </c>
      <c r="C406" s="1409" t="s">
        <v>1058</v>
      </c>
      <c r="D406" s="3250">
        <v>100</v>
      </c>
      <c r="E406" s="129" t="s">
        <v>108</v>
      </c>
      <c r="F406" s="2868">
        <v>147.9853</v>
      </c>
      <c r="G406" s="3444">
        <v>106.785</v>
      </c>
      <c r="H406" s="2770" t="s">
        <v>82</v>
      </c>
      <c r="I406" s="3315">
        <v>1.23</v>
      </c>
      <c r="J406" s="3282">
        <v>1.23</v>
      </c>
      <c r="K406" s="129" t="s">
        <v>44</v>
      </c>
      <c r="L406" s="1553">
        <v>205.2</v>
      </c>
      <c r="M406" s="3001">
        <v>153.9</v>
      </c>
      <c r="N406" s="92"/>
      <c r="O406" s="700"/>
      <c r="P406" s="861" t="s">
        <v>90</v>
      </c>
      <c r="Q406" s="862" t="s">
        <v>91</v>
      </c>
      <c r="R406" s="861" t="s">
        <v>90</v>
      </c>
      <c r="S406" s="862" t="s">
        <v>91</v>
      </c>
      <c r="T406" s="861" t="s">
        <v>90</v>
      </c>
      <c r="U406" s="862" t="s">
        <v>91</v>
      </c>
      <c r="V406" s="861" t="s">
        <v>90</v>
      </c>
      <c r="W406" s="862" t="s">
        <v>91</v>
      </c>
      <c r="X406" s="861" t="s">
        <v>90</v>
      </c>
      <c r="Y406" s="863" t="s">
        <v>91</v>
      </c>
      <c r="Z406" s="912" t="s">
        <v>90</v>
      </c>
      <c r="AA406" s="913" t="s">
        <v>91</v>
      </c>
      <c r="AC406" s="945" t="s">
        <v>71</v>
      </c>
      <c r="AD406" s="959"/>
      <c r="AE406" s="1015"/>
      <c r="AF406" s="959"/>
      <c r="AG406" s="1009"/>
      <c r="AH406" s="959"/>
      <c r="AI406" s="1010"/>
      <c r="AJ406" s="903">
        <f t="shared" si="494"/>
        <v>0</v>
      </c>
      <c r="AK406" s="2802">
        <f t="shared" si="495"/>
        <v>0</v>
      </c>
      <c r="AL406" s="903">
        <f t="shared" si="496"/>
        <v>0</v>
      </c>
      <c r="AM406" s="950">
        <f t="shared" si="497"/>
        <v>0</v>
      </c>
      <c r="AN406" s="933">
        <f t="shared" si="498"/>
        <v>0</v>
      </c>
      <c r="AO406" s="937">
        <f t="shared" si="499"/>
        <v>0</v>
      </c>
      <c r="AR406" s="101"/>
      <c r="BA406" s="7"/>
      <c r="BB406" s="14"/>
      <c r="BC406" s="140"/>
      <c r="BD406" s="7"/>
      <c r="BE406" s="14"/>
      <c r="BF406" s="140"/>
      <c r="BG406" s="11"/>
      <c r="BH406" s="11"/>
      <c r="BI406" s="11"/>
      <c r="BJ406" s="11"/>
      <c r="BK406" s="11"/>
      <c r="BL406" s="11"/>
      <c r="BM406" s="11"/>
      <c r="BN406" s="11"/>
    </row>
    <row r="407" spans="2:66">
      <c r="B407" s="2942" t="s">
        <v>657</v>
      </c>
      <c r="C407" s="1597" t="s">
        <v>449</v>
      </c>
      <c r="D407" s="2720">
        <v>120</v>
      </c>
      <c r="E407" s="3048" t="s">
        <v>651</v>
      </c>
      <c r="F407" s="106"/>
      <c r="G407" s="106"/>
      <c r="H407" s="265" t="s">
        <v>372</v>
      </c>
      <c r="I407" s="3317">
        <v>0.9</v>
      </c>
      <c r="J407" s="3289">
        <v>0.9</v>
      </c>
      <c r="K407" s="3316" t="s">
        <v>75</v>
      </c>
      <c r="L407" s="228">
        <v>28.44</v>
      </c>
      <c r="M407" s="1233">
        <v>27</v>
      </c>
      <c r="N407" s="92"/>
      <c r="O407" s="1106" t="s">
        <v>118</v>
      </c>
      <c r="P407" s="878">
        <f>D412</f>
        <v>40</v>
      </c>
      <c r="Q407" s="1035">
        <f>D412</f>
        <v>40</v>
      </c>
      <c r="R407" s="892">
        <f>D425</f>
        <v>40</v>
      </c>
      <c r="S407" s="1027">
        <f>D425</f>
        <v>40</v>
      </c>
      <c r="T407" s="892">
        <f>D439</f>
        <v>30</v>
      </c>
      <c r="U407" s="1036">
        <f>D439</f>
        <v>30</v>
      </c>
      <c r="V407" s="892">
        <f>P407+R407</f>
        <v>80</v>
      </c>
      <c r="W407" s="1026">
        <f>Q407+S407</f>
        <v>80</v>
      </c>
      <c r="X407" s="892">
        <f>R407+T407</f>
        <v>70</v>
      </c>
      <c r="Y407" s="1027">
        <f>S407+U407</f>
        <v>70</v>
      </c>
      <c r="Z407" s="914">
        <f t="shared" ref="Z407:Z415" si="500">P407+R407+T407</f>
        <v>110</v>
      </c>
      <c r="AA407" s="915">
        <f t="shared" ref="AA407:AA415" si="501">Q407+S407+U407</f>
        <v>110</v>
      </c>
      <c r="AC407" s="946" t="s">
        <v>326</v>
      </c>
      <c r="AD407" s="959"/>
      <c r="AE407" s="1008"/>
      <c r="AF407" s="1118"/>
      <c r="AG407" s="1209"/>
      <c r="AH407" s="959"/>
      <c r="AI407" s="1010"/>
      <c r="AJ407" s="903">
        <f t="shared" si="494"/>
        <v>0</v>
      </c>
      <c r="AK407" s="2802">
        <f t="shared" si="495"/>
        <v>0</v>
      </c>
      <c r="AL407" s="903">
        <f t="shared" si="496"/>
        <v>0</v>
      </c>
      <c r="AM407" s="950">
        <f t="shared" si="497"/>
        <v>0</v>
      </c>
      <c r="AN407" s="933">
        <f t="shared" si="498"/>
        <v>0</v>
      </c>
      <c r="AO407" s="937">
        <f t="shared" si="499"/>
        <v>0</v>
      </c>
      <c r="AR407" s="101"/>
      <c r="BA407" s="7"/>
      <c r="BB407" s="14"/>
      <c r="BC407" s="140"/>
      <c r="BD407" s="7"/>
      <c r="BE407" s="14"/>
      <c r="BF407" s="345"/>
      <c r="BG407" s="11"/>
      <c r="BH407" s="11"/>
      <c r="BI407" s="11"/>
      <c r="BJ407" s="11"/>
      <c r="BK407" s="11"/>
      <c r="BL407" s="11"/>
      <c r="BM407" s="11"/>
      <c r="BN407" s="11"/>
    </row>
    <row r="408" spans="2:66" ht="15.75" thickBot="1">
      <c r="B408" s="2418"/>
      <c r="C408" s="1598" t="s">
        <v>448</v>
      </c>
      <c r="D408" s="2721"/>
      <c r="E408" s="183" t="s">
        <v>366</v>
      </c>
      <c r="F408" s="227">
        <v>15.32</v>
      </c>
      <c r="G408" s="2394">
        <v>15.32</v>
      </c>
      <c r="H408" s="3445" t="s">
        <v>654</v>
      </c>
      <c r="I408" s="3271"/>
      <c r="J408" s="3272"/>
      <c r="K408" s="184" t="s">
        <v>77</v>
      </c>
      <c r="L408" s="228">
        <v>6.3</v>
      </c>
      <c r="M408" s="1233">
        <v>6.3</v>
      </c>
      <c r="N408" s="92"/>
      <c r="O408" s="916" t="s">
        <v>117</v>
      </c>
      <c r="P408" s="879">
        <f>D411</f>
        <v>60</v>
      </c>
      <c r="Q408" s="1037">
        <f>D411</f>
        <v>60</v>
      </c>
      <c r="R408" s="879">
        <f>D424+L419</f>
        <v>69.2</v>
      </c>
      <c r="S408" s="1038">
        <f>D424+M419</f>
        <v>69.2</v>
      </c>
      <c r="T408" s="879">
        <f>F438</f>
        <v>20.8</v>
      </c>
      <c r="U408" s="1037">
        <f>G438</f>
        <v>20.8</v>
      </c>
      <c r="V408" s="879">
        <f t="shared" ref="V408:V412" si="502">P408+R408</f>
        <v>129.19999999999999</v>
      </c>
      <c r="W408" s="1029">
        <f t="shared" ref="W408:W412" si="503">Q408+S408</f>
        <v>129.19999999999999</v>
      </c>
      <c r="X408" s="879">
        <f t="shared" ref="X408:X412" si="504">R408+T408</f>
        <v>90</v>
      </c>
      <c r="Y408" s="950">
        <f t="shared" ref="Y408:Y412" si="505">S408+U408</f>
        <v>90</v>
      </c>
      <c r="Z408" s="917">
        <f t="shared" si="500"/>
        <v>150</v>
      </c>
      <c r="AA408" s="918">
        <f t="shared" si="501"/>
        <v>150</v>
      </c>
      <c r="AC408" s="1093" t="s">
        <v>325</v>
      </c>
      <c r="AD408" s="965"/>
      <c r="AE408" s="1016"/>
      <c r="AF408" s="965"/>
      <c r="AG408" s="1017"/>
      <c r="AH408" s="965"/>
      <c r="AI408" s="1018"/>
      <c r="AJ408" s="904">
        <f t="shared" si="494"/>
        <v>0</v>
      </c>
      <c r="AK408" s="2803">
        <f t="shared" si="495"/>
        <v>0</v>
      </c>
      <c r="AL408" s="904">
        <f t="shared" si="496"/>
        <v>0</v>
      </c>
      <c r="AM408" s="868">
        <f t="shared" si="497"/>
        <v>0</v>
      </c>
      <c r="AN408" s="933">
        <f t="shared" si="498"/>
        <v>0</v>
      </c>
      <c r="AO408" s="937">
        <f t="shared" si="499"/>
        <v>0</v>
      </c>
      <c r="AR408" s="101"/>
      <c r="BA408" s="7"/>
      <c r="BB408" s="325"/>
      <c r="BC408" s="336"/>
      <c r="BD408" s="7"/>
      <c r="BE408" s="41"/>
      <c r="BF408" s="686"/>
      <c r="BG408" s="11"/>
      <c r="BH408" s="11"/>
      <c r="BI408" s="11"/>
      <c r="BJ408" s="11"/>
      <c r="BK408" s="11"/>
      <c r="BL408" s="11"/>
      <c r="BM408" s="11"/>
      <c r="BN408" s="11"/>
    </row>
    <row r="409" spans="2:66" ht="13.5" customHeight="1" thickBot="1">
      <c r="B409" s="162" t="s">
        <v>658</v>
      </c>
      <c r="C409" s="1597" t="s">
        <v>650</v>
      </c>
      <c r="D409" s="3040">
        <v>180</v>
      </c>
      <c r="E409" s="183" t="s">
        <v>85</v>
      </c>
      <c r="F409" s="227">
        <v>20.835000000000001</v>
      </c>
      <c r="G409" s="3184">
        <v>16.667999999999999</v>
      </c>
      <c r="H409" s="3446" t="s">
        <v>655</v>
      </c>
      <c r="I409" s="1349"/>
      <c r="J409" s="3274"/>
      <c r="K409" s="241" t="s">
        <v>372</v>
      </c>
      <c r="L409" s="3317">
        <v>0.4</v>
      </c>
      <c r="M409" s="3289">
        <v>0.4</v>
      </c>
      <c r="N409" s="92"/>
      <c r="O409" s="916" t="s">
        <v>74</v>
      </c>
      <c r="P409" s="879"/>
      <c r="Q409" s="1133"/>
      <c r="R409" s="879">
        <f>F426</f>
        <v>2.5</v>
      </c>
      <c r="S409" s="1029">
        <f>G426</f>
        <v>2.5</v>
      </c>
      <c r="T409" s="879">
        <f>I439</f>
        <v>2.4</v>
      </c>
      <c r="U409" s="1040">
        <f>J439</f>
        <v>2.4</v>
      </c>
      <c r="V409" s="879">
        <f t="shared" si="502"/>
        <v>2.5</v>
      </c>
      <c r="W409" s="1029">
        <f t="shared" si="503"/>
        <v>2.5</v>
      </c>
      <c r="X409" s="879">
        <f t="shared" si="504"/>
        <v>4.9000000000000004</v>
      </c>
      <c r="Y409" s="950">
        <f t="shared" si="505"/>
        <v>4.9000000000000004</v>
      </c>
      <c r="Z409" s="917">
        <f t="shared" si="500"/>
        <v>4.9000000000000004</v>
      </c>
      <c r="AA409" s="918">
        <f t="shared" si="501"/>
        <v>4.9000000000000004</v>
      </c>
      <c r="AC409" s="947" t="s">
        <v>314</v>
      </c>
      <c r="AD409" s="1019">
        <f t="shared" ref="AD409:AH409" si="506">SUM(AD401:AD408)</f>
        <v>0</v>
      </c>
      <c r="AE409" s="1020">
        <f t="shared" si="506"/>
        <v>0</v>
      </c>
      <c r="AF409" s="1021">
        <f t="shared" si="506"/>
        <v>0</v>
      </c>
      <c r="AG409" s="949">
        <f t="shared" si="506"/>
        <v>0</v>
      </c>
      <c r="AH409" s="1019">
        <f t="shared" si="506"/>
        <v>0</v>
      </c>
      <c r="AI409" s="1022">
        <f>SUM(AI401:AI408)</f>
        <v>0</v>
      </c>
      <c r="AJ409" s="948">
        <f t="shared" si="494"/>
        <v>0</v>
      </c>
      <c r="AK409" s="1023">
        <f t="shared" si="495"/>
        <v>0</v>
      </c>
      <c r="AL409" s="948">
        <f t="shared" si="496"/>
        <v>0</v>
      </c>
      <c r="AM409" s="1024">
        <f t="shared" si="497"/>
        <v>0</v>
      </c>
      <c r="AN409" s="933">
        <f t="shared" si="498"/>
        <v>0</v>
      </c>
      <c r="AO409" s="937">
        <f t="shared" si="499"/>
        <v>0</v>
      </c>
      <c r="AR409" s="127"/>
      <c r="BA409" s="7"/>
      <c r="BB409" s="14"/>
      <c r="BC409" s="140"/>
      <c r="BD409" s="88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</row>
    <row r="410" spans="2:66" ht="15.75" thickBot="1">
      <c r="B410" s="186" t="s">
        <v>362</v>
      </c>
      <c r="C410" s="245" t="s">
        <v>245</v>
      </c>
      <c r="D410" s="3006">
        <v>200</v>
      </c>
      <c r="E410" s="3048" t="s">
        <v>653</v>
      </c>
      <c r="F410" s="2398"/>
      <c r="G410" s="2398"/>
      <c r="H410" s="92"/>
      <c r="I410" s="92"/>
      <c r="J410" s="92"/>
      <c r="K410" s="1658" t="s">
        <v>1000</v>
      </c>
      <c r="L410" s="3016"/>
      <c r="M410" s="3017"/>
      <c r="N410" s="1068"/>
      <c r="O410" s="919" t="s">
        <v>305</v>
      </c>
      <c r="P410" s="880">
        <f t="shared" ref="P410:U410" si="507">AD409</f>
        <v>0</v>
      </c>
      <c r="Q410" s="1067">
        <f t="shared" si="507"/>
        <v>0</v>
      </c>
      <c r="R410" s="880">
        <f t="shared" si="507"/>
        <v>0</v>
      </c>
      <c r="S410" s="1041">
        <f t="shared" si="507"/>
        <v>0</v>
      </c>
      <c r="T410" s="880">
        <f t="shared" si="507"/>
        <v>0</v>
      </c>
      <c r="U410" s="1042">
        <f t="shared" si="507"/>
        <v>0</v>
      </c>
      <c r="V410" s="880">
        <f t="shared" si="502"/>
        <v>0</v>
      </c>
      <c r="W410" s="921">
        <f t="shared" si="503"/>
        <v>0</v>
      </c>
      <c r="X410" s="880">
        <f t="shared" si="504"/>
        <v>0</v>
      </c>
      <c r="Y410" s="1041">
        <f t="shared" si="505"/>
        <v>0</v>
      </c>
      <c r="Z410" s="920">
        <f t="shared" si="500"/>
        <v>0</v>
      </c>
      <c r="AA410" s="921">
        <f t="shared" si="501"/>
        <v>0</v>
      </c>
      <c r="AC410" s="86" t="s">
        <v>419</v>
      </c>
      <c r="AD410" s="900"/>
      <c r="AE410" s="1119"/>
      <c r="AF410" s="902"/>
      <c r="AG410" s="1025"/>
      <c r="AH410" s="905"/>
      <c r="AI410" s="1096"/>
      <c r="AJ410" s="905">
        <f t="shared" si="494"/>
        <v>0</v>
      </c>
      <c r="AK410" s="1026">
        <f t="shared" si="495"/>
        <v>0</v>
      </c>
      <c r="AL410" s="905">
        <f t="shared" si="496"/>
        <v>0</v>
      </c>
      <c r="AM410" s="1027">
        <f t="shared" si="497"/>
        <v>0</v>
      </c>
      <c r="AN410" s="933">
        <f t="shared" si="498"/>
        <v>0</v>
      </c>
      <c r="AO410" s="937">
        <f t="shared" si="499"/>
        <v>0</v>
      </c>
      <c r="AR410" s="106"/>
      <c r="BA410" s="7"/>
      <c r="BB410" s="41"/>
      <c r="BC410" s="140"/>
      <c r="BD410" s="7"/>
      <c r="BE410" s="53"/>
      <c r="BF410" s="345"/>
      <c r="BG410" s="11"/>
      <c r="BH410" s="11"/>
      <c r="BI410" s="11"/>
      <c r="BJ410" s="11"/>
      <c r="BK410" s="11"/>
      <c r="BL410" s="11"/>
      <c r="BM410" s="11"/>
      <c r="BN410" s="11"/>
    </row>
    <row r="411" spans="2:66" ht="15.75" thickBot="1">
      <c r="B411" s="1643" t="s">
        <v>9</v>
      </c>
      <c r="C411" s="2691" t="s">
        <v>10</v>
      </c>
      <c r="D411" s="3231">
        <v>60</v>
      </c>
      <c r="E411" s="241" t="s">
        <v>494</v>
      </c>
      <c r="F411" s="242">
        <v>11.76</v>
      </c>
      <c r="G411" s="3447">
        <v>9.8000000000000007</v>
      </c>
      <c r="H411" s="92"/>
      <c r="I411" s="92"/>
      <c r="J411" s="92"/>
      <c r="K411" s="1206" t="s">
        <v>89</v>
      </c>
      <c r="L411" s="160" t="s">
        <v>90</v>
      </c>
      <c r="M411" s="2424" t="s">
        <v>91</v>
      </c>
      <c r="N411" s="92"/>
      <c r="O411" s="916" t="s">
        <v>94</v>
      </c>
      <c r="P411" s="879"/>
      <c r="Q411" s="872"/>
      <c r="R411" s="879">
        <f>I418</f>
        <v>55</v>
      </c>
      <c r="S411" s="950">
        <f>J418</f>
        <v>55</v>
      </c>
      <c r="T411" s="879"/>
      <c r="U411" s="1043"/>
      <c r="V411" s="879">
        <f t="shared" si="502"/>
        <v>55</v>
      </c>
      <c r="W411" s="1029">
        <f t="shared" si="503"/>
        <v>55</v>
      </c>
      <c r="X411" s="879">
        <f t="shared" si="504"/>
        <v>55</v>
      </c>
      <c r="Y411" s="950">
        <f t="shared" si="505"/>
        <v>55</v>
      </c>
      <c r="Z411" s="917">
        <f t="shared" si="500"/>
        <v>55</v>
      </c>
      <c r="AA411" s="918">
        <f t="shared" si="501"/>
        <v>55</v>
      </c>
      <c r="AC411" s="930" t="s">
        <v>323</v>
      </c>
      <c r="AD411" s="769"/>
      <c r="AE411" s="1120"/>
      <c r="AF411" s="903"/>
      <c r="AG411" s="1028"/>
      <c r="AH411" s="903"/>
      <c r="AI411" s="1097"/>
      <c r="AJ411" s="903">
        <f t="shared" si="494"/>
        <v>0</v>
      </c>
      <c r="AK411" s="1029">
        <f t="shared" si="495"/>
        <v>0</v>
      </c>
      <c r="AL411" s="903">
        <f t="shared" si="496"/>
        <v>0</v>
      </c>
      <c r="AM411" s="950">
        <f t="shared" si="497"/>
        <v>0</v>
      </c>
      <c r="AN411" s="933">
        <f t="shared" si="498"/>
        <v>0</v>
      </c>
      <c r="AO411" s="937">
        <f t="shared" si="499"/>
        <v>0</v>
      </c>
      <c r="AR411" s="111"/>
      <c r="BA411" s="11"/>
      <c r="BB411" s="11"/>
      <c r="BC411" s="11"/>
      <c r="BD411" s="7"/>
      <c r="BE411" s="325"/>
      <c r="BF411" s="336"/>
      <c r="BG411" s="11"/>
      <c r="BH411" s="11"/>
      <c r="BI411" s="11"/>
      <c r="BJ411" s="11"/>
      <c r="BK411" s="11"/>
      <c r="BL411" s="11"/>
      <c r="BM411" s="11"/>
      <c r="BN411" s="11"/>
    </row>
    <row r="412" spans="2:66">
      <c r="B412" s="1250" t="s">
        <v>9</v>
      </c>
      <c r="C412" s="2691" t="s">
        <v>319</v>
      </c>
      <c r="D412" s="3231">
        <v>40</v>
      </c>
      <c r="E412" s="183" t="s">
        <v>396</v>
      </c>
      <c r="F412" s="3126">
        <v>6</v>
      </c>
      <c r="G412" s="2397">
        <v>6</v>
      </c>
      <c r="H412" s="92"/>
      <c r="I412" s="92"/>
      <c r="J412" s="92"/>
      <c r="K412" s="1556" t="s">
        <v>463</v>
      </c>
      <c r="L412" s="3448">
        <v>73.8</v>
      </c>
      <c r="M412" s="689">
        <v>59</v>
      </c>
      <c r="N412" s="92"/>
      <c r="O412" s="429" t="s">
        <v>44</v>
      </c>
      <c r="P412" s="1131">
        <f>L406</f>
        <v>205.2</v>
      </c>
      <c r="Q412" s="1049">
        <f>M406</f>
        <v>153.9</v>
      </c>
      <c r="R412" s="879"/>
      <c r="S412" s="950"/>
      <c r="T412" s="879"/>
      <c r="U412" s="1043"/>
      <c r="V412" s="879">
        <f t="shared" si="502"/>
        <v>205.2</v>
      </c>
      <c r="W412" s="1029">
        <f t="shared" si="503"/>
        <v>153.9</v>
      </c>
      <c r="X412" s="879">
        <f t="shared" si="504"/>
        <v>0</v>
      </c>
      <c r="Y412" s="950">
        <f t="shared" si="505"/>
        <v>0</v>
      </c>
      <c r="Z412" s="917">
        <f t="shared" si="500"/>
        <v>205.2</v>
      </c>
      <c r="AA412" s="918">
        <f t="shared" si="501"/>
        <v>153.9</v>
      </c>
      <c r="AC412" s="929" t="s">
        <v>230</v>
      </c>
      <c r="AD412" s="769"/>
      <c r="AE412" s="1121"/>
      <c r="AF412" s="903"/>
      <c r="AG412" s="1028"/>
      <c r="AH412" s="903"/>
      <c r="AI412" s="1097"/>
      <c r="AJ412" s="903">
        <f t="shared" si="494"/>
        <v>0</v>
      </c>
      <c r="AK412" s="1029">
        <f t="shared" si="495"/>
        <v>0</v>
      </c>
      <c r="AL412" s="903">
        <f t="shared" si="496"/>
        <v>0</v>
      </c>
      <c r="AM412" s="950">
        <f t="shared" si="497"/>
        <v>0</v>
      </c>
      <c r="AN412" s="933">
        <f t="shared" si="498"/>
        <v>0</v>
      </c>
      <c r="AO412" s="937">
        <f t="shared" si="499"/>
        <v>0</v>
      </c>
      <c r="AR412" s="111"/>
      <c r="BA412" s="7"/>
      <c r="BB412" s="14"/>
      <c r="BC412" s="140"/>
      <c r="BD412" s="7"/>
      <c r="BE412" s="14"/>
      <c r="BF412" s="140"/>
      <c r="BG412" s="11"/>
      <c r="BH412" s="11"/>
      <c r="BI412" s="11"/>
      <c r="BJ412" s="11"/>
      <c r="BK412" s="11"/>
      <c r="BL412" s="11"/>
      <c r="BM412" s="11"/>
      <c r="BN412" s="11"/>
    </row>
    <row r="413" spans="2:66">
      <c r="B413" s="103"/>
      <c r="C413" s="2389"/>
      <c r="D413" s="102"/>
      <c r="E413" s="3155" t="s">
        <v>652</v>
      </c>
      <c r="F413" s="2398"/>
      <c r="G413" s="2398"/>
      <c r="H413" s="92"/>
      <c r="I413" s="92"/>
      <c r="J413" s="92"/>
      <c r="K413" s="184" t="s">
        <v>439</v>
      </c>
      <c r="L413" s="3007">
        <v>40.43</v>
      </c>
      <c r="M413" s="1233">
        <v>38.299999999999997</v>
      </c>
      <c r="N413" s="92"/>
      <c r="O413" s="2796" t="s">
        <v>425</v>
      </c>
      <c r="P413" s="881">
        <f t="shared" ref="P413:U413" si="508">AD424</f>
        <v>32.594999999999999</v>
      </c>
      <c r="Q413" s="1044">
        <f t="shared" si="508"/>
        <v>26.468</v>
      </c>
      <c r="R413" s="1391">
        <f t="shared" si="508"/>
        <v>252.82999999999998</v>
      </c>
      <c r="S413" s="1392">
        <f t="shared" si="508"/>
        <v>212.61700000000002</v>
      </c>
      <c r="T413" s="881">
        <f t="shared" si="508"/>
        <v>0</v>
      </c>
      <c r="U413" s="1046">
        <f t="shared" si="508"/>
        <v>0</v>
      </c>
      <c r="V413" s="1391">
        <f t="shared" ref="V413:Y415" si="509">P413+R413</f>
        <v>285.42499999999995</v>
      </c>
      <c r="W413" s="923">
        <f t="shared" si="509"/>
        <v>239.08500000000001</v>
      </c>
      <c r="X413" s="1391">
        <f t="shared" si="509"/>
        <v>252.82999999999998</v>
      </c>
      <c r="Y413" s="1392">
        <f t="shared" si="509"/>
        <v>212.61700000000002</v>
      </c>
      <c r="Z413" s="1393">
        <f t="shared" si="500"/>
        <v>285.42499999999995</v>
      </c>
      <c r="AA413" s="923">
        <f t="shared" si="501"/>
        <v>239.08500000000001</v>
      </c>
      <c r="AC413" s="931" t="s">
        <v>353</v>
      </c>
      <c r="AD413" s="769"/>
      <c r="AE413" s="1122"/>
      <c r="AF413" s="903"/>
      <c r="AG413" s="1028"/>
      <c r="AH413" s="904"/>
      <c r="AI413" s="1098"/>
      <c r="AJ413" s="904">
        <f t="shared" si="494"/>
        <v>0</v>
      </c>
      <c r="AK413" s="1031">
        <f t="shared" si="495"/>
        <v>0</v>
      </c>
      <c r="AL413" s="904">
        <f t="shared" si="496"/>
        <v>0</v>
      </c>
      <c r="AM413" s="868">
        <f t="shared" si="497"/>
        <v>0</v>
      </c>
      <c r="AN413" s="933">
        <f t="shared" si="498"/>
        <v>0</v>
      </c>
      <c r="AO413" s="937">
        <f t="shared" si="499"/>
        <v>0</v>
      </c>
      <c r="AR413" s="207"/>
      <c r="BA413" s="7"/>
      <c r="BB413" s="14"/>
      <c r="BC413" s="140"/>
      <c r="BD413" s="87"/>
      <c r="BE413" s="41"/>
      <c r="BF413" s="140"/>
      <c r="BG413" s="11"/>
      <c r="BH413" s="11"/>
      <c r="BI413" s="11"/>
      <c r="BJ413" s="11"/>
      <c r="BK413" s="11"/>
      <c r="BL413" s="11"/>
      <c r="BM413" s="11"/>
      <c r="BN413" s="11"/>
    </row>
    <row r="414" spans="2:66">
      <c r="B414" s="103"/>
      <c r="C414" s="2389"/>
      <c r="D414" s="102"/>
      <c r="E414" s="184" t="s">
        <v>376</v>
      </c>
      <c r="F414" s="3126">
        <v>2.4500000000000002</v>
      </c>
      <c r="G414" s="2397">
        <v>2.4500000000000002</v>
      </c>
      <c r="H414" s="92"/>
      <c r="I414" s="92"/>
      <c r="J414" s="92"/>
      <c r="K414" s="241" t="s">
        <v>82</v>
      </c>
      <c r="L414" s="3276">
        <v>2.7</v>
      </c>
      <c r="M414" s="3277">
        <v>2.7</v>
      </c>
      <c r="N414" s="92"/>
      <c r="O414" s="2797" t="s">
        <v>426</v>
      </c>
      <c r="P414" s="881">
        <f t="shared" ref="P414:U415" si="510">AD431</f>
        <v>6</v>
      </c>
      <c r="Q414" s="1044">
        <f t="shared" si="510"/>
        <v>6</v>
      </c>
      <c r="R414" s="881">
        <f t="shared" si="510"/>
        <v>8.9</v>
      </c>
      <c r="S414" s="1045">
        <f t="shared" si="510"/>
        <v>8.9</v>
      </c>
      <c r="T414" s="881">
        <f t="shared" si="510"/>
        <v>0</v>
      </c>
      <c r="U414" s="1046">
        <f t="shared" si="510"/>
        <v>0</v>
      </c>
      <c r="V414" s="881">
        <f t="shared" si="509"/>
        <v>14.9</v>
      </c>
      <c r="W414" s="923">
        <f t="shared" si="509"/>
        <v>14.9</v>
      </c>
      <c r="X414" s="881">
        <f t="shared" si="509"/>
        <v>8.9</v>
      </c>
      <c r="Y414" s="1045">
        <f t="shared" si="509"/>
        <v>8.9</v>
      </c>
      <c r="Z414" s="1393">
        <f t="shared" si="500"/>
        <v>14.9</v>
      </c>
      <c r="AA414" s="923">
        <f t="shared" si="501"/>
        <v>14.9</v>
      </c>
      <c r="AC414" s="931" t="s">
        <v>633</v>
      </c>
      <c r="AD414" s="900"/>
      <c r="AE414" s="1119"/>
      <c r="AF414" s="902"/>
      <c r="AG414" s="1025"/>
      <c r="AH414" s="903"/>
      <c r="AI414" s="1097"/>
      <c r="AJ414" s="903">
        <f t="shared" si="494"/>
        <v>0</v>
      </c>
      <c r="AK414" s="1029">
        <f t="shared" si="495"/>
        <v>0</v>
      </c>
      <c r="AL414" s="903">
        <f t="shared" si="496"/>
        <v>0</v>
      </c>
      <c r="AM414" s="950">
        <f t="shared" si="497"/>
        <v>0</v>
      </c>
      <c r="AN414" s="933">
        <f t="shared" si="498"/>
        <v>0</v>
      </c>
      <c r="AO414" s="937">
        <f t="shared" si="499"/>
        <v>0</v>
      </c>
      <c r="AR414" s="207"/>
      <c r="BA414" s="27"/>
      <c r="BB414" s="84"/>
      <c r="BC414" s="88"/>
      <c r="BD414" s="87"/>
      <c r="BE414" s="14"/>
      <c r="BF414" s="140"/>
      <c r="BG414" s="11"/>
      <c r="BH414" s="11"/>
      <c r="BI414" s="11"/>
      <c r="BJ414" s="11"/>
      <c r="BK414" s="11"/>
      <c r="BL414" s="11"/>
      <c r="BM414" s="11"/>
      <c r="BN414" s="11"/>
    </row>
    <row r="415" spans="2:66" ht="15.75" thickBot="1">
      <c r="B415" s="1234" t="s">
        <v>292</v>
      </c>
      <c r="C415" s="1235"/>
      <c r="D415" s="3240">
        <f>SUM(D406:D414)</f>
        <v>700</v>
      </c>
      <c r="E415" s="2769" t="s">
        <v>82</v>
      </c>
      <c r="F415" s="3449">
        <v>1.23</v>
      </c>
      <c r="G415" s="3450">
        <v>1.23</v>
      </c>
      <c r="H415" s="92"/>
      <c r="I415" s="92"/>
      <c r="J415" s="92"/>
      <c r="K415" s="2769" t="s">
        <v>372</v>
      </c>
      <c r="L415" s="3058">
        <v>0.3</v>
      </c>
      <c r="M415" s="3147">
        <v>0.3</v>
      </c>
      <c r="N415" s="92"/>
      <c r="O415" s="2798" t="s">
        <v>526</v>
      </c>
      <c r="P415" s="881">
        <f t="shared" si="510"/>
        <v>38.594999999999999</v>
      </c>
      <c r="Q415" s="1044">
        <f t="shared" si="510"/>
        <v>32.468000000000004</v>
      </c>
      <c r="R415" s="1391">
        <f t="shared" si="510"/>
        <v>261.72999999999996</v>
      </c>
      <c r="S415" s="1392">
        <f t="shared" si="510"/>
        <v>221.51700000000002</v>
      </c>
      <c r="T415" s="881">
        <f t="shared" si="510"/>
        <v>0</v>
      </c>
      <c r="U415" s="1046">
        <f t="shared" si="510"/>
        <v>0</v>
      </c>
      <c r="V415" s="881">
        <f t="shared" si="509"/>
        <v>300.32499999999993</v>
      </c>
      <c r="W415" s="923">
        <f t="shared" si="509"/>
        <v>253.98500000000001</v>
      </c>
      <c r="X415" s="881">
        <f t="shared" si="509"/>
        <v>261.72999999999996</v>
      </c>
      <c r="Y415" s="1045">
        <f t="shared" si="509"/>
        <v>221.51700000000002</v>
      </c>
      <c r="Z415" s="1393">
        <f t="shared" si="500"/>
        <v>300.32499999999993</v>
      </c>
      <c r="AA415" s="923">
        <f t="shared" si="501"/>
        <v>253.98500000000001</v>
      </c>
      <c r="AC415" s="1201" t="s">
        <v>373</v>
      </c>
      <c r="AD415" s="769"/>
      <c r="AE415" s="1120"/>
      <c r="AF415" s="903">
        <f>F424</f>
        <v>3.25</v>
      </c>
      <c r="AG415" s="1028">
        <f>G424</f>
        <v>2.5</v>
      </c>
      <c r="AH415" s="903"/>
      <c r="AI415" s="1097"/>
      <c r="AJ415" s="903">
        <f t="shared" si="494"/>
        <v>3.25</v>
      </c>
      <c r="AK415" s="1029">
        <f t="shared" si="495"/>
        <v>2.5</v>
      </c>
      <c r="AL415" s="903">
        <f t="shared" si="496"/>
        <v>3.25</v>
      </c>
      <c r="AM415" s="950">
        <f t="shared" si="497"/>
        <v>2.5</v>
      </c>
      <c r="AN415" s="933">
        <f t="shared" si="498"/>
        <v>3.25</v>
      </c>
      <c r="AO415" s="937">
        <f t="shared" si="499"/>
        <v>2.5</v>
      </c>
      <c r="AR415" s="104"/>
      <c r="BA415" s="1198"/>
      <c r="BB415" s="88"/>
      <c r="BC415" s="88"/>
      <c r="BD415" s="87"/>
      <c r="BE415" s="14"/>
      <c r="BF415" s="140"/>
      <c r="BG415" s="11"/>
      <c r="BH415" s="11"/>
      <c r="BI415" s="11"/>
      <c r="BJ415" s="11"/>
      <c r="BK415" s="11"/>
      <c r="BL415" s="11"/>
      <c r="BM415" s="11"/>
      <c r="BN415" s="11"/>
    </row>
    <row r="416" spans="2:66" ht="15.75" thickBot="1">
      <c r="B416" s="616"/>
      <c r="C416" s="340" t="s">
        <v>110</v>
      </c>
      <c r="D416" s="226"/>
      <c r="E416" s="3451" t="s">
        <v>1121</v>
      </c>
      <c r="F416" s="3016"/>
      <c r="G416" s="3016"/>
      <c r="H416" s="2756" t="s">
        <v>1059</v>
      </c>
      <c r="I416" s="3173"/>
      <c r="J416" s="3174"/>
      <c r="K416" s="2894" t="s">
        <v>1060</v>
      </c>
      <c r="L416" s="3016"/>
      <c r="M416" s="3017"/>
      <c r="N416" s="92"/>
      <c r="O416" s="916" t="s">
        <v>66</v>
      </c>
      <c r="P416" s="1193">
        <f t="shared" ref="P416:U416" si="511">AD439</f>
        <v>0</v>
      </c>
      <c r="Q416" s="1049">
        <f t="shared" si="511"/>
        <v>0</v>
      </c>
      <c r="R416" s="882">
        <f t="shared" si="511"/>
        <v>119.175</v>
      </c>
      <c r="S416" s="950">
        <f>AG439</f>
        <v>105</v>
      </c>
      <c r="T416" s="882">
        <f t="shared" si="511"/>
        <v>0</v>
      </c>
      <c r="U416" s="1043">
        <f t="shared" si="511"/>
        <v>0</v>
      </c>
      <c r="V416" s="882">
        <f t="shared" ref="V416:Y416" si="512">P416+R416</f>
        <v>119.175</v>
      </c>
      <c r="W416" s="1029">
        <f t="shared" si="512"/>
        <v>105</v>
      </c>
      <c r="X416" s="882">
        <f t="shared" si="512"/>
        <v>119.175</v>
      </c>
      <c r="Y416" s="950">
        <f t="shared" si="512"/>
        <v>105</v>
      </c>
      <c r="Z416" s="934">
        <f t="shared" ref="Z416:Z439" si="513">P416+R416+T416</f>
        <v>119.175</v>
      </c>
      <c r="AA416" s="918">
        <f t="shared" ref="AA416:AA439" si="514">Q416+S416+U416</f>
        <v>105</v>
      </c>
      <c r="AC416" s="930" t="s">
        <v>374</v>
      </c>
      <c r="AD416" s="769"/>
      <c r="AE416" s="1121"/>
      <c r="AF416" s="903"/>
      <c r="AG416" s="1028"/>
      <c r="AH416" s="903"/>
      <c r="AI416" s="1097"/>
      <c r="AJ416" s="903">
        <f t="shared" si="494"/>
        <v>0</v>
      </c>
      <c r="AK416" s="1029">
        <f t="shared" si="495"/>
        <v>0</v>
      </c>
      <c r="AL416" s="903">
        <f t="shared" si="496"/>
        <v>0</v>
      </c>
      <c r="AM416" s="950">
        <f t="shared" si="497"/>
        <v>0</v>
      </c>
      <c r="AN416" s="933">
        <f t="shared" si="498"/>
        <v>0</v>
      </c>
      <c r="AO416" s="937">
        <f t="shared" si="499"/>
        <v>0</v>
      </c>
      <c r="AR416" s="111"/>
      <c r="BA416" s="342"/>
      <c r="BB416" s="84"/>
      <c r="BC416" s="342"/>
      <c r="BD416" s="7"/>
      <c r="BE416" s="14"/>
      <c r="BF416" s="140"/>
      <c r="BG416" s="11"/>
      <c r="BH416" s="11"/>
      <c r="BI416" s="11"/>
      <c r="BJ416" s="11"/>
      <c r="BK416" s="11"/>
      <c r="BL416" s="11"/>
      <c r="BM416" s="11"/>
      <c r="BN416" s="11"/>
    </row>
    <row r="417" spans="2:66" ht="15.75" thickBot="1">
      <c r="B417" s="1414" t="s">
        <v>277</v>
      </c>
      <c r="C417" s="1409" t="s">
        <v>1169</v>
      </c>
      <c r="D417" s="687">
        <v>100</v>
      </c>
      <c r="E417" s="1232" t="s">
        <v>89</v>
      </c>
      <c r="F417" s="160" t="s">
        <v>90</v>
      </c>
      <c r="G417" s="1551" t="s">
        <v>91</v>
      </c>
      <c r="H417" s="1232" t="s">
        <v>89</v>
      </c>
      <c r="I417" s="160" t="s">
        <v>90</v>
      </c>
      <c r="J417" s="1551" t="s">
        <v>91</v>
      </c>
      <c r="K417" s="1232" t="s">
        <v>89</v>
      </c>
      <c r="L417" s="160" t="s">
        <v>90</v>
      </c>
      <c r="M417" s="2424" t="s">
        <v>91</v>
      </c>
      <c r="N417" s="92"/>
      <c r="O417" s="924" t="s">
        <v>93</v>
      </c>
      <c r="P417" s="1193">
        <f t="shared" ref="P417:U417" si="515">AD443</f>
        <v>0</v>
      </c>
      <c r="Q417" s="872">
        <f t="shared" si="515"/>
        <v>0</v>
      </c>
      <c r="R417" s="882">
        <f t="shared" si="515"/>
        <v>0</v>
      </c>
      <c r="S417" s="1029">
        <f t="shared" si="515"/>
        <v>0</v>
      </c>
      <c r="T417" s="882">
        <f t="shared" si="515"/>
        <v>20</v>
      </c>
      <c r="U417" s="1043">
        <f t="shared" si="515"/>
        <v>20</v>
      </c>
      <c r="V417" s="879">
        <f t="shared" ref="V417:V439" si="516">P417+R417</f>
        <v>0</v>
      </c>
      <c r="W417" s="1029">
        <f t="shared" ref="W417:W444" si="517">Q417+S417</f>
        <v>0</v>
      </c>
      <c r="X417" s="879">
        <f t="shared" ref="X417:X442" si="518">R417+T417</f>
        <v>20</v>
      </c>
      <c r="Y417" s="950">
        <f t="shared" ref="Y417:Y444" si="519">S417+U417</f>
        <v>20</v>
      </c>
      <c r="Z417" s="917">
        <f t="shared" si="513"/>
        <v>20</v>
      </c>
      <c r="AA417" s="918">
        <f t="shared" si="514"/>
        <v>20</v>
      </c>
      <c r="AC417" s="931" t="s">
        <v>111</v>
      </c>
      <c r="AD417" s="769"/>
      <c r="AE417" s="1121"/>
      <c r="AF417" s="903">
        <f>F418</f>
        <v>87.5</v>
      </c>
      <c r="AG417" s="1028">
        <f>G418</f>
        <v>70</v>
      </c>
      <c r="AH417" s="903"/>
      <c r="AI417" s="1097"/>
      <c r="AJ417" s="903">
        <f t="shared" si="494"/>
        <v>87.5</v>
      </c>
      <c r="AK417" s="1029">
        <f t="shared" si="495"/>
        <v>70</v>
      </c>
      <c r="AL417" s="903">
        <f t="shared" si="496"/>
        <v>87.5</v>
      </c>
      <c r="AM417" s="950">
        <f t="shared" si="497"/>
        <v>70</v>
      </c>
      <c r="AN417" s="933">
        <f t="shared" si="498"/>
        <v>87.5</v>
      </c>
      <c r="AO417" s="937">
        <f t="shared" si="499"/>
        <v>70</v>
      </c>
      <c r="AR417" s="207"/>
      <c r="BA417" s="54"/>
      <c r="BB417" s="53"/>
      <c r="BC417" s="142"/>
      <c r="BD417" s="54"/>
      <c r="BE417" s="14"/>
      <c r="BF417" s="142"/>
      <c r="BG417" s="11"/>
      <c r="BH417" s="11"/>
      <c r="BI417" s="11"/>
      <c r="BJ417" s="11"/>
      <c r="BK417" s="11"/>
      <c r="BL417" s="11"/>
      <c r="BM417" s="11"/>
      <c r="BN417" s="11"/>
    </row>
    <row r="418" spans="2:66">
      <c r="B418" s="1643" t="s">
        <v>400</v>
      </c>
      <c r="C418" s="265" t="s">
        <v>385</v>
      </c>
      <c r="D418" s="687">
        <v>250</v>
      </c>
      <c r="E418" s="3043" t="s">
        <v>124</v>
      </c>
      <c r="F418" s="2868">
        <v>87.5</v>
      </c>
      <c r="G418" s="2869">
        <v>70</v>
      </c>
      <c r="H418" s="2736" t="s">
        <v>94</v>
      </c>
      <c r="I418" s="227">
        <v>55</v>
      </c>
      <c r="J418" s="1233">
        <v>55</v>
      </c>
      <c r="K418" s="129" t="s">
        <v>62</v>
      </c>
      <c r="L418" s="3233">
        <v>144</v>
      </c>
      <c r="M418" s="3001">
        <v>120</v>
      </c>
      <c r="N418" s="92"/>
      <c r="O418" s="916" t="s">
        <v>656</v>
      </c>
      <c r="P418" s="879"/>
      <c r="Q418" s="872"/>
      <c r="R418" s="879"/>
      <c r="S418" s="950"/>
      <c r="T418" s="879"/>
      <c r="U418" s="1043"/>
      <c r="V418" s="879">
        <f t="shared" si="516"/>
        <v>0</v>
      </c>
      <c r="W418" s="1029">
        <f t="shared" si="517"/>
        <v>0</v>
      </c>
      <c r="X418" s="879">
        <f t="shared" si="518"/>
        <v>0</v>
      </c>
      <c r="Y418" s="950">
        <f t="shared" si="519"/>
        <v>0</v>
      </c>
      <c r="Z418" s="917">
        <f t="shared" si="513"/>
        <v>0</v>
      </c>
      <c r="AA418" s="918">
        <f t="shared" si="514"/>
        <v>0</v>
      </c>
      <c r="AC418" s="931" t="s">
        <v>80</v>
      </c>
      <c r="AD418" s="769">
        <f>F411</f>
        <v>11.76</v>
      </c>
      <c r="AE418" s="1134">
        <f>G411</f>
        <v>9.8000000000000007</v>
      </c>
      <c r="AF418" s="903">
        <f>F421+I422</f>
        <v>22.86</v>
      </c>
      <c r="AG418" s="1028">
        <f>G421+J422</f>
        <v>19.143999999999998</v>
      </c>
      <c r="AH418" s="903"/>
      <c r="AI418" s="1627"/>
      <c r="AJ418" s="903">
        <f t="shared" si="494"/>
        <v>34.619999999999997</v>
      </c>
      <c r="AK418" s="1029">
        <f t="shared" si="495"/>
        <v>28.943999999999999</v>
      </c>
      <c r="AL418" s="903">
        <f t="shared" si="496"/>
        <v>22.86</v>
      </c>
      <c r="AM418" s="950">
        <f t="shared" si="497"/>
        <v>19.143999999999998</v>
      </c>
      <c r="AN418" s="933">
        <f t="shared" si="498"/>
        <v>34.619999999999997</v>
      </c>
      <c r="AO418" s="937">
        <f t="shared" si="499"/>
        <v>28.943999999999999</v>
      </c>
      <c r="AR418" s="207"/>
      <c r="BA418" s="54"/>
      <c r="BB418" s="53"/>
      <c r="BC418" s="11"/>
      <c r="BD418" s="54"/>
      <c r="BE418" s="14"/>
      <c r="BF418" s="142"/>
      <c r="BG418" s="11"/>
      <c r="BH418" s="11"/>
      <c r="BI418" s="11"/>
      <c r="BJ418" s="11"/>
      <c r="BK418" s="11"/>
      <c r="BL418" s="11"/>
      <c r="BM418" s="11"/>
      <c r="BN418" s="11"/>
    </row>
    <row r="419" spans="2:66">
      <c r="B419" s="103"/>
      <c r="C419" s="2425" t="s">
        <v>442</v>
      </c>
      <c r="D419" s="1696"/>
      <c r="E419" s="183" t="s">
        <v>85</v>
      </c>
      <c r="F419" s="227">
        <v>12.5</v>
      </c>
      <c r="G419" s="229">
        <v>10</v>
      </c>
      <c r="H419" s="2736" t="s">
        <v>76</v>
      </c>
      <c r="I419" s="242">
        <v>330</v>
      </c>
      <c r="J419" s="689">
        <v>330</v>
      </c>
      <c r="K419" s="183" t="s">
        <v>878</v>
      </c>
      <c r="L419" s="227">
        <v>19.2</v>
      </c>
      <c r="M419" s="229">
        <v>19.2</v>
      </c>
      <c r="N419" s="92"/>
      <c r="O419" s="429" t="s">
        <v>317</v>
      </c>
      <c r="P419" s="879">
        <f t="shared" ref="P419:U419" si="520">AD446</f>
        <v>0</v>
      </c>
      <c r="Q419" s="872">
        <f t="shared" si="520"/>
        <v>0</v>
      </c>
      <c r="R419" s="879">
        <f t="shared" si="520"/>
        <v>0</v>
      </c>
      <c r="S419" s="950">
        <f t="shared" si="520"/>
        <v>0</v>
      </c>
      <c r="T419" s="879">
        <f t="shared" si="520"/>
        <v>0</v>
      </c>
      <c r="U419" s="1043">
        <f t="shared" si="520"/>
        <v>0</v>
      </c>
      <c r="V419" s="879">
        <f t="shared" si="516"/>
        <v>0</v>
      </c>
      <c r="W419" s="1029">
        <f t="shared" si="517"/>
        <v>0</v>
      </c>
      <c r="X419" s="879">
        <f t="shared" si="518"/>
        <v>0</v>
      </c>
      <c r="Y419" s="950">
        <f t="shared" si="519"/>
        <v>0</v>
      </c>
      <c r="Z419" s="917">
        <f t="shared" si="513"/>
        <v>0</v>
      </c>
      <c r="AA419" s="918">
        <f t="shared" si="514"/>
        <v>0</v>
      </c>
      <c r="AC419" s="931" t="s">
        <v>64</v>
      </c>
      <c r="AD419" s="769">
        <f>F409</f>
        <v>20.835000000000001</v>
      </c>
      <c r="AE419" s="1134">
        <f>G409</f>
        <v>16.667999999999999</v>
      </c>
      <c r="AF419" s="903">
        <f>F419+I421</f>
        <v>26.22</v>
      </c>
      <c r="AG419" s="1028">
        <f>G419+J421</f>
        <v>20.972999999999999</v>
      </c>
      <c r="AH419" s="903"/>
      <c r="AI419" s="1627"/>
      <c r="AJ419" s="903">
        <f t="shared" si="494"/>
        <v>47.055</v>
      </c>
      <c r="AK419" s="1029">
        <f t="shared" si="495"/>
        <v>37.640999999999998</v>
      </c>
      <c r="AL419" s="903">
        <f t="shared" si="496"/>
        <v>26.22</v>
      </c>
      <c r="AM419" s="950">
        <f t="shared" si="497"/>
        <v>20.972999999999999</v>
      </c>
      <c r="AN419" s="933">
        <f t="shared" si="498"/>
        <v>47.055</v>
      </c>
      <c r="AO419" s="937">
        <f t="shared" si="499"/>
        <v>37.640999999999998</v>
      </c>
      <c r="AR419" s="207"/>
      <c r="BA419" s="11"/>
      <c r="BB419" s="11"/>
      <c r="BC419" s="11"/>
      <c r="BD419" s="7"/>
      <c r="BE419" s="14"/>
      <c r="BF419" s="140"/>
      <c r="BG419" s="11"/>
      <c r="BH419" s="11"/>
      <c r="BI419" s="11"/>
      <c r="BJ419" s="11"/>
      <c r="BK419" s="11"/>
      <c r="BL419" s="11"/>
      <c r="BM419" s="11"/>
      <c r="BN419" s="11"/>
    </row>
    <row r="420" spans="2:66">
      <c r="B420" s="1414" t="s">
        <v>1065</v>
      </c>
      <c r="C420" s="265" t="s">
        <v>1059</v>
      </c>
      <c r="D420" s="165">
        <v>180</v>
      </c>
      <c r="E420" s="3054" t="s">
        <v>608</v>
      </c>
      <c r="F420" s="92"/>
      <c r="G420" s="102"/>
      <c r="H420" s="3452" t="s">
        <v>1061</v>
      </c>
      <c r="I420" s="227"/>
      <c r="J420" s="1233"/>
      <c r="K420" s="241" t="s">
        <v>77</v>
      </c>
      <c r="L420" s="227">
        <v>4.8</v>
      </c>
      <c r="M420" s="3055">
        <v>4.8</v>
      </c>
      <c r="N420" s="576"/>
      <c r="O420" s="916" t="s">
        <v>318</v>
      </c>
      <c r="P420" s="879">
        <f t="shared" ref="P420:U420" si="521">AD450</f>
        <v>0</v>
      </c>
      <c r="Q420" s="1047">
        <f t="shared" si="521"/>
        <v>0</v>
      </c>
      <c r="R420" s="879">
        <f t="shared" si="521"/>
        <v>0</v>
      </c>
      <c r="S420" s="1029">
        <f t="shared" si="521"/>
        <v>0</v>
      </c>
      <c r="T420" s="879">
        <f t="shared" si="521"/>
        <v>59.491999999999997</v>
      </c>
      <c r="U420" s="1048">
        <f t="shared" si="521"/>
        <v>53</v>
      </c>
      <c r="V420" s="879">
        <f t="shared" si="516"/>
        <v>0</v>
      </c>
      <c r="W420" s="1029">
        <f t="shared" si="517"/>
        <v>0</v>
      </c>
      <c r="X420" s="879">
        <f t="shared" si="518"/>
        <v>59.491999999999997</v>
      </c>
      <c r="Y420" s="950">
        <f t="shared" si="519"/>
        <v>53</v>
      </c>
      <c r="Z420" s="917">
        <f t="shared" si="513"/>
        <v>59.491999999999997</v>
      </c>
      <c r="AA420" s="918">
        <f t="shared" si="514"/>
        <v>53</v>
      </c>
      <c r="AC420" s="931" t="s">
        <v>69</v>
      </c>
      <c r="AD420" s="769"/>
      <c r="AE420" s="1121"/>
      <c r="AF420" s="903"/>
      <c r="AG420" s="1028"/>
      <c r="AH420" s="903"/>
      <c r="AI420" s="1627"/>
      <c r="AJ420" s="903">
        <f t="shared" si="494"/>
        <v>0</v>
      </c>
      <c r="AK420" s="1029">
        <f t="shared" si="495"/>
        <v>0</v>
      </c>
      <c r="AL420" s="903">
        <f t="shared" si="496"/>
        <v>0</v>
      </c>
      <c r="AM420" s="950">
        <f t="shared" si="497"/>
        <v>0</v>
      </c>
      <c r="AN420" s="933">
        <f t="shared" si="498"/>
        <v>0</v>
      </c>
      <c r="AO420" s="937">
        <f t="shared" si="499"/>
        <v>0</v>
      </c>
      <c r="AR420" s="207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</row>
    <row r="421" spans="2:66">
      <c r="B421" s="1414" t="s">
        <v>1066</v>
      </c>
      <c r="C421" s="256" t="s">
        <v>1060</v>
      </c>
      <c r="D421" s="2754">
        <v>120</v>
      </c>
      <c r="E421" s="183" t="s">
        <v>386</v>
      </c>
      <c r="F421" s="227">
        <v>12</v>
      </c>
      <c r="G421" s="229">
        <v>10</v>
      </c>
      <c r="H421" s="2713" t="s">
        <v>482</v>
      </c>
      <c r="I421" s="3072">
        <v>13.72</v>
      </c>
      <c r="J421" s="3402">
        <v>10.973000000000001</v>
      </c>
      <c r="K421" s="183" t="s">
        <v>372</v>
      </c>
      <c r="L421" s="3046">
        <v>0.75</v>
      </c>
      <c r="M421" s="3047">
        <v>0.75</v>
      </c>
      <c r="N421" s="92"/>
      <c r="O421" s="916" t="s">
        <v>108</v>
      </c>
      <c r="P421" s="882">
        <f>F406</f>
        <v>147.9853</v>
      </c>
      <c r="Q421" s="1170">
        <f>G406</f>
        <v>106.785</v>
      </c>
      <c r="R421" s="879"/>
      <c r="S421" s="950"/>
      <c r="T421" s="879"/>
      <c r="U421" s="1043"/>
      <c r="V421" s="879">
        <f t="shared" si="516"/>
        <v>147.9853</v>
      </c>
      <c r="W421" s="1029">
        <f t="shared" si="517"/>
        <v>106.785</v>
      </c>
      <c r="X421" s="879">
        <f t="shared" si="518"/>
        <v>0</v>
      </c>
      <c r="Y421" s="950">
        <f t="shared" si="519"/>
        <v>0</v>
      </c>
      <c r="Z421" s="917">
        <f t="shared" si="513"/>
        <v>147.9853</v>
      </c>
      <c r="AA421" s="918">
        <f t="shared" si="514"/>
        <v>106.785</v>
      </c>
      <c r="AC421" s="931" t="s">
        <v>114</v>
      </c>
      <c r="AD421" s="769"/>
      <c r="AE421" s="1125"/>
      <c r="AF421" s="1215">
        <f>L428</f>
        <v>113</v>
      </c>
      <c r="AG421" s="1028">
        <f>M428</f>
        <v>100</v>
      </c>
      <c r="AH421" s="903"/>
      <c r="AI421" s="1097"/>
      <c r="AJ421" s="903">
        <f t="shared" si="494"/>
        <v>113</v>
      </c>
      <c r="AK421" s="1029">
        <f t="shared" si="495"/>
        <v>100</v>
      </c>
      <c r="AL421" s="903">
        <f t="shared" si="496"/>
        <v>113</v>
      </c>
      <c r="AM421" s="950">
        <f t="shared" si="497"/>
        <v>100</v>
      </c>
      <c r="AN421" s="933">
        <f t="shared" si="498"/>
        <v>113</v>
      </c>
      <c r="AO421" s="937">
        <f t="shared" si="499"/>
        <v>100</v>
      </c>
      <c r="AR421" s="207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</row>
    <row r="422" spans="2:66">
      <c r="B422" s="2417" t="s">
        <v>375</v>
      </c>
      <c r="C422" s="265" t="s">
        <v>96</v>
      </c>
      <c r="D422" s="165">
        <v>200</v>
      </c>
      <c r="E422" s="3054" t="s">
        <v>555</v>
      </c>
      <c r="F422" s="92"/>
      <c r="G422" s="102"/>
      <c r="H422" s="2736" t="s">
        <v>140</v>
      </c>
      <c r="I422" s="227">
        <v>10.86</v>
      </c>
      <c r="J422" s="229">
        <v>9.1440000000000001</v>
      </c>
      <c r="K422" s="3453" t="s">
        <v>1062</v>
      </c>
      <c r="L422" s="227"/>
      <c r="M422" s="1233"/>
      <c r="N422" s="92"/>
      <c r="O422" s="916" t="s">
        <v>62</v>
      </c>
      <c r="P422" s="1131"/>
      <c r="Q422" s="1047"/>
      <c r="R422" s="1131">
        <f>L418</f>
        <v>144</v>
      </c>
      <c r="S422" s="950">
        <f>M418</f>
        <v>120</v>
      </c>
      <c r="T422" s="879"/>
      <c r="U422" s="1043"/>
      <c r="V422" s="879">
        <f t="shared" si="516"/>
        <v>144</v>
      </c>
      <c r="W422" s="1029">
        <f t="shared" si="517"/>
        <v>120</v>
      </c>
      <c r="X422" s="879">
        <f t="shared" si="518"/>
        <v>144</v>
      </c>
      <c r="Y422" s="950">
        <f t="shared" si="519"/>
        <v>120</v>
      </c>
      <c r="Z422" s="917">
        <f t="shared" si="513"/>
        <v>144</v>
      </c>
      <c r="AA422" s="918">
        <f t="shared" si="514"/>
        <v>120</v>
      </c>
      <c r="AC422" s="931" t="s">
        <v>634</v>
      </c>
      <c r="AD422" s="769"/>
      <c r="AE422" s="1126"/>
      <c r="AF422" s="903"/>
      <c r="AG422" s="1028"/>
      <c r="AH422" s="903"/>
      <c r="AI422" s="1097"/>
      <c r="AJ422" s="903">
        <f t="shared" si="494"/>
        <v>0</v>
      </c>
      <c r="AK422" s="1029">
        <f t="shared" si="495"/>
        <v>0</v>
      </c>
      <c r="AL422" s="903">
        <f t="shared" si="496"/>
        <v>0</v>
      </c>
      <c r="AM422" s="950">
        <f t="shared" si="497"/>
        <v>0</v>
      </c>
      <c r="AN422" s="933">
        <f t="shared" si="498"/>
        <v>0</v>
      </c>
      <c r="AO422" s="937">
        <f t="shared" si="499"/>
        <v>0</v>
      </c>
      <c r="AR422" s="207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</row>
    <row r="423" spans="2:66" ht="15.75" thickBot="1">
      <c r="B423" s="2418"/>
      <c r="C423" s="166" t="s">
        <v>202</v>
      </c>
      <c r="D423" s="3274"/>
      <c r="E423" s="183" t="s">
        <v>82</v>
      </c>
      <c r="F423" s="227">
        <v>5</v>
      </c>
      <c r="G423" s="229">
        <v>5</v>
      </c>
      <c r="H423" s="2421" t="s">
        <v>387</v>
      </c>
      <c r="I423" s="3046">
        <v>6.4</v>
      </c>
      <c r="J423" s="3053">
        <v>6.4</v>
      </c>
      <c r="K423" s="184" t="s">
        <v>82</v>
      </c>
      <c r="L423" s="3046">
        <v>3.85</v>
      </c>
      <c r="M423" s="3047">
        <v>3.85</v>
      </c>
      <c r="N423" s="92"/>
      <c r="O423" s="916" t="s">
        <v>58</v>
      </c>
      <c r="P423" s="879">
        <f>L407</f>
        <v>28.44</v>
      </c>
      <c r="Q423" s="1049">
        <f>M407</f>
        <v>27</v>
      </c>
      <c r="R423" s="1193">
        <f>I433</f>
        <v>200</v>
      </c>
      <c r="S423" s="1050">
        <f>J433</f>
        <v>200</v>
      </c>
      <c r="T423" s="1131">
        <f>F439+I437</f>
        <v>70</v>
      </c>
      <c r="U423" s="1051">
        <f>G439+J437</f>
        <v>70</v>
      </c>
      <c r="V423" s="879">
        <f t="shared" si="516"/>
        <v>228.44</v>
      </c>
      <c r="W423" s="1029">
        <f t="shared" si="517"/>
        <v>227</v>
      </c>
      <c r="X423" s="879">
        <f t="shared" si="518"/>
        <v>270</v>
      </c>
      <c r="Y423" s="950">
        <f t="shared" si="519"/>
        <v>270</v>
      </c>
      <c r="Z423" s="917">
        <f t="shared" si="513"/>
        <v>298.44</v>
      </c>
      <c r="AA423" s="918">
        <f t="shared" si="514"/>
        <v>297</v>
      </c>
      <c r="AC423" s="2268" t="s">
        <v>635</v>
      </c>
      <c r="AD423" s="1412"/>
      <c r="AE423" s="1127"/>
      <c r="AF423" s="904"/>
      <c r="AG423" s="1030"/>
      <c r="AH423" s="904"/>
      <c r="AI423" s="1098"/>
      <c r="AJ423" s="904">
        <f t="shared" si="494"/>
        <v>0</v>
      </c>
      <c r="AK423" s="1031">
        <f t="shared" si="495"/>
        <v>0</v>
      </c>
      <c r="AL423" s="904">
        <f t="shared" si="496"/>
        <v>0</v>
      </c>
      <c r="AM423" s="868">
        <f t="shared" si="497"/>
        <v>0</v>
      </c>
      <c r="AN423" s="1546">
        <f t="shared" si="498"/>
        <v>0</v>
      </c>
      <c r="AO423" s="1547">
        <f t="shared" si="499"/>
        <v>0</v>
      </c>
      <c r="AR423" s="1538"/>
    </row>
    <row r="424" spans="2:66" ht="15.75" thickBot="1">
      <c r="B424" s="1643" t="s">
        <v>9</v>
      </c>
      <c r="C424" s="245" t="s">
        <v>10</v>
      </c>
      <c r="D424" s="232">
        <v>50</v>
      </c>
      <c r="E424" s="183" t="s">
        <v>377</v>
      </c>
      <c r="F424" s="228">
        <v>3.25</v>
      </c>
      <c r="G424" s="1233">
        <v>2.5</v>
      </c>
      <c r="H424" s="2421" t="s">
        <v>77</v>
      </c>
      <c r="I424" s="227">
        <v>4.5999999999999996</v>
      </c>
      <c r="J424" s="1233">
        <v>4.5999999999999996</v>
      </c>
      <c r="K424" s="183" t="s">
        <v>77</v>
      </c>
      <c r="L424" s="227">
        <v>10.33</v>
      </c>
      <c r="M424" s="3055">
        <v>10.33</v>
      </c>
      <c r="N424" s="92"/>
      <c r="O424" s="916" t="s">
        <v>122</v>
      </c>
      <c r="P424" s="879"/>
      <c r="Q424" s="872"/>
      <c r="R424" s="879"/>
      <c r="S424" s="950"/>
      <c r="T424" s="879"/>
      <c r="U424" s="1043"/>
      <c r="V424" s="879">
        <f t="shared" si="516"/>
        <v>0</v>
      </c>
      <c r="W424" s="1029">
        <f t="shared" si="517"/>
        <v>0</v>
      </c>
      <c r="X424" s="879">
        <f t="shared" si="518"/>
        <v>0</v>
      </c>
      <c r="Y424" s="950">
        <f t="shared" si="519"/>
        <v>0</v>
      </c>
      <c r="Z424" s="917">
        <f t="shared" si="513"/>
        <v>0</v>
      </c>
      <c r="AA424" s="925">
        <f t="shared" si="514"/>
        <v>0</v>
      </c>
      <c r="AC424" s="1365" t="s">
        <v>420</v>
      </c>
      <c r="AD424" s="1380">
        <f>SUM(AD411:AD423)</f>
        <v>32.594999999999999</v>
      </c>
      <c r="AE424" s="1381">
        <f>SUM(AE411:AE423)</f>
        <v>26.468</v>
      </c>
      <c r="AF424" s="1382">
        <f t="shared" ref="AF424:AH424" si="522">SUM(AF411:AF423)</f>
        <v>252.82999999999998</v>
      </c>
      <c r="AG424" s="2310">
        <f t="shared" si="522"/>
        <v>212.61700000000002</v>
      </c>
      <c r="AH424" s="1384">
        <f t="shared" si="522"/>
        <v>0</v>
      </c>
      <c r="AI424" s="1368">
        <f>SUM(AI411:AI423)</f>
        <v>0</v>
      </c>
      <c r="AJ424" s="2265">
        <f t="shared" si="494"/>
        <v>285.42499999999995</v>
      </c>
      <c r="AK424" s="2266">
        <f t="shared" si="495"/>
        <v>239.08500000000001</v>
      </c>
      <c r="AL424" s="2265">
        <f t="shared" si="496"/>
        <v>252.82999999999998</v>
      </c>
      <c r="AM424" s="2267">
        <f t="shared" si="497"/>
        <v>212.61700000000002</v>
      </c>
      <c r="AN424" s="1090">
        <f t="shared" si="498"/>
        <v>285.42499999999995</v>
      </c>
      <c r="AO424" s="1549">
        <f t="shared" si="499"/>
        <v>239.08500000000001</v>
      </c>
      <c r="AR424" s="200"/>
    </row>
    <row r="425" spans="2:66" ht="15.75" thickBot="1">
      <c r="B425" s="3269" t="s">
        <v>9</v>
      </c>
      <c r="C425" s="245" t="s">
        <v>319</v>
      </c>
      <c r="D425" s="232">
        <v>40</v>
      </c>
      <c r="E425" s="3054" t="s">
        <v>612</v>
      </c>
      <c r="F425" s="92"/>
      <c r="G425" s="102"/>
      <c r="H425" s="2421" t="s">
        <v>372</v>
      </c>
      <c r="I425" s="3046">
        <v>0.3</v>
      </c>
      <c r="J425" s="3047">
        <v>0.3</v>
      </c>
      <c r="K425" s="1228"/>
      <c r="L425" s="1231"/>
      <c r="M425" s="1230"/>
      <c r="N425" s="92"/>
      <c r="O425" s="916" t="s">
        <v>61</v>
      </c>
      <c r="P425" s="879"/>
      <c r="Q425" s="872"/>
      <c r="R425" s="879"/>
      <c r="S425" s="950"/>
      <c r="T425" s="879"/>
      <c r="U425" s="1043"/>
      <c r="V425" s="879">
        <f t="shared" si="516"/>
        <v>0</v>
      </c>
      <c r="W425" s="1029">
        <f t="shared" si="517"/>
        <v>0</v>
      </c>
      <c r="X425" s="879">
        <f t="shared" si="518"/>
        <v>0</v>
      </c>
      <c r="Y425" s="950">
        <f t="shared" si="519"/>
        <v>0</v>
      </c>
      <c r="Z425" s="917">
        <f t="shared" si="513"/>
        <v>0</v>
      </c>
      <c r="AA425" s="925">
        <f t="shared" si="514"/>
        <v>0</v>
      </c>
      <c r="AC425" s="86" t="s">
        <v>429</v>
      </c>
      <c r="AD425" s="900"/>
      <c r="AE425" s="1377"/>
      <c r="AF425" s="902"/>
      <c r="AG425" s="1025"/>
      <c r="AH425" s="902"/>
      <c r="AI425" s="2330"/>
      <c r="AJ425" s="902">
        <f t="shared" si="494"/>
        <v>0</v>
      </c>
      <c r="AK425" s="1379">
        <f t="shared" si="495"/>
        <v>0</v>
      </c>
      <c r="AL425" s="902">
        <f t="shared" si="496"/>
        <v>0</v>
      </c>
      <c r="AM425" s="1007">
        <f t="shared" si="497"/>
        <v>0</v>
      </c>
      <c r="AN425" s="933">
        <f>AD425+AF425+AH425</f>
        <v>0</v>
      </c>
      <c r="AO425" s="937">
        <f t="shared" si="499"/>
        <v>0</v>
      </c>
      <c r="AR425" s="106"/>
    </row>
    <row r="426" spans="2:66" ht="15.75" thickBot="1">
      <c r="B426" s="3163" t="s">
        <v>934</v>
      </c>
      <c r="C426" s="245" t="s">
        <v>1165</v>
      </c>
      <c r="D426" s="232">
        <v>105</v>
      </c>
      <c r="E426" s="3225" t="s">
        <v>352</v>
      </c>
      <c r="F426" s="3046">
        <v>2.5</v>
      </c>
      <c r="G426" s="3047">
        <v>2.5</v>
      </c>
      <c r="H426" s="3454" t="s">
        <v>1063</v>
      </c>
      <c r="I426" s="227"/>
      <c r="J426" s="2395"/>
      <c r="K426" s="3015" t="s">
        <v>1064</v>
      </c>
      <c r="L426" s="3016"/>
      <c r="M426" s="3017"/>
      <c r="N426" s="92"/>
      <c r="O426" s="916" t="s">
        <v>333</v>
      </c>
      <c r="P426" s="879"/>
      <c r="Q426" s="1170"/>
      <c r="R426" s="879"/>
      <c r="S426" s="950"/>
      <c r="T426" s="879">
        <f>F442</f>
        <v>3</v>
      </c>
      <c r="U426" s="1043">
        <f>G442</f>
        <v>3</v>
      </c>
      <c r="V426" s="879">
        <f t="shared" si="516"/>
        <v>0</v>
      </c>
      <c r="W426" s="1029">
        <f t="shared" si="517"/>
        <v>0</v>
      </c>
      <c r="X426" s="879">
        <f t="shared" si="518"/>
        <v>3</v>
      </c>
      <c r="Y426" s="950">
        <f t="shared" si="519"/>
        <v>3</v>
      </c>
      <c r="Z426" s="917">
        <f t="shared" si="513"/>
        <v>3</v>
      </c>
      <c r="AA426" s="925">
        <f t="shared" si="514"/>
        <v>3</v>
      </c>
      <c r="AC426" s="931" t="s">
        <v>115</v>
      </c>
      <c r="AD426" s="769"/>
      <c r="AE426" s="1121"/>
      <c r="AF426" s="903"/>
      <c r="AG426" s="1028"/>
      <c r="AH426" s="903"/>
      <c r="AI426" s="1097"/>
      <c r="AJ426" s="903">
        <f t="shared" si="494"/>
        <v>0</v>
      </c>
      <c r="AK426" s="1029">
        <f t="shared" si="495"/>
        <v>0</v>
      </c>
      <c r="AL426" s="903">
        <f t="shared" si="496"/>
        <v>0</v>
      </c>
      <c r="AM426" s="950">
        <f t="shared" si="497"/>
        <v>0</v>
      </c>
      <c r="AN426" s="933">
        <f t="shared" si="498"/>
        <v>0</v>
      </c>
      <c r="AO426" s="937">
        <f t="shared" si="499"/>
        <v>0</v>
      </c>
      <c r="AR426" s="207"/>
    </row>
    <row r="427" spans="2:66" ht="15.75" thickBot="1">
      <c r="B427" s="103"/>
      <c r="C427" s="2389"/>
      <c r="D427" s="102"/>
      <c r="E427" s="2393" t="s">
        <v>387</v>
      </c>
      <c r="F427" s="3046">
        <v>2.5</v>
      </c>
      <c r="G427" s="3047">
        <v>2.5</v>
      </c>
      <c r="H427" s="92"/>
      <c r="I427" s="92"/>
      <c r="J427" s="92"/>
      <c r="K427" s="1206" t="s">
        <v>89</v>
      </c>
      <c r="L427" s="160" t="s">
        <v>90</v>
      </c>
      <c r="M427" s="2424" t="s">
        <v>91</v>
      </c>
      <c r="N427" s="92"/>
      <c r="O427" s="916" t="s">
        <v>63</v>
      </c>
      <c r="P427" s="879"/>
      <c r="Q427" s="872"/>
      <c r="R427" s="879">
        <f>F433</f>
        <v>5</v>
      </c>
      <c r="S427" s="950">
        <f>G433</f>
        <v>5</v>
      </c>
      <c r="T427" s="879"/>
      <c r="U427" s="1043"/>
      <c r="V427" s="879">
        <f t="shared" si="516"/>
        <v>5</v>
      </c>
      <c r="W427" s="1029">
        <f t="shared" si="517"/>
        <v>5</v>
      </c>
      <c r="X427" s="879">
        <f t="shared" si="518"/>
        <v>5</v>
      </c>
      <c r="Y427" s="950">
        <f t="shared" si="519"/>
        <v>5</v>
      </c>
      <c r="Z427" s="917">
        <f t="shared" si="513"/>
        <v>5</v>
      </c>
      <c r="AA427" s="925">
        <f t="shared" si="514"/>
        <v>5</v>
      </c>
      <c r="AC427" s="931" t="s">
        <v>113</v>
      </c>
      <c r="AD427" s="769"/>
      <c r="AE427" s="1125"/>
      <c r="AF427" s="903"/>
      <c r="AG427" s="1028"/>
      <c r="AH427" s="903"/>
      <c r="AI427" s="1097"/>
      <c r="AJ427" s="903">
        <f t="shared" si="494"/>
        <v>0</v>
      </c>
      <c r="AK427" s="1029">
        <f t="shared" si="495"/>
        <v>0</v>
      </c>
      <c r="AL427" s="903">
        <f t="shared" si="496"/>
        <v>0</v>
      </c>
      <c r="AM427" s="950">
        <f t="shared" si="497"/>
        <v>0</v>
      </c>
      <c r="AN427" s="933">
        <f t="shared" si="498"/>
        <v>0</v>
      </c>
      <c r="AO427" s="937">
        <f t="shared" si="499"/>
        <v>0</v>
      </c>
      <c r="AR427" s="207"/>
    </row>
    <row r="428" spans="2:66">
      <c r="B428" s="103"/>
      <c r="C428" s="2389"/>
      <c r="D428" s="92"/>
      <c r="E428" s="3054" t="s">
        <v>560</v>
      </c>
      <c r="F428" s="92"/>
      <c r="G428" s="102"/>
      <c r="H428" s="3455" t="s">
        <v>96</v>
      </c>
      <c r="I428" s="1179"/>
      <c r="J428" s="1179"/>
      <c r="K428" s="3002" t="s">
        <v>114</v>
      </c>
      <c r="L428" s="3233">
        <v>113</v>
      </c>
      <c r="M428" s="3001">
        <v>100</v>
      </c>
      <c r="N428" s="690"/>
      <c r="O428" s="916" t="s">
        <v>77</v>
      </c>
      <c r="P428" s="1131">
        <f>L408</f>
        <v>6.3</v>
      </c>
      <c r="Q428" s="1047">
        <f>M408</f>
        <v>6.3</v>
      </c>
      <c r="R428" s="879">
        <f>L420+I424+L424</f>
        <v>19.729999999999997</v>
      </c>
      <c r="S428" s="1029">
        <f>M420+J424+M424</f>
        <v>19.729999999999997</v>
      </c>
      <c r="T428" s="879">
        <f>I438</f>
        <v>1.9</v>
      </c>
      <c r="U428" s="1048">
        <f>J438</f>
        <v>1.9</v>
      </c>
      <c r="V428" s="879">
        <f t="shared" si="516"/>
        <v>26.029999999999998</v>
      </c>
      <c r="W428" s="1029">
        <f t="shared" si="517"/>
        <v>26.029999999999998</v>
      </c>
      <c r="X428" s="879">
        <f t="shared" si="518"/>
        <v>21.629999999999995</v>
      </c>
      <c r="Y428" s="950">
        <f t="shared" si="519"/>
        <v>21.629999999999995</v>
      </c>
      <c r="Z428" s="917">
        <f t="shared" si="513"/>
        <v>27.929999999999996</v>
      </c>
      <c r="AA428" s="925">
        <f t="shared" si="514"/>
        <v>27.929999999999996</v>
      </c>
      <c r="AC428" s="931" t="s">
        <v>112</v>
      </c>
      <c r="AD428" s="769"/>
      <c r="AE428" s="1126"/>
      <c r="AF428" s="903"/>
      <c r="AG428" s="1028"/>
      <c r="AH428" s="903"/>
      <c r="AI428" s="1097"/>
      <c r="AJ428" s="903">
        <f t="shared" si="494"/>
        <v>0</v>
      </c>
      <c r="AK428" s="1029">
        <f t="shared" si="495"/>
        <v>0</v>
      </c>
      <c r="AL428" s="903">
        <f t="shared" si="496"/>
        <v>0</v>
      </c>
      <c r="AM428" s="950">
        <f t="shared" si="497"/>
        <v>0</v>
      </c>
      <c r="AN428" s="933">
        <f t="shared" si="498"/>
        <v>0</v>
      </c>
      <c r="AO428" s="937">
        <f t="shared" si="499"/>
        <v>0</v>
      </c>
      <c r="AR428" s="207"/>
    </row>
    <row r="429" spans="2:66" ht="15.75" thickBot="1">
      <c r="B429" s="103"/>
      <c r="C429" s="2389"/>
      <c r="D429" s="92"/>
      <c r="E429" s="183" t="s">
        <v>372</v>
      </c>
      <c r="F429" s="242">
        <v>0.9</v>
      </c>
      <c r="G429" s="3013">
        <v>0.9</v>
      </c>
      <c r="H429" s="3456" t="s">
        <v>202</v>
      </c>
      <c r="I429" s="3457"/>
      <c r="J429" s="3457"/>
      <c r="K429" s="103"/>
      <c r="L429" s="92"/>
      <c r="M429" s="102"/>
      <c r="N429" s="1073"/>
      <c r="O429" s="916" t="s">
        <v>82</v>
      </c>
      <c r="P429" s="879">
        <f>F415+I406</f>
        <v>2.46</v>
      </c>
      <c r="Q429" s="872">
        <f>G415+J406</f>
        <v>2.46</v>
      </c>
      <c r="R429" s="879">
        <f>F423+L423</f>
        <v>8.85</v>
      </c>
      <c r="S429" s="950">
        <f>G423+M423</f>
        <v>8.85</v>
      </c>
      <c r="T429" s="879"/>
      <c r="U429" s="1043"/>
      <c r="V429" s="879">
        <f t="shared" si="516"/>
        <v>11.309999999999999</v>
      </c>
      <c r="W429" s="1029">
        <f t="shared" si="517"/>
        <v>11.309999999999999</v>
      </c>
      <c r="X429" s="879">
        <f t="shared" si="518"/>
        <v>8.85</v>
      </c>
      <c r="Y429" s="950">
        <f t="shared" si="519"/>
        <v>8.85</v>
      </c>
      <c r="Z429" s="917">
        <f t="shared" si="513"/>
        <v>11.309999999999999</v>
      </c>
      <c r="AA429" s="925">
        <f t="shared" si="514"/>
        <v>11.309999999999999</v>
      </c>
      <c r="AC429" s="931" t="s">
        <v>322</v>
      </c>
      <c r="AD429" s="769"/>
      <c r="AE429" s="1124"/>
      <c r="AF429" s="903"/>
      <c r="AG429" s="1028"/>
      <c r="AH429" s="903"/>
      <c r="AI429" s="1097"/>
      <c r="AJ429" s="903">
        <f t="shared" si="494"/>
        <v>0</v>
      </c>
      <c r="AK429" s="1029">
        <f t="shared" si="495"/>
        <v>0</v>
      </c>
      <c r="AL429" s="903">
        <f t="shared" si="496"/>
        <v>0</v>
      </c>
      <c r="AM429" s="950">
        <f t="shared" si="497"/>
        <v>0</v>
      </c>
      <c r="AN429" s="933">
        <f t="shared" si="498"/>
        <v>0</v>
      </c>
      <c r="AO429" s="937">
        <f t="shared" si="499"/>
        <v>0</v>
      </c>
      <c r="AR429" s="207"/>
    </row>
    <row r="430" spans="2:66" ht="15.75" thickBot="1">
      <c r="B430" s="103"/>
      <c r="C430" s="2389"/>
      <c r="D430" s="92"/>
      <c r="E430" s="183" t="s">
        <v>376</v>
      </c>
      <c r="F430" s="242">
        <v>2</v>
      </c>
      <c r="G430" s="3013">
        <v>2</v>
      </c>
      <c r="H430" s="3191" t="s">
        <v>89</v>
      </c>
      <c r="I430" s="160" t="s">
        <v>90</v>
      </c>
      <c r="J430" s="2424" t="s">
        <v>91</v>
      </c>
      <c r="K430" s="2862" t="s">
        <v>990</v>
      </c>
      <c r="L430" s="3016"/>
      <c r="M430" s="3017"/>
      <c r="N430" s="92"/>
      <c r="O430" s="625" t="s">
        <v>127</v>
      </c>
      <c r="P430" s="1238">
        <f>Q430/1000/0.04</f>
        <v>0</v>
      </c>
      <c r="Q430" s="1047"/>
      <c r="R430" s="1238">
        <f>S430/1000/0.04</f>
        <v>0</v>
      </c>
      <c r="S430" s="1217"/>
      <c r="T430" s="1238">
        <f>U430/1000/0.04</f>
        <v>0</v>
      </c>
      <c r="U430" s="1048"/>
      <c r="V430" s="879">
        <f t="shared" si="516"/>
        <v>0</v>
      </c>
      <c r="W430" s="1029">
        <f t="shared" si="517"/>
        <v>0</v>
      </c>
      <c r="X430" s="879">
        <f t="shared" si="518"/>
        <v>0</v>
      </c>
      <c r="Y430" s="950">
        <f t="shared" si="519"/>
        <v>0</v>
      </c>
      <c r="Z430" s="917">
        <f t="shared" si="513"/>
        <v>0</v>
      </c>
      <c r="AA430" s="925">
        <f t="shared" si="514"/>
        <v>0</v>
      </c>
      <c r="AC430" s="2268" t="s">
        <v>396</v>
      </c>
      <c r="AD430" s="901">
        <f>F412</f>
        <v>6</v>
      </c>
      <c r="AE430" s="2315">
        <f>G412</f>
        <v>6</v>
      </c>
      <c r="AF430" s="904">
        <f>F427+I423</f>
        <v>8.9</v>
      </c>
      <c r="AG430" s="1030">
        <f>G427+J423</f>
        <v>8.9</v>
      </c>
      <c r="AH430" s="904"/>
      <c r="AI430" s="1098"/>
      <c r="AJ430" s="904">
        <f t="shared" ref="AJ430" si="523">AD430+AF430</f>
        <v>14.9</v>
      </c>
      <c r="AK430" s="1031">
        <f t="shared" ref="AK430" si="524">AE430+AG430</f>
        <v>14.9</v>
      </c>
      <c r="AL430" s="904">
        <f t="shared" ref="AL430" si="525">AF430+AH430</f>
        <v>8.9</v>
      </c>
      <c r="AM430" s="868">
        <f t="shared" ref="AM430" si="526">AG430+AI430</f>
        <v>8.9</v>
      </c>
      <c r="AN430" s="1546">
        <f t="shared" ref="AN430" si="527">AD430+AF430+AH430</f>
        <v>14.9</v>
      </c>
      <c r="AO430" s="1547">
        <f t="shared" ref="AO430" si="528">AE430+AG430+AI430</f>
        <v>14.9</v>
      </c>
      <c r="AR430" s="111"/>
    </row>
    <row r="431" spans="2:66" ht="15.75" thickBot="1">
      <c r="B431" s="103"/>
      <c r="C431" s="2389"/>
      <c r="D431" s="92"/>
      <c r="E431" s="2393" t="s">
        <v>135</v>
      </c>
      <c r="F431" s="227">
        <v>0.01</v>
      </c>
      <c r="G431" s="1233">
        <v>0.01</v>
      </c>
      <c r="H431" s="3458" t="s">
        <v>96</v>
      </c>
      <c r="I431" s="1553">
        <v>3.5</v>
      </c>
      <c r="J431" s="3001">
        <v>3.5</v>
      </c>
      <c r="K431" s="1232" t="s">
        <v>89</v>
      </c>
      <c r="L431" s="160" t="s">
        <v>90</v>
      </c>
      <c r="M431" s="2424" t="s">
        <v>91</v>
      </c>
      <c r="N431" s="1070"/>
      <c r="O431" s="916" t="s">
        <v>49</v>
      </c>
      <c r="P431" s="879">
        <f>F414</f>
        <v>2.4500000000000002</v>
      </c>
      <c r="Q431" s="1170">
        <f>G414</f>
        <v>2.4500000000000002</v>
      </c>
      <c r="R431" s="1131">
        <f>I432+F430</f>
        <v>17</v>
      </c>
      <c r="S431" s="1052">
        <f>J432+G430</f>
        <v>17</v>
      </c>
      <c r="T431" s="1193">
        <f>L440</f>
        <v>7</v>
      </c>
      <c r="U431" s="1040">
        <f>M440</f>
        <v>7</v>
      </c>
      <c r="V431" s="879">
        <f t="shared" si="516"/>
        <v>19.45</v>
      </c>
      <c r="W431" s="1029">
        <f t="shared" si="517"/>
        <v>19.45</v>
      </c>
      <c r="X431" s="879">
        <f t="shared" si="518"/>
        <v>24</v>
      </c>
      <c r="Y431" s="950">
        <f t="shared" si="519"/>
        <v>24</v>
      </c>
      <c r="Z431" s="917">
        <f t="shared" si="513"/>
        <v>26.45</v>
      </c>
      <c r="AA431" s="925">
        <f t="shared" si="514"/>
        <v>26.45</v>
      </c>
      <c r="AC431" s="1365" t="s">
        <v>421</v>
      </c>
      <c r="AD431" s="2276">
        <f>SUM(AD425:AD430)</f>
        <v>6</v>
      </c>
      <c r="AE431" s="1368">
        <f>SUM(AE425:AE430)</f>
        <v>6</v>
      </c>
      <c r="AF431" s="1380">
        <f>SUM(AF426:AF430)</f>
        <v>8.9</v>
      </c>
      <c r="AG431" s="1368">
        <f>SUM(AG426:AG430)</f>
        <v>8.9</v>
      </c>
      <c r="AH431" s="1380">
        <f>SUM(AH425:AH430)</f>
        <v>0</v>
      </c>
      <c r="AI431" s="1368">
        <f>SUM(AI425:AI430)</f>
        <v>0</v>
      </c>
      <c r="AJ431" s="2265">
        <f>AD431+AF431</f>
        <v>14.9</v>
      </c>
      <c r="AK431" s="2266">
        <f>AE431+AG431</f>
        <v>14.9</v>
      </c>
      <c r="AL431" s="2265">
        <f>AF431+AH431</f>
        <v>8.9</v>
      </c>
      <c r="AM431" s="2267">
        <f>AG431+AI431</f>
        <v>8.9</v>
      </c>
      <c r="AN431" s="1090">
        <f t="shared" ref="AN431:AN450" si="529">AD431+AF431+AH431</f>
        <v>14.9</v>
      </c>
      <c r="AO431" s="1549">
        <f t="shared" ref="AO431:AO450" si="530">AE431+AG431+AI431</f>
        <v>14.9</v>
      </c>
      <c r="AR431" s="200"/>
    </row>
    <row r="432" spans="2:66" ht="15.75" thickBot="1">
      <c r="B432" s="103"/>
      <c r="C432" s="2389"/>
      <c r="D432" s="92"/>
      <c r="E432" s="183" t="s">
        <v>366</v>
      </c>
      <c r="F432" s="227">
        <v>200</v>
      </c>
      <c r="G432" s="1233">
        <v>200</v>
      </c>
      <c r="H432" s="2736" t="s">
        <v>376</v>
      </c>
      <c r="I432" s="242">
        <v>15</v>
      </c>
      <c r="J432" s="3261">
        <v>15</v>
      </c>
      <c r="K432" s="3043" t="s">
        <v>461</v>
      </c>
      <c r="L432" s="3357">
        <v>119.175</v>
      </c>
      <c r="M432" s="3383">
        <v>105</v>
      </c>
      <c r="N432" s="92"/>
      <c r="O432" s="916" t="s">
        <v>123</v>
      </c>
      <c r="P432" s="879"/>
      <c r="Q432" s="872"/>
      <c r="R432" s="879"/>
      <c r="S432" s="950"/>
      <c r="T432" s="879"/>
      <c r="U432" s="1043"/>
      <c r="V432" s="879">
        <f t="shared" si="516"/>
        <v>0</v>
      </c>
      <c r="W432" s="1029">
        <f t="shared" si="517"/>
        <v>0</v>
      </c>
      <c r="X432" s="879">
        <f t="shared" si="518"/>
        <v>0</v>
      </c>
      <c r="Y432" s="950">
        <f t="shared" si="519"/>
        <v>0</v>
      </c>
      <c r="Z432" s="917">
        <f t="shared" si="513"/>
        <v>0</v>
      </c>
      <c r="AA432" s="925">
        <f t="shared" si="514"/>
        <v>0</v>
      </c>
      <c r="AC432" s="2274" t="s">
        <v>422</v>
      </c>
      <c r="AD432" s="2283">
        <f t="shared" ref="AD432:AF432" si="531">AD431+AD424</f>
        <v>38.594999999999999</v>
      </c>
      <c r="AE432" s="2283">
        <f t="shared" si="531"/>
        <v>32.468000000000004</v>
      </c>
      <c r="AF432" s="2285">
        <f t="shared" si="531"/>
        <v>261.72999999999996</v>
      </c>
      <c r="AG432" s="2331">
        <f>AG431+AG424</f>
        <v>221.51700000000002</v>
      </c>
      <c r="AH432" s="2283">
        <f>AH431+AH424</f>
        <v>0</v>
      </c>
      <c r="AI432" s="2283">
        <f>AI431+AI424</f>
        <v>0</v>
      </c>
      <c r="AJ432" s="2288">
        <f>AD432+AF432</f>
        <v>300.32499999999993</v>
      </c>
      <c r="AK432" s="2289">
        <f>AE432+AG432</f>
        <v>253.98500000000001</v>
      </c>
      <c r="AL432" s="2290">
        <f t="shared" ref="AL432:AL433" si="532">AF432+AH432</f>
        <v>261.72999999999996</v>
      </c>
      <c r="AM432" s="2291">
        <f t="shared" ref="AM432:AM433" si="533">AG432+AI432</f>
        <v>221.51700000000002</v>
      </c>
      <c r="AN432" s="2290">
        <f t="shared" si="529"/>
        <v>300.32499999999993</v>
      </c>
      <c r="AO432" s="2332">
        <f t="shared" si="530"/>
        <v>253.98500000000001</v>
      </c>
      <c r="AR432" s="126"/>
    </row>
    <row r="433" spans="1:47" ht="15.75" thickBot="1">
      <c r="B433" s="103"/>
      <c r="C433" s="2389"/>
      <c r="D433" s="92"/>
      <c r="E433" s="1556" t="s">
        <v>84</v>
      </c>
      <c r="F433" s="242">
        <v>5</v>
      </c>
      <c r="G433" s="689">
        <v>5</v>
      </c>
      <c r="H433" s="2712" t="s">
        <v>58</v>
      </c>
      <c r="I433" s="3459">
        <v>200</v>
      </c>
      <c r="J433" s="3460">
        <v>200</v>
      </c>
      <c r="K433" s="3382"/>
      <c r="L433" s="3267"/>
      <c r="M433" s="3268"/>
      <c r="N433" s="92"/>
      <c r="O433" s="916" t="s">
        <v>330</v>
      </c>
      <c r="P433" s="879"/>
      <c r="Q433" s="872"/>
      <c r="R433" s="879"/>
      <c r="S433" s="950"/>
      <c r="T433" s="879">
        <f>L436</f>
        <v>2</v>
      </c>
      <c r="U433" s="1043">
        <f>M436</f>
        <v>2</v>
      </c>
      <c r="V433" s="879">
        <f t="shared" si="516"/>
        <v>0</v>
      </c>
      <c r="W433" s="1029">
        <f t="shared" si="517"/>
        <v>0</v>
      </c>
      <c r="X433" s="879">
        <f t="shared" si="518"/>
        <v>2</v>
      </c>
      <c r="Y433" s="950">
        <f t="shared" si="519"/>
        <v>2</v>
      </c>
      <c r="Z433" s="917">
        <f t="shared" si="513"/>
        <v>2</v>
      </c>
      <c r="AA433" s="925">
        <f t="shared" si="514"/>
        <v>2</v>
      </c>
      <c r="AC433" s="2277" t="s">
        <v>632</v>
      </c>
      <c r="AD433" s="2326"/>
      <c r="AE433" s="2327"/>
      <c r="AF433" s="2304"/>
      <c r="AG433" s="2328"/>
      <c r="AH433" s="2309"/>
      <c r="AI433" s="2329"/>
      <c r="AJ433" s="2309">
        <f t="shared" ref="AJ433" si="534">AD433+AF433</f>
        <v>0</v>
      </c>
      <c r="AK433" s="2804">
        <f t="shared" ref="AK433" si="535">AE433+AG433</f>
        <v>0</v>
      </c>
      <c r="AL433" s="2309">
        <f t="shared" si="532"/>
        <v>0</v>
      </c>
      <c r="AM433" s="977">
        <f t="shared" si="533"/>
        <v>0</v>
      </c>
      <c r="AN433" s="932">
        <f t="shared" si="529"/>
        <v>0</v>
      </c>
      <c r="AO433" s="1548">
        <f t="shared" si="530"/>
        <v>0</v>
      </c>
      <c r="AR433" s="98"/>
    </row>
    <row r="434" spans="1:47" ht="15.75" thickBot="1">
      <c r="B434" s="1234" t="s">
        <v>293</v>
      </c>
      <c r="C434" s="1235"/>
      <c r="D434" s="3240">
        <f>SUM(D417:D429)</f>
        <v>1045</v>
      </c>
      <c r="E434" s="241" t="s">
        <v>619</v>
      </c>
      <c r="F434" s="3103"/>
      <c r="G434" s="3461">
        <v>0.7</v>
      </c>
      <c r="H434" s="2736" t="s">
        <v>366</v>
      </c>
      <c r="I434" s="227">
        <v>20</v>
      </c>
      <c r="J434" s="3184">
        <v>20</v>
      </c>
      <c r="K434" s="1228"/>
      <c r="L434" s="1231"/>
      <c r="M434" s="1230"/>
      <c r="N434" s="92"/>
      <c r="O434" s="916" t="s">
        <v>121</v>
      </c>
      <c r="P434" s="879"/>
      <c r="Q434" s="872"/>
      <c r="R434" s="879"/>
      <c r="S434" s="950"/>
      <c r="T434" s="879"/>
      <c r="U434" s="1043"/>
      <c r="V434" s="879">
        <f t="shared" si="516"/>
        <v>0</v>
      </c>
      <c r="W434" s="1029">
        <f t="shared" si="517"/>
        <v>0</v>
      </c>
      <c r="X434" s="879">
        <f t="shared" si="518"/>
        <v>0</v>
      </c>
      <c r="Y434" s="950">
        <f t="shared" si="519"/>
        <v>0</v>
      </c>
      <c r="Z434" s="917">
        <f t="shared" si="513"/>
        <v>0</v>
      </c>
      <c r="AA434" s="925">
        <f t="shared" si="514"/>
        <v>0</v>
      </c>
      <c r="AC434" s="2272" t="s">
        <v>306</v>
      </c>
      <c r="AD434" s="2311"/>
      <c r="AE434" s="2299"/>
      <c r="AF434" s="900"/>
      <c r="AG434" s="937"/>
      <c r="AH434" s="900"/>
      <c r="AI434" s="2312"/>
      <c r="AJ434" s="902">
        <f t="shared" ref="AJ434" si="536">AD434+AF434</f>
        <v>0</v>
      </c>
      <c r="AK434" s="2805">
        <f t="shared" ref="AK434" si="537">AE434+AG434</f>
        <v>0</v>
      </c>
      <c r="AL434" s="902">
        <f t="shared" ref="AL434" si="538">AF434+AH434</f>
        <v>0</v>
      </c>
      <c r="AM434" s="2282">
        <f t="shared" ref="AM434" si="539">AG434+AI434</f>
        <v>0</v>
      </c>
      <c r="AN434" s="933">
        <f t="shared" si="529"/>
        <v>0</v>
      </c>
      <c r="AO434" s="937">
        <f t="shared" si="530"/>
        <v>0</v>
      </c>
      <c r="AR434" s="100"/>
    </row>
    <row r="435" spans="1:47" ht="15.75" thickBot="1">
      <c r="B435" s="616"/>
      <c r="C435" s="340" t="s">
        <v>200</v>
      </c>
      <c r="D435" s="688"/>
      <c r="E435" s="3462" t="s">
        <v>873</v>
      </c>
      <c r="F435" s="3016"/>
      <c r="G435" s="3016"/>
      <c r="H435" s="3016"/>
      <c r="I435" s="3016"/>
      <c r="J435" s="3016"/>
      <c r="K435" s="3015" t="s">
        <v>645</v>
      </c>
      <c r="L435" s="1182"/>
      <c r="M435" s="3191"/>
      <c r="N435" s="92"/>
      <c r="O435" s="916" t="s">
        <v>120</v>
      </c>
      <c r="P435" s="879"/>
      <c r="Q435" s="872"/>
      <c r="R435" s="879">
        <f>I431</f>
        <v>3.5</v>
      </c>
      <c r="S435" s="950">
        <f>J431</f>
        <v>3.5</v>
      </c>
      <c r="T435" s="879"/>
      <c r="U435" s="1043"/>
      <c r="V435" s="879">
        <f t="shared" si="516"/>
        <v>3.5</v>
      </c>
      <c r="W435" s="1029">
        <f t="shared" si="517"/>
        <v>3.5</v>
      </c>
      <c r="X435" s="879">
        <f t="shared" si="518"/>
        <v>3.5</v>
      </c>
      <c r="Y435" s="950">
        <f t="shared" si="519"/>
        <v>3.5</v>
      </c>
      <c r="Z435" s="917">
        <f t="shared" si="513"/>
        <v>3.5</v>
      </c>
      <c r="AA435" s="925">
        <f t="shared" si="514"/>
        <v>3.5</v>
      </c>
      <c r="AC435" s="951" t="s">
        <v>307</v>
      </c>
      <c r="AD435" s="952"/>
      <c r="AE435" s="953"/>
      <c r="AF435" s="769">
        <f>L432</f>
        <v>119.175</v>
      </c>
      <c r="AG435" s="954">
        <f>M432</f>
        <v>105</v>
      </c>
      <c r="AH435" s="903"/>
      <c r="AI435" s="955"/>
      <c r="AJ435" s="903">
        <f t="shared" ref="AJ435:AM438" si="540">AD435+AF435</f>
        <v>119.175</v>
      </c>
      <c r="AK435" s="2806">
        <f t="shared" si="540"/>
        <v>105</v>
      </c>
      <c r="AL435" s="903">
        <f t="shared" si="540"/>
        <v>119.175</v>
      </c>
      <c r="AM435" s="957">
        <f t="shared" si="540"/>
        <v>105</v>
      </c>
      <c r="AN435" s="933">
        <f t="shared" si="529"/>
        <v>119.175</v>
      </c>
      <c r="AO435" s="937">
        <f t="shared" si="530"/>
        <v>105</v>
      </c>
      <c r="AR435" s="104"/>
    </row>
    <row r="436" spans="1:47" ht="15.75" thickBot="1">
      <c r="A436" s="92"/>
      <c r="B436" s="162" t="s">
        <v>1140</v>
      </c>
      <c r="C436" s="1409" t="s">
        <v>645</v>
      </c>
      <c r="D436" s="687">
        <v>200</v>
      </c>
      <c r="E436" s="3022" t="s">
        <v>89</v>
      </c>
      <c r="F436" s="3023" t="s">
        <v>90</v>
      </c>
      <c r="G436" s="3024" t="s">
        <v>91</v>
      </c>
      <c r="H436" s="1232" t="s">
        <v>89</v>
      </c>
      <c r="I436" s="160" t="s">
        <v>90</v>
      </c>
      <c r="J436" s="1551" t="s">
        <v>91</v>
      </c>
      <c r="K436" s="129" t="s">
        <v>83</v>
      </c>
      <c r="L436" s="2868">
        <v>2</v>
      </c>
      <c r="M436" s="2869">
        <v>2</v>
      </c>
      <c r="N436" s="92"/>
      <c r="O436" s="916" t="s">
        <v>72</v>
      </c>
      <c r="P436" s="879"/>
      <c r="Q436" s="872"/>
      <c r="R436" s="879"/>
      <c r="S436" s="950"/>
      <c r="T436" s="879"/>
      <c r="U436" s="1043"/>
      <c r="V436" s="879">
        <f t="shared" si="516"/>
        <v>0</v>
      </c>
      <c r="W436" s="1029">
        <f t="shared" si="517"/>
        <v>0</v>
      </c>
      <c r="X436" s="879">
        <f t="shared" si="518"/>
        <v>0</v>
      </c>
      <c r="Y436" s="950">
        <f t="shared" si="519"/>
        <v>0</v>
      </c>
      <c r="Z436" s="917">
        <f t="shared" si="513"/>
        <v>0</v>
      </c>
      <c r="AA436" s="925">
        <f t="shared" si="514"/>
        <v>0</v>
      </c>
      <c r="AC436" s="958" t="s">
        <v>308</v>
      </c>
      <c r="AD436" s="959"/>
      <c r="AE436" s="960"/>
      <c r="AF436" s="769"/>
      <c r="AG436" s="961"/>
      <c r="AH436" s="962"/>
      <c r="AI436" s="963"/>
      <c r="AJ436" s="903">
        <f t="shared" si="540"/>
        <v>0</v>
      </c>
      <c r="AK436" s="2806">
        <f t="shared" si="540"/>
        <v>0</v>
      </c>
      <c r="AL436" s="903">
        <f t="shared" si="540"/>
        <v>0</v>
      </c>
      <c r="AM436" s="957">
        <f t="shared" si="540"/>
        <v>0</v>
      </c>
      <c r="AN436" s="933">
        <f t="shared" si="529"/>
        <v>0</v>
      </c>
      <c r="AO436" s="937">
        <f t="shared" si="530"/>
        <v>0</v>
      </c>
      <c r="AR436" s="104"/>
    </row>
    <row r="437" spans="1:47">
      <c r="A437" s="92"/>
      <c r="B437" s="162" t="s">
        <v>874</v>
      </c>
      <c r="C437" s="265" t="s">
        <v>875</v>
      </c>
      <c r="D437" s="2865">
        <v>120</v>
      </c>
      <c r="E437" s="3002" t="s">
        <v>776</v>
      </c>
      <c r="F437" s="3251">
        <v>59.491999999999997</v>
      </c>
      <c r="G437" s="3252">
        <v>53</v>
      </c>
      <c r="H437" s="3463" t="s">
        <v>876</v>
      </c>
      <c r="I437" s="3222">
        <v>44</v>
      </c>
      <c r="J437" s="3223">
        <v>44</v>
      </c>
      <c r="K437" s="183" t="s">
        <v>366</v>
      </c>
      <c r="L437" s="227">
        <v>66</v>
      </c>
      <c r="M437" s="229">
        <v>66</v>
      </c>
      <c r="N437" s="92"/>
      <c r="O437" s="429" t="s">
        <v>331</v>
      </c>
      <c r="P437" s="879">
        <f>I407+L409</f>
        <v>1.3</v>
      </c>
      <c r="Q437" s="872">
        <f>J407+M409</f>
        <v>1.3</v>
      </c>
      <c r="R437" s="879">
        <f>F429+L421+I425</f>
        <v>1.95</v>
      </c>
      <c r="S437" s="950">
        <f>G429+M421+J425</f>
        <v>1.95</v>
      </c>
      <c r="T437" s="882">
        <f>F440+I441</f>
        <v>0.48</v>
      </c>
      <c r="U437" s="1043">
        <f>G440+J441</f>
        <v>0.48</v>
      </c>
      <c r="V437" s="879">
        <f t="shared" si="516"/>
        <v>3.25</v>
      </c>
      <c r="W437" s="1029">
        <f t="shared" si="517"/>
        <v>3.25</v>
      </c>
      <c r="X437" s="879">
        <f t="shared" si="518"/>
        <v>2.4299999999999997</v>
      </c>
      <c r="Y437" s="950">
        <f t="shared" si="519"/>
        <v>2.4299999999999997</v>
      </c>
      <c r="Z437" s="917">
        <f t="shared" si="513"/>
        <v>3.73</v>
      </c>
      <c r="AA437" s="925">
        <f t="shared" si="514"/>
        <v>3.73</v>
      </c>
      <c r="AC437" s="964" t="s">
        <v>309</v>
      </c>
      <c r="AD437" s="959"/>
      <c r="AE437" s="960"/>
      <c r="AF437" s="769"/>
      <c r="AG437" s="961"/>
      <c r="AH437" s="903"/>
      <c r="AI437" s="963"/>
      <c r="AJ437" s="903">
        <f t="shared" si="540"/>
        <v>0</v>
      </c>
      <c r="AK437" s="2806">
        <f t="shared" si="540"/>
        <v>0</v>
      </c>
      <c r="AL437" s="903">
        <f t="shared" si="540"/>
        <v>0</v>
      </c>
      <c r="AM437" s="957">
        <f t="shared" si="540"/>
        <v>0</v>
      </c>
      <c r="AN437" s="933">
        <f t="shared" si="529"/>
        <v>0</v>
      </c>
      <c r="AO437" s="937">
        <f t="shared" si="530"/>
        <v>0</v>
      </c>
      <c r="AR437" s="104"/>
    </row>
    <row r="438" spans="1:47" ht="15.75" thickBot="1">
      <c r="A438" s="92"/>
      <c r="B438" s="664"/>
      <c r="C438" s="1408" t="s">
        <v>877</v>
      </c>
      <c r="D438" s="92"/>
      <c r="E438" s="183" t="s">
        <v>878</v>
      </c>
      <c r="F438" s="227">
        <v>20.8</v>
      </c>
      <c r="G438" s="2395">
        <v>20.8</v>
      </c>
      <c r="H438" s="3100" t="s">
        <v>879</v>
      </c>
      <c r="I438" s="3046">
        <v>1.9</v>
      </c>
      <c r="J438" s="3047">
        <v>1.9</v>
      </c>
      <c r="K438" s="3009" t="s">
        <v>434</v>
      </c>
      <c r="L438" s="2398"/>
      <c r="M438" s="3010"/>
      <c r="N438" s="92"/>
      <c r="O438" s="916" t="s">
        <v>332</v>
      </c>
      <c r="P438" s="879"/>
      <c r="Q438" s="872"/>
      <c r="R438" s="879"/>
      <c r="S438" s="950"/>
      <c r="T438" s="879"/>
      <c r="U438" s="1043"/>
      <c r="V438" s="879">
        <f t="shared" si="516"/>
        <v>0</v>
      </c>
      <c r="W438" s="1029">
        <f t="shared" si="517"/>
        <v>0</v>
      </c>
      <c r="X438" s="879">
        <f t="shared" si="518"/>
        <v>0</v>
      </c>
      <c r="Y438" s="950">
        <f t="shared" si="519"/>
        <v>0</v>
      </c>
      <c r="Z438" s="917">
        <f t="shared" si="513"/>
        <v>0</v>
      </c>
      <c r="AA438" s="925">
        <f t="shared" si="514"/>
        <v>0</v>
      </c>
      <c r="AC438" s="2273" t="s">
        <v>310</v>
      </c>
      <c r="AD438" s="965"/>
      <c r="AE438" s="966"/>
      <c r="AF438" s="901"/>
      <c r="AG438" s="967"/>
      <c r="AH438" s="904"/>
      <c r="AI438" s="968"/>
      <c r="AJ438" s="904">
        <f>AD438+AF438</f>
        <v>0</v>
      </c>
      <c r="AK438" s="2806">
        <f t="shared" si="540"/>
        <v>0</v>
      </c>
      <c r="AL438" s="904">
        <f t="shared" ref="AL438:AL450" si="541">AF438+AH438</f>
        <v>0</v>
      </c>
      <c r="AM438" s="957">
        <f t="shared" si="540"/>
        <v>0</v>
      </c>
      <c r="AN438" s="933">
        <f t="shared" si="529"/>
        <v>0</v>
      </c>
      <c r="AO438" s="937">
        <f t="shared" si="530"/>
        <v>0</v>
      </c>
      <c r="AR438" s="106"/>
    </row>
    <row r="439" spans="1:47" ht="15.75" thickBot="1">
      <c r="A439" s="92"/>
      <c r="B439" s="186" t="s">
        <v>9</v>
      </c>
      <c r="C439" s="245" t="s">
        <v>319</v>
      </c>
      <c r="D439" s="3257">
        <v>30</v>
      </c>
      <c r="E439" s="3299" t="s">
        <v>75</v>
      </c>
      <c r="F439" s="3464">
        <v>26</v>
      </c>
      <c r="G439" s="3465">
        <v>26</v>
      </c>
      <c r="H439" s="3100" t="s">
        <v>880</v>
      </c>
      <c r="I439" s="3046">
        <v>2.4</v>
      </c>
      <c r="J439" s="3047">
        <v>2.4</v>
      </c>
      <c r="K439" s="183" t="s">
        <v>881</v>
      </c>
      <c r="L439" s="227">
        <v>20</v>
      </c>
      <c r="M439" s="3055">
        <v>20</v>
      </c>
      <c r="N439" s="92"/>
      <c r="O439" s="888" t="s">
        <v>137</v>
      </c>
      <c r="P439" s="883">
        <f t="shared" ref="P439:U439" si="542">P440+P441+P442+P443</f>
        <v>0</v>
      </c>
      <c r="Q439" s="1053">
        <f t="shared" si="542"/>
        <v>0</v>
      </c>
      <c r="R439" s="883">
        <f t="shared" si="542"/>
        <v>0.71</v>
      </c>
      <c r="S439" s="1054">
        <f t="shared" si="542"/>
        <v>0.71</v>
      </c>
      <c r="T439" s="893">
        <f t="shared" si="542"/>
        <v>0</v>
      </c>
      <c r="U439" s="1055">
        <f t="shared" si="542"/>
        <v>0</v>
      </c>
      <c r="V439" s="879">
        <f t="shared" si="516"/>
        <v>0.71</v>
      </c>
      <c r="W439" s="1029">
        <f t="shared" si="517"/>
        <v>0.71</v>
      </c>
      <c r="X439" s="879">
        <f t="shared" si="518"/>
        <v>0.71</v>
      </c>
      <c r="Y439" s="950">
        <f t="shared" si="519"/>
        <v>0.71</v>
      </c>
      <c r="Z439" s="917">
        <f t="shared" si="513"/>
        <v>0.71</v>
      </c>
      <c r="AA439" s="925">
        <f t="shared" si="514"/>
        <v>0.71</v>
      </c>
      <c r="AC439" s="970" t="s">
        <v>311</v>
      </c>
      <c r="AD439" s="1203">
        <f t="shared" ref="AD439:AI439" si="543">SUM(AD434:AD438)</f>
        <v>0</v>
      </c>
      <c r="AE439" s="971">
        <f t="shared" si="543"/>
        <v>0</v>
      </c>
      <c r="AF439" s="972">
        <f t="shared" si="543"/>
        <v>119.175</v>
      </c>
      <c r="AG439" s="973">
        <f t="shared" si="543"/>
        <v>105</v>
      </c>
      <c r="AH439" s="974">
        <f t="shared" si="543"/>
        <v>0</v>
      </c>
      <c r="AI439" s="975">
        <f t="shared" si="543"/>
        <v>0</v>
      </c>
      <c r="AJ439" s="974">
        <f>AD439+AF439</f>
        <v>119.175</v>
      </c>
      <c r="AK439" s="976">
        <f>AE439+AG439</f>
        <v>105</v>
      </c>
      <c r="AL439" s="974">
        <f t="shared" si="541"/>
        <v>119.175</v>
      </c>
      <c r="AM439" s="977">
        <f>AG439+AI439</f>
        <v>105</v>
      </c>
      <c r="AN439" s="933">
        <f t="shared" si="529"/>
        <v>119.175</v>
      </c>
      <c r="AO439" s="937">
        <f t="shared" si="530"/>
        <v>105</v>
      </c>
      <c r="AR439" s="191"/>
    </row>
    <row r="440" spans="1:47">
      <c r="A440" s="92"/>
      <c r="B440" s="103"/>
      <c r="C440" s="2751"/>
      <c r="D440" s="92"/>
      <c r="E440" s="183" t="s">
        <v>372</v>
      </c>
      <c r="F440" s="3046">
        <v>0.24</v>
      </c>
      <c r="G440" s="3053">
        <v>0.24</v>
      </c>
      <c r="H440" s="3466" t="s">
        <v>789</v>
      </c>
      <c r="I440" s="3046">
        <v>6.42</v>
      </c>
      <c r="J440" s="3047">
        <v>6.42</v>
      </c>
      <c r="K440" s="3316" t="s">
        <v>518</v>
      </c>
      <c r="L440" s="242">
        <v>7</v>
      </c>
      <c r="M440" s="3013">
        <v>7</v>
      </c>
      <c r="N440" s="92"/>
      <c r="O440" s="889" t="s">
        <v>135</v>
      </c>
      <c r="P440" s="884"/>
      <c r="Q440" s="1056"/>
      <c r="R440" s="884">
        <f>F431</f>
        <v>0.01</v>
      </c>
      <c r="S440" s="1057">
        <f>G431</f>
        <v>0.01</v>
      </c>
      <c r="T440" s="894"/>
      <c r="U440" s="1056"/>
      <c r="V440" s="898">
        <f>P440+R440</f>
        <v>0.01</v>
      </c>
      <c r="W440" s="1057">
        <f t="shared" si="517"/>
        <v>0.01</v>
      </c>
      <c r="X440" s="880">
        <f t="shared" si="518"/>
        <v>0.01</v>
      </c>
      <c r="Y440" s="1057">
        <f t="shared" si="519"/>
        <v>0.01</v>
      </c>
      <c r="Z440" s="917">
        <f t="shared" ref="Z440:Z444" si="544">P440+R440+T440</f>
        <v>0.01</v>
      </c>
      <c r="AA440" s="925">
        <f t="shared" ref="AA440:AA444" si="545">Q440+S440+U440</f>
        <v>0.01</v>
      </c>
      <c r="AC440" s="1087" t="s">
        <v>320</v>
      </c>
      <c r="AD440" s="990"/>
      <c r="AE440" s="1080"/>
      <c r="AF440" s="992"/>
      <c r="AG440" s="1083"/>
      <c r="AH440" s="990"/>
      <c r="AI440" s="1080"/>
      <c r="AJ440" s="903">
        <f t="shared" ref="AJ440" si="546">AD440+AF440</f>
        <v>0</v>
      </c>
      <c r="AK440" s="2807">
        <f t="shared" ref="AK440" si="547">AE440+AG440</f>
        <v>0</v>
      </c>
      <c r="AL440" s="903">
        <f t="shared" ref="AL440" si="548">AF440+AH440</f>
        <v>0</v>
      </c>
      <c r="AM440" s="1041">
        <f t="shared" ref="AM440" si="549">AG440+AI440</f>
        <v>0</v>
      </c>
      <c r="AN440" s="933">
        <f t="shared" si="529"/>
        <v>0</v>
      </c>
      <c r="AO440" s="937">
        <f t="shared" si="530"/>
        <v>0</v>
      </c>
      <c r="AR440" s="1539"/>
    </row>
    <row r="441" spans="1:47">
      <c r="A441" s="92"/>
      <c r="B441" s="103"/>
      <c r="C441" s="2751"/>
      <c r="D441" s="92"/>
      <c r="E441" s="3467" t="s">
        <v>882</v>
      </c>
      <c r="F441" s="256"/>
      <c r="G441" s="3123"/>
      <c r="H441" s="3468" t="s">
        <v>788</v>
      </c>
      <c r="I441" s="3276">
        <v>0.24</v>
      </c>
      <c r="J441" s="3277">
        <v>0.24</v>
      </c>
      <c r="K441" s="241" t="s">
        <v>76</v>
      </c>
      <c r="L441" s="242">
        <v>160</v>
      </c>
      <c r="M441" s="3289">
        <v>160</v>
      </c>
      <c r="N441" s="92"/>
      <c r="O441" s="890" t="s">
        <v>301</v>
      </c>
      <c r="P441" s="885"/>
      <c r="Q441" s="1058"/>
      <c r="R441" s="885">
        <f>G434</f>
        <v>0.7</v>
      </c>
      <c r="S441" s="1059">
        <f>G434</f>
        <v>0.7</v>
      </c>
      <c r="T441" s="895"/>
      <c r="U441" s="1058"/>
      <c r="V441" s="898">
        <f>P441+R441</f>
        <v>0.7</v>
      </c>
      <c r="W441" s="1057">
        <f t="shared" si="517"/>
        <v>0.7</v>
      </c>
      <c r="X441" s="880">
        <f t="shared" si="518"/>
        <v>0.7</v>
      </c>
      <c r="Y441" s="1057">
        <f t="shared" si="519"/>
        <v>0.7</v>
      </c>
      <c r="Z441" s="917">
        <f t="shared" si="544"/>
        <v>0.7</v>
      </c>
      <c r="AA441" s="925">
        <f t="shared" si="545"/>
        <v>0.7</v>
      </c>
      <c r="AC441" s="1076" t="s">
        <v>462</v>
      </c>
      <c r="AD441" s="994"/>
      <c r="AE441" s="1081"/>
      <c r="AF441" s="996"/>
      <c r="AG441" s="1084"/>
      <c r="AH441" s="994"/>
      <c r="AI441" s="1081"/>
      <c r="AJ441" s="903">
        <f t="shared" ref="AJ441:AK443" si="550">AD441+AF441</f>
        <v>0</v>
      </c>
      <c r="AK441" s="2807">
        <f t="shared" si="550"/>
        <v>0</v>
      </c>
      <c r="AL441" s="903">
        <f t="shared" si="541"/>
        <v>0</v>
      </c>
      <c r="AM441" s="1041">
        <f t="shared" ref="AM441:AM446" si="551">AG441+AI441</f>
        <v>0</v>
      </c>
      <c r="AN441" s="933">
        <f t="shared" si="529"/>
        <v>0</v>
      </c>
      <c r="AO441" s="937">
        <f t="shared" si="530"/>
        <v>0</v>
      </c>
      <c r="AR441" s="104"/>
    </row>
    <row r="442" spans="1:47" ht="15.75" thickBot="1">
      <c r="A442" s="92"/>
      <c r="B442" s="1234" t="s">
        <v>294</v>
      </c>
      <c r="C442" s="1235"/>
      <c r="D442" s="2585">
        <f>SUM(D436:D441)</f>
        <v>350</v>
      </c>
      <c r="E442" s="2769" t="s">
        <v>974</v>
      </c>
      <c r="F442" s="3405">
        <v>3</v>
      </c>
      <c r="G442" s="3412">
        <v>3</v>
      </c>
      <c r="H442" s="3469" t="s">
        <v>883</v>
      </c>
      <c r="I442" s="3470"/>
      <c r="J442" s="3471"/>
      <c r="K442" s="3624" t="s">
        <v>1138</v>
      </c>
      <c r="L442" s="3625"/>
      <c r="M442" s="3626"/>
      <c r="N442" s="92"/>
      <c r="O442" s="891" t="s">
        <v>119</v>
      </c>
      <c r="P442" s="886"/>
      <c r="Q442" s="1060"/>
      <c r="R442" s="886"/>
      <c r="S442" s="1061"/>
      <c r="T442" s="896"/>
      <c r="U442" s="1060"/>
      <c r="V442" s="898">
        <f>P442+R442</f>
        <v>0</v>
      </c>
      <c r="W442" s="1057">
        <f t="shared" si="517"/>
        <v>0</v>
      </c>
      <c r="X442" s="880">
        <f t="shared" si="518"/>
        <v>0</v>
      </c>
      <c r="Y442" s="1057">
        <f t="shared" si="519"/>
        <v>0</v>
      </c>
      <c r="Z442" s="917">
        <f t="shared" si="544"/>
        <v>0</v>
      </c>
      <c r="AA442" s="925">
        <f t="shared" si="545"/>
        <v>0</v>
      </c>
      <c r="AC442" s="1077" t="s">
        <v>355</v>
      </c>
      <c r="AD442" s="999"/>
      <c r="AE442" s="1082"/>
      <c r="AF442" s="1001"/>
      <c r="AG442" s="1085"/>
      <c r="AH442" s="999">
        <f>L439</f>
        <v>20</v>
      </c>
      <c r="AI442" s="1082">
        <f>M439</f>
        <v>20</v>
      </c>
      <c r="AJ442" s="904">
        <f t="shared" si="550"/>
        <v>0</v>
      </c>
      <c r="AK442" s="2808">
        <f t="shared" si="550"/>
        <v>0</v>
      </c>
      <c r="AL442" s="904">
        <f t="shared" si="541"/>
        <v>20</v>
      </c>
      <c r="AM442" s="1086">
        <f t="shared" si="551"/>
        <v>20</v>
      </c>
      <c r="AN442" s="933">
        <f t="shared" si="529"/>
        <v>20</v>
      </c>
      <c r="AO442" s="937">
        <f t="shared" si="530"/>
        <v>20</v>
      </c>
      <c r="AR442" s="104"/>
    </row>
    <row r="443" spans="1:47" ht="15.75" thickBot="1">
      <c r="B443" s="576"/>
      <c r="C443" s="92"/>
      <c r="D443" s="106"/>
      <c r="E443" s="92"/>
      <c r="F443" s="92"/>
      <c r="G443" s="92"/>
      <c r="H443" s="106"/>
      <c r="I443" s="106"/>
      <c r="J443" s="106"/>
      <c r="K443" s="106"/>
      <c r="L443" s="106"/>
      <c r="M443" s="106"/>
      <c r="N443" s="92"/>
      <c r="O443" s="891" t="s">
        <v>339</v>
      </c>
      <c r="P443" s="886"/>
      <c r="Q443" s="1060"/>
      <c r="R443" s="886"/>
      <c r="S443" s="1061"/>
      <c r="T443" s="896"/>
      <c r="U443" s="1060"/>
      <c r="V443" s="898">
        <f>P443+R443</f>
        <v>0</v>
      </c>
      <c r="W443" s="1057">
        <f t="shared" si="517"/>
        <v>0</v>
      </c>
      <c r="X443" s="880">
        <f>R443+T443</f>
        <v>0</v>
      </c>
      <c r="Y443" s="1057">
        <f t="shared" si="519"/>
        <v>0</v>
      </c>
      <c r="Z443" s="917">
        <f>P443+R443+T443</f>
        <v>0</v>
      </c>
      <c r="AA443" s="1535">
        <f>Q443+S443+U443</f>
        <v>0</v>
      </c>
      <c r="AC443" s="1078" t="s">
        <v>321</v>
      </c>
      <c r="AD443" s="1091">
        <f t="shared" ref="AD443:AI443" si="552">SUM(AD440:AD442)</f>
        <v>0</v>
      </c>
      <c r="AE443" s="1024">
        <f t="shared" si="552"/>
        <v>0</v>
      </c>
      <c r="AF443" s="1079">
        <f t="shared" si="552"/>
        <v>0</v>
      </c>
      <c r="AG443" s="1022">
        <f t="shared" si="552"/>
        <v>0</v>
      </c>
      <c r="AH443" s="1091">
        <f t="shared" si="552"/>
        <v>20</v>
      </c>
      <c r="AI443" s="1024">
        <f t="shared" si="552"/>
        <v>20</v>
      </c>
      <c r="AJ443" s="948">
        <f t="shared" si="550"/>
        <v>0</v>
      </c>
      <c r="AK443" s="1023">
        <f t="shared" si="550"/>
        <v>0</v>
      </c>
      <c r="AL443" s="948">
        <f t="shared" si="541"/>
        <v>20</v>
      </c>
      <c r="AM443" s="1024">
        <f t="shared" si="551"/>
        <v>20</v>
      </c>
      <c r="AN443" s="933">
        <f t="shared" si="529"/>
        <v>20</v>
      </c>
      <c r="AO443" s="937">
        <f t="shared" si="530"/>
        <v>20</v>
      </c>
      <c r="AR443" s="191"/>
      <c r="AU443" s="623"/>
    </row>
    <row r="444" spans="1:47" ht="15.75" thickBot="1">
      <c r="B444" s="3113"/>
      <c r="C444" s="92"/>
      <c r="D444" s="576"/>
      <c r="E444" s="101"/>
      <c r="F444" s="92"/>
      <c r="G444" s="92"/>
      <c r="H444" s="92"/>
      <c r="I444" s="92"/>
      <c r="J444" s="92"/>
      <c r="K444" s="92"/>
      <c r="L444" s="92"/>
      <c r="M444" s="92"/>
      <c r="N444" s="92"/>
      <c r="O444" s="433" t="s">
        <v>88</v>
      </c>
      <c r="P444" s="887"/>
      <c r="Q444" s="1062"/>
      <c r="R444" s="887"/>
      <c r="S444" s="1638"/>
      <c r="T444" s="897"/>
      <c r="U444" s="1064"/>
      <c r="V444" s="899">
        <f>P444+R444</f>
        <v>0</v>
      </c>
      <c r="W444" s="1065">
        <f t="shared" si="517"/>
        <v>0</v>
      </c>
      <c r="X444" s="899">
        <f>R444+T444</f>
        <v>0</v>
      </c>
      <c r="Y444" s="1065">
        <f t="shared" si="519"/>
        <v>0</v>
      </c>
      <c r="Z444" s="917">
        <f t="shared" si="544"/>
        <v>0</v>
      </c>
      <c r="AA444" s="925">
        <f t="shared" si="545"/>
        <v>0</v>
      </c>
      <c r="AC444" s="936" t="s">
        <v>315</v>
      </c>
      <c r="AD444" s="978"/>
      <c r="AE444" s="979"/>
      <c r="AF444" s="902"/>
      <c r="AG444" s="980"/>
      <c r="AH444" s="978"/>
      <c r="AI444" s="979"/>
      <c r="AJ444" s="904">
        <f t="shared" ref="AJ444:AK446" si="553">AD444+AF444</f>
        <v>0</v>
      </c>
      <c r="AK444" s="2809">
        <f t="shared" si="553"/>
        <v>0</v>
      </c>
      <c r="AL444" s="902">
        <f t="shared" si="541"/>
        <v>0</v>
      </c>
      <c r="AM444" s="981">
        <f t="shared" si="551"/>
        <v>0</v>
      </c>
      <c r="AN444" s="933">
        <f t="shared" si="529"/>
        <v>0</v>
      </c>
      <c r="AO444" s="937">
        <f t="shared" si="530"/>
        <v>0</v>
      </c>
      <c r="AR444" s="104"/>
      <c r="AU444" s="623"/>
    </row>
    <row r="445" spans="1:47" ht="15.75" thickBot="1">
      <c r="B445" s="576"/>
      <c r="C445" s="92"/>
      <c r="D445" s="576"/>
      <c r="E445" s="92"/>
      <c r="F445" s="92"/>
      <c r="G445" s="92"/>
      <c r="H445" s="92"/>
      <c r="I445" s="92"/>
      <c r="J445" s="92"/>
      <c r="K445" s="92"/>
      <c r="L445" s="92"/>
      <c r="M445" s="92"/>
      <c r="N445" s="92"/>
      <c r="AC445" s="938" t="s">
        <v>316</v>
      </c>
      <c r="AD445" s="965"/>
      <c r="AE445" s="982"/>
      <c r="AF445" s="904"/>
      <c r="AG445" s="983"/>
      <c r="AH445" s="965"/>
      <c r="AI445" s="982"/>
      <c r="AJ445" s="904">
        <f t="shared" si="553"/>
        <v>0</v>
      </c>
      <c r="AK445" s="2810">
        <f t="shared" si="553"/>
        <v>0</v>
      </c>
      <c r="AL445" s="904">
        <f t="shared" si="541"/>
        <v>0</v>
      </c>
      <c r="AM445" s="984">
        <f t="shared" si="551"/>
        <v>0</v>
      </c>
      <c r="AN445" s="933">
        <f t="shared" si="529"/>
        <v>0</v>
      </c>
      <c r="AO445" s="937">
        <f t="shared" si="530"/>
        <v>0</v>
      </c>
      <c r="AR445" s="104"/>
      <c r="AU445" s="623"/>
    </row>
    <row r="446" spans="1:47" ht="15.75" thickBot="1">
      <c r="B446" s="92"/>
      <c r="C446" s="1561"/>
      <c r="D446" s="576"/>
      <c r="E446" s="106"/>
      <c r="F446" s="100"/>
      <c r="G446" s="130"/>
      <c r="H446" s="92"/>
      <c r="I446" s="92"/>
      <c r="J446" s="92"/>
      <c r="K446" s="92"/>
      <c r="L446" s="92"/>
      <c r="M446" s="92"/>
      <c r="N446" s="92"/>
      <c r="AC446" s="939" t="s">
        <v>312</v>
      </c>
      <c r="AD446" s="985">
        <f t="shared" ref="AD446:AI446" si="554">SUM(AD444:AD445)</f>
        <v>0</v>
      </c>
      <c r="AE446" s="986">
        <f t="shared" si="554"/>
        <v>0</v>
      </c>
      <c r="AF446" s="987">
        <f t="shared" si="554"/>
        <v>0</v>
      </c>
      <c r="AG446" s="941">
        <f t="shared" si="554"/>
        <v>0</v>
      </c>
      <c r="AH446" s="985">
        <f>SUM(AH444:AH445)</f>
        <v>0</v>
      </c>
      <c r="AI446" s="986">
        <f t="shared" si="554"/>
        <v>0</v>
      </c>
      <c r="AJ446" s="940">
        <f t="shared" si="553"/>
        <v>0</v>
      </c>
      <c r="AK446" s="988">
        <f t="shared" si="553"/>
        <v>0</v>
      </c>
      <c r="AL446" s="940">
        <f t="shared" si="541"/>
        <v>0</v>
      </c>
      <c r="AM446" s="989">
        <f t="shared" si="551"/>
        <v>0</v>
      </c>
      <c r="AN446" s="933">
        <f t="shared" si="529"/>
        <v>0</v>
      </c>
      <c r="AO446" s="937">
        <f t="shared" si="530"/>
        <v>0</v>
      </c>
      <c r="AR446" s="191"/>
      <c r="AU446" s="106"/>
    </row>
    <row r="447" spans="1:47">
      <c r="B447" s="106"/>
      <c r="C447" s="2478"/>
      <c r="D447" s="111"/>
      <c r="E447" s="106"/>
      <c r="F447" s="92"/>
      <c r="G447" s="92"/>
      <c r="H447" s="104"/>
      <c r="I447" s="92"/>
      <c r="J447" s="92"/>
      <c r="K447" s="92"/>
      <c r="L447" s="92"/>
      <c r="M447" s="92"/>
      <c r="N447" s="92"/>
      <c r="O447" s="7"/>
      <c r="P447" s="1167"/>
      <c r="Q447" s="343"/>
      <c r="S447" s="865"/>
      <c r="U447" s="865"/>
      <c r="W447" s="869"/>
      <c r="Y447" s="869"/>
      <c r="AC447" s="942" t="s">
        <v>214</v>
      </c>
      <c r="AD447" s="990"/>
      <c r="AE447" s="991"/>
      <c r="AF447" s="992"/>
      <c r="AG447" s="993"/>
      <c r="AH447" s="990"/>
      <c r="AI447" s="991"/>
      <c r="AJ447" s="903">
        <f t="shared" ref="AJ447" si="555">AD447+AF447</f>
        <v>0</v>
      </c>
      <c r="AK447" s="2811">
        <f t="shared" ref="AK447" si="556">AE447+AG447</f>
        <v>0</v>
      </c>
      <c r="AL447" s="903">
        <f t="shared" ref="AL447" si="557">AF447+AH447</f>
        <v>0</v>
      </c>
      <c r="AM447" s="998">
        <f>AG447+AI447</f>
        <v>0</v>
      </c>
      <c r="AN447" s="933">
        <f t="shared" si="529"/>
        <v>0</v>
      </c>
      <c r="AO447" s="937">
        <f t="shared" si="530"/>
        <v>0</v>
      </c>
      <c r="AR447" s="98"/>
      <c r="AU447" s="106"/>
    </row>
    <row r="448" spans="1:47">
      <c r="B448" s="92"/>
      <c r="C448" s="1561"/>
      <c r="D448" s="92"/>
      <c r="E448" s="92"/>
      <c r="F448" s="92"/>
      <c r="G448" s="92"/>
      <c r="H448" s="101"/>
      <c r="I448" s="115"/>
      <c r="J448" s="135"/>
      <c r="K448" s="92"/>
      <c r="L448" s="92"/>
      <c r="M448" s="92"/>
      <c r="N448" s="92"/>
      <c r="Q448" s="865"/>
      <c r="S448" s="865"/>
      <c r="U448" s="865"/>
      <c r="W448" s="869"/>
      <c r="Y448" s="869"/>
      <c r="AC448" s="943" t="s">
        <v>92</v>
      </c>
      <c r="AD448" s="994"/>
      <c r="AE448" s="995"/>
      <c r="AF448" s="996"/>
      <c r="AG448" s="997"/>
      <c r="AH448" s="994">
        <f>F437</f>
        <v>59.491999999999997</v>
      </c>
      <c r="AI448" s="995">
        <f>G437</f>
        <v>53</v>
      </c>
      <c r="AJ448" s="903">
        <f t="shared" ref="AJ448:AK450" si="558">AD448+AF448</f>
        <v>0</v>
      </c>
      <c r="AK448" s="2811">
        <f t="shared" si="558"/>
        <v>0</v>
      </c>
      <c r="AL448" s="903">
        <f t="shared" si="541"/>
        <v>59.491999999999997</v>
      </c>
      <c r="AM448" s="998">
        <f>AG448+AI448</f>
        <v>53</v>
      </c>
      <c r="AN448" s="933">
        <f t="shared" si="529"/>
        <v>59.491999999999997</v>
      </c>
      <c r="AO448" s="937">
        <f t="shared" si="530"/>
        <v>53</v>
      </c>
      <c r="AR448" s="104"/>
      <c r="AU448" s="106"/>
    </row>
    <row r="449" spans="2:52" ht="15.75" thickBot="1">
      <c r="B449" s="106"/>
      <c r="C449" s="101"/>
      <c r="D449" s="98"/>
      <c r="E449" s="101"/>
      <c r="F449" s="215"/>
      <c r="G449" s="282"/>
      <c r="H449" s="101"/>
      <c r="I449" s="100"/>
      <c r="J449" s="141"/>
      <c r="K449" s="101"/>
      <c r="L449" s="100"/>
      <c r="M449" s="141"/>
      <c r="N449" s="92"/>
      <c r="O449" s="106"/>
      <c r="Q449" s="864"/>
      <c r="S449" s="864"/>
      <c r="U449" s="864"/>
      <c r="W449" s="276"/>
      <c r="Y449" s="276"/>
      <c r="AC449" s="944" t="s">
        <v>215</v>
      </c>
      <c r="AD449" s="999"/>
      <c r="AE449" s="1000"/>
      <c r="AF449" s="1001"/>
      <c r="AG449" s="1002"/>
      <c r="AH449" s="999"/>
      <c r="AI449" s="1000"/>
      <c r="AJ449" s="904">
        <f t="shared" si="558"/>
        <v>0</v>
      </c>
      <c r="AK449" s="2812">
        <f t="shared" si="558"/>
        <v>0</v>
      </c>
      <c r="AL449" s="904">
        <f t="shared" si="541"/>
        <v>0</v>
      </c>
      <c r="AM449" s="1003">
        <f>AG449+AI449</f>
        <v>0</v>
      </c>
      <c r="AN449" s="933">
        <f t="shared" si="529"/>
        <v>0</v>
      </c>
      <c r="AO449" s="937">
        <f t="shared" si="530"/>
        <v>0</v>
      </c>
      <c r="AR449" s="104"/>
      <c r="AU449" s="106"/>
    </row>
    <row r="450" spans="2:52" ht="15.75" thickBot="1">
      <c r="B450" s="92"/>
      <c r="C450" s="1561"/>
      <c r="D450" s="92"/>
      <c r="E450" s="92"/>
      <c r="F450" s="92"/>
      <c r="G450" s="92"/>
      <c r="H450" s="92"/>
      <c r="I450" s="92"/>
      <c r="J450" s="92"/>
      <c r="K450" s="92"/>
      <c r="L450" s="92"/>
      <c r="M450" s="92"/>
      <c r="N450" s="92"/>
      <c r="AC450" s="1088" t="s">
        <v>313</v>
      </c>
      <c r="AD450" s="1089">
        <f t="shared" ref="AD450:AI450" si="559">SUM(AD447:AD449)</f>
        <v>0</v>
      </c>
      <c r="AE450" s="975">
        <f t="shared" si="559"/>
        <v>0</v>
      </c>
      <c r="AF450" s="1089">
        <f t="shared" si="559"/>
        <v>0</v>
      </c>
      <c r="AG450" s="975">
        <f t="shared" si="559"/>
        <v>0</v>
      </c>
      <c r="AH450" s="1089">
        <f>SUM(AH447:AH449)</f>
        <v>59.491999999999997</v>
      </c>
      <c r="AI450" s="975">
        <f t="shared" si="559"/>
        <v>53</v>
      </c>
      <c r="AJ450" s="974">
        <f t="shared" si="558"/>
        <v>0</v>
      </c>
      <c r="AK450" s="976">
        <f t="shared" si="558"/>
        <v>0</v>
      </c>
      <c r="AL450" s="974">
        <f t="shared" si="541"/>
        <v>59.491999999999997</v>
      </c>
      <c r="AM450" s="977">
        <f>AG450+AI450</f>
        <v>53</v>
      </c>
      <c r="AN450" s="933">
        <f t="shared" si="529"/>
        <v>59.491999999999997</v>
      </c>
      <c r="AO450" s="937">
        <f t="shared" si="530"/>
        <v>53</v>
      </c>
    </row>
    <row r="451" spans="2:52">
      <c r="N451" s="92"/>
      <c r="AN451" s="106"/>
      <c r="AO451" s="11"/>
    </row>
    <row r="452" spans="2:52" ht="15.75" thickBot="1">
      <c r="N452" s="92"/>
      <c r="O452" t="s">
        <v>295</v>
      </c>
      <c r="Z452" s="926"/>
      <c r="AA452" s="291"/>
      <c r="AC452" s="99" t="str">
        <f>O453</f>
        <v>9 - й день</v>
      </c>
      <c r="AD452" s="556" t="s">
        <v>546</v>
      </c>
      <c r="AI452" s="131" t="str">
        <f>F455</f>
        <v>2 - я   неделя</v>
      </c>
      <c r="AK452" s="1531" t="str">
        <f>J455</f>
        <v>О С Е Н Ь     2024  -   __  г.г.</v>
      </c>
      <c r="AL452" s="67"/>
    </row>
    <row r="453" spans="2:52" ht="15.75" thickBot="1">
      <c r="B453" s="92"/>
      <c r="C453" s="1562" t="s">
        <v>571</v>
      </c>
      <c r="D453" s="92"/>
      <c r="E453" s="92"/>
      <c r="F453" s="92"/>
      <c r="G453" s="1563"/>
      <c r="H453" s="1563"/>
      <c r="I453" s="1563"/>
      <c r="J453" s="92"/>
      <c r="K453" s="92"/>
      <c r="L453" s="1563"/>
      <c r="M453" s="92"/>
      <c r="N453" s="92"/>
      <c r="O453" s="99" t="str">
        <f>B458</f>
        <v>9 - й день</v>
      </c>
      <c r="P453" s="556" t="s">
        <v>546</v>
      </c>
      <c r="U453" s="131" t="str">
        <f>F455</f>
        <v>2 - я   неделя</v>
      </c>
      <c r="W453" s="1531" t="str">
        <f>J455</f>
        <v>О С Е Н Ь     2024  -   __  г.г.</v>
      </c>
      <c r="X453" s="67"/>
      <c r="Y453" s="1034"/>
      <c r="Z453" s="926"/>
      <c r="AA453" s="1032"/>
      <c r="AC453" s="858" t="s">
        <v>243</v>
      </c>
      <c r="AD453" s="859" t="s">
        <v>296</v>
      </c>
      <c r="AE453" s="860"/>
      <c r="AF453" s="859" t="s">
        <v>297</v>
      </c>
      <c r="AG453" s="860"/>
      <c r="AH453" s="859" t="s">
        <v>298</v>
      </c>
      <c r="AI453" s="860"/>
      <c r="AJ453" s="859" t="s">
        <v>302</v>
      </c>
      <c r="AK453" s="860"/>
      <c r="AL453" s="906" t="s">
        <v>303</v>
      </c>
      <c r="AM453" s="860"/>
      <c r="AN453" s="927" t="s">
        <v>304</v>
      </c>
      <c r="AO453" s="928"/>
    </row>
    <row r="454" spans="2:52" ht="16.5" thickBot="1">
      <c r="B454" s="92"/>
      <c r="C454" s="1561"/>
      <c r="D454" s="1585" t="s">
        <v>363</v>
      </c>
      <c r="E454" s="92"/>
      <c r="F454" s="92"/>
      <c r="G454" s="92"/>
      <c r="H454" s="92"/>
      <c r="I454" s="92"/>
      <c r="J454" s="92"/>
      <c r="K454" s="92"/>
      <c r="L454" s="1586" t="s">
        <v>106</v>
      </c>
      <c r="M454" s="92"/>
      <c r="N454" s="92"/>
      <c r="Q454" s="169" t="s">
        <v>617</v>
      </c>
      <c r="AC454" s="1092" t="s">
        <v>324</v>
      </c>
      <c r="AD454" s="861" t="s">
        <v>90</v>
      </c>
      <c r="AE454" s="863" t="s">
        <v>91</v>
      </c>
      <c r="AF454" s="907" t="s">
        <v>90</v>
      </c>
      <c r="AG454" s="908" t="s">
        <v>91</v>
      </c>
      <c r="AH454" s="907" t="s">
        <v>90</v>
      </c>
      <c r="AI454" s="908" t="s">
        <v>91</v>
      </c>
      <c r="AJ454" s="861" t="s">
        <v>90</v>
      </c>
      <c r="AK454" s="862" t="s">
        <v>91</v>
      </c>
      <c r="AL454" s="909" t="s">
        <v>90</v>
      </c>
      <c r="AM454" s="862" t="s">
        <v>91</v>
      </c>
      <c r="AN454" s="1094" t="s">
        <v>90</v>
      </c>
      <c r="AO454" s="1095" t="s">
        <v>91</v>
      </c>
    </row>
    <row r="455" spans="2:52" ht="15.75" thickBot="1">
      <c r="B455" s="1563" t="s">
        <v>545</v>
      </c>
      <c r="C455" s="1563"/>
      <c r="D455" s="1566"/>
      <c r="E455" s="92"/>
      <c r="F455" s="1567" t="s">
        <v>125</v>
      </c>
      <c r="G455" s="92"/>
      <c r="H455" s="92"/>
      <c r="I455" s="1568"/>
      <c r="J455" s="3115" t="s">
        <v>626</v>
      </c>
      <c r="K455" s="1569"/>
      <c r="L455" s="92"/>
      <c r="M455" s="92"/>
      <c r="N455" s="92"/>
      <c r="O455" s="1105" t="s">
        <v>327</v>
      </c>
      <c r="P455" s="182"/>
      <c r="Q455" s="182"/>
      <c r="R455" s="182"/>
      <c r="S455" s="182"/>
      <c r="T455" s="182"/>
      <c r="U455" s="182"/>
      <c r="V455" s="182"/>
      <c r="W455" s="182"/>
      <c r="X455" s="182"/>
      <c r="Y455" s="856"/>
      <c r="AC455" s="945" t="s">
        <v>65</v>
      </c>
      <c r="AD455" s="978"/>
      <c r="AE455" s="1004"/>
      <c r="AF455" s="978">
        <f>F474</f>
        <v>20</v>
      </c>
      <c r="AG455" s="1005">
        <f>G474</f>
        <v>20</v>
      </c>
      <c r="AH455" s="978"/>
      <c r="AI455" s="1006"/>
      <c r="AJ455" s="902">
        <f t="shared" ref="AJ455:AJ464" si="560">AD455+AF455</f>
        <v>20</v>
      </c>
      <c r="AK455" s="2801">
        <f t="shared" ref="AK455:AK464" si="561">AE455+AG455</f>
        <v>20</v>
      </c>
      <c r="AL455" s="902">
        <f t="shared" ref="AL455:AL464" si="562">AF455+AH455</f>
        <v>20</v>
      </c>
      <c r="AM455" s="1007">
        <f t="shared" ref="AM455:AM464" si="563">AG455+AI455</f>
        <v>20</v>
      </c>
      <c r="AN455" s="933">
        <f>AD455+AF455+AH455</f>
        <v>20</v>
      </c>
      <c r="AO455" s="937">
        <f>AE455+AG455+AI455</f>
        <v>20</v>
      </c>
      <c r="AV455" s="11"/>
      <c r="AW455" s="11"/>
      <c r="AX455" s="11"/>
      <c r="AY455" s="11"/>
      <c r="AZ455" s="11"/>
    </row>
    <row r="456" spans="2:52">
      <c r="B456" s="348" t="s">
        <v>2</v>
      </c>
      <c r="C456" s="349" t="s">
        <v>3</v>
      </c>
      <c r="D456" s="1570" t="s">
        <v>4</v>
      </c>
      <c r="E456" s="234" t="s">
        <v>59</v>
      </c>
      <c r="F456" s="112"/>
      <c r="G456" s="112"/>
      <c r="H456" s="112"/>
      <c r="I456" s="112"/>
      <c r="J456" s="112"/>
      <c r="K456" s="112"/>
      <c r="L456" s="112"/>
      <c r="M456" s="226"/>
      <c r="N456" s="92"/>
      <c r="O456" s="692"/>
      <c r="P456" s="17" t="s">
        <v>328</v>
      </c>
      <c r="Q456" s="17"/>
      <c r="R456" s="17"/>
      <c r="S456" s="17"/>
      <c r="T456" s="17"/>
      <c r="U456" s="17"/>
      <c r="V456" s="17"/>
      <c r="W456" s="17"/>
      <c r="X456" s="17"/>
      <c r="Y456" s="857"/>
      <c r="AC456" s="945" t="s">
        <v>465</v>
      </c>
      <c r="AD456" s="1185"/>
      <c r="AE456" s="1066"/>
      <c r="AF456" s="959"/>
      <c r="AG456" s="1009"/>
      <c r="AH456" s="959"/>
      <c r="AI456" s="1010"/>
      <c r="AJ456" s="903">
        <f t="shared" si="560"/>
        <v>0</v>
      </c>
      <c r="AK456" s="2802">
        <f t="shared" si="561"/>
        <v>0</v>
      </c>
      <c r="AL456" s="903">
        <f t="shared" si="562"/>
        <v>0</v>
      </c>
      <c r="AM456" s="950">
        <f t="shared" si="563"/>
        <v>0</v>
      </c>
      <c r="AN456" s="933">
        <f t="shared" ref="AN456:AN483" si="564">AD456+AF456+AH456</f>
        <v>0</v>
      </c>
      <c r="AO456" s="937">
        <f t="shared" ref="AO456:AO483" si="565">AE456+AG456+AI456</f>
        <v>0</v>
      </c>
      <c r="AV456" s="11"/>
      <c r="AW456" s="48"/>
      <c r="AX456" s="27"/>
      <c r="AY456" s="11"/>
      <c r="AZ456" s="11"/>
    </row>
    <row r="457" spans="2:52" ht="15.75" thickBot="1">
      <c r="B457" s="350" t="s">
        <v>5</v>
      </c>
      <c r="C457" s="92"/>
      <c r="D457" s="1582" t="s">
        <v>60</v>
      </c>
      <c r="E457" s="1228"/>
      <c r="F457" s="1231"/>
      <c r="G457" s="1231"/>
      <c r="H457" s="1589"/>
      <c r="I457" s="1231"/>
      <c r="J457" s="1231"/>
      <c r="K457" s="1231"/>
      <c r="L457" s="1231"/>
      <c r="M457" s="1230"/>
      <c r="N457" s="92"/>
      <c r="Z457" s="11"/>
      <c r="AA457" s="11"/>
      <c r="AC457" s="945" t="s">
        <v>67</v>
      </c>
      <c r="AD457" s="1011"/>
      <c r="AE457" s="1066"/>
      <c r="AF457" s="1011"/>
      <c r="AG457" s="1013"/>
      <c r="AH457" s="1011">
        <f>F492</f>
        <v>12</v>
      </c>
      <c r="AI457" s="1014">
        <f>G492</f>
        <v>12</v>
      </c>
      <c r="AJ457" s="903">
        <f t="shared" si="560"/>
        <v>0</v>
      </c>
      <c r="AK457" s="2802">
        <f t="shared" si="561"/>
        <v>0</v>
      </c>
      <c r="AL457" s="903">
        <f t="shared" si="562"/>
        <v>12</v>
      </c>
      <c r="AM457" s="950">
        <f t="shared" si="563"/>
        <v>12</v>
      </c>
      <c r="AN457" s="933">
        <f t="shared" si="564"/>
        <v>12</v>
      </c>
      <c r="AO457" s="937">
        <f t="shared" si="565"/>
        <v>12</v>
      </c>
      <c r="AV457" s="168"/>
      <c r="AW457" s="11"/>
      <c r="AX457" s="342"/>
      <c r="AY457" s="84"/>
      <c r="AZ457" s="134"/>
    </row>
    <row r="458" spans="2:52" ht="16.5" thickBot="1">
      <c r="B458" s="1860" t="s">
        <v>568</v>
      </c>
      <c r="C458" s="112"/>
      <c r="D458" s="1575"/>
      <c r="E458" s="2766" t="s">
        <v>660</v>
      </c>
      <c r="F458" s="1179"/>
      <c r="G458" s="3265"/>
      <c r="H458" s="2756" t="s">
        <v>1071</v>
      </c>
      <c r="I458" s="3118"/>
      <c r="J458" s="3191"/>
      <c r="K458" s="3472" t="s">
        <v>450</v>
      </c>
      <c r="L458" s="112"/>
      <c r="M458" s="226"/>
      <c r="N458" s="92"/>
      <c r="O458" s="858" t="s">
        <v>243</v>
      </c>
      <c r="P458" s="859" t="s">
        <v>296</v>
      </c>
      <c r="Q458" s="860"/>
      <c r="R458" s="859" t="s">
        <v>297</v>
      </c>
      <c r="S458" s="860"/>
      <c r="T458" s="859" t="s">
        <v>298</v>
      </c>
      <c r="U458" s="860"/>
      <c r="V458" s="859" t="s">
        <v>299</v>
      </c>
      <c r="W458" s="860"/>
      <c r="X458" s="859" t="s">
        <v>300</v>
      </c>
      <c r="Y458" s="860"/>
      <c r="Z458" s="1532" t="s">
        <v>304</v>
      </c>
      <c r="AA458" s="911"/>
      <c r="AC458" s="945" t="s">
        <v>68</v>
      </c>
      <c r="AD458" s="959"/>
      <c r="AE458" s="1012"/>
      <c r="AF458" s="959"/>
      <c r="AG458" s="1013"/>
      <c r="AH458" s="959"/>
      <c r="AI458" s="1014"/>
      <c r="AJ458" s="903">
        <f t="shared" si="560"/>
        <v>0</v>
      </c>
      <c r="AK458" s="2802">
        <f t="shared" si="561"/>
        <v>0</v>
      </c>
      <c r="AL458" s="903">
        <f t="shared" si="562"/>
        <v>0</v>
      </c>
      <c r="AM458" s="950">
        <f t="shared" si="563"/>
        <v>0</v>
      </c>
      <c r="AN458" s="933">
        <f t="shared" si="564"/>
        <v>0</v>
      </c>
      <c r="AO458" s="937">
        <f t="shared" si="565"/>
        <v>0</v>
      </c>
      <c r="AV458" s="7"/>
      <c r="AW458" s="15"/>
      <c r="AX458" s="7"/>
      <c r="AY458" s="1197"/>
      <c r="AZ458" s="140"/>
    </row>
    <row r="459" spans="2:52" ht="15.75" thickBot="1">
      <c r="B459" s="234"/>
      <c r="C459" s="340" t="s">
        <v>132</v>
      </c>
      <c r="D459" s="226"/>
      <c r="E459" s="3134" t="s">
        <v>536</v>
      </c>
      <c r="F459" s="3457"/>
      <c r="G459" s="3369"/>
      <c r="H459" s="1232" t="s">
        <v>89</v>
      </c>
      <c r="I459" s="1226" t="s">
        <v>90</v>
      </c>
      <c r="J459" s="1227" t="s">
        <v>91</v>
      </c>
      <c r="K459" s="129" t="s">
        <v>352</v>
      </c>
      <c r="L459" s="2868">
        <v>33.270000000000003</v>
      </c>
      <c r="M459" s="2869">
        <v>33.270000000000003</v>
      </c>
      <c r="N459" s="92"/>
      <c r="O459" s="700"/>
      <c r="P459" s="861" t="s">
        <v>90</v>
      </c>
      <c r="Q459" s="862" t="s">
        <v>91</v>
      </c>
      <c r="R459" s="861" t="s">
        <v>90</v>
      </c>
      <c r="S459" s="862" t="s">
        <v>91</v>
      </c>
      <c r="T459" s="861" t="s">
        <v>90</v>
      </c>
      <c r="U459" s="862" t="s">
        <v>91</v>
      </c>
      <c r="V459" s="861" t="s">
        <v>90</v>
      </c>
      <c r="W459" s="862" t="s">
        <v>91</v>
      </c>
      <c r="X459" s="861" t="s">
        <v>90</v>
      </c>
      <c r="Y459" s="863" t="s">
        <v>91</v>
      </c>
      <c r="Z459" s="912" t="s">
        <v>90</v>
      </c>
      <c r="AA459" s="913" t="s">
        <v>91</v>
      </c>
      <c r="AC459" s="945" t="s">
        <v>70</v>
      </c>
      <c r="AD459" s="959"/>
      <c r="AE459" s="1008"/>
      <c r="AF459" s="959"/>
      <c r="AG459" s="1009"/>
      <c r="AH459" s="959"/>
      <c r="AI459" s="1010"/>
      <c r="AJ459" s="903">
        <f t="shared" si="560"/>
        <v>0</v>
      </c>
      <c r="AK459" s="2802">
        <f t="shared" si="561"/>
        <v>0</v>
      </c>
      <c r="AL459" s="903">
        <f t="shared" si="562"/>
        <v>0</v>
      </c>
      <c r="AM459" s="950">
        <f t="shared" si="563"/>
        <v>0</v>
      </c>
      <c r="AN459" s="933">
        <f t="shared" si="564"/>
        <v>0</v>
      </c>
      <c r="AO459" s="937">
        <f t="shared" si="565"/>
        <v>0</v>
      </c>
      <c r="AV459" s="325"/>
      <c r="AW459" s="4"/>
      <c r="AX459" s="7"/>
      <c r="AY459" s="14"/>
      <c r="AZ459" s="140"/>
    </row>
    <row r="460" spans="2:52" ht="15.75" thickBot="1">
      <c r="B460" s="162" t="s">
        <v>1067</v>
      </c>
      <c r="C460" s="265" t="s">
        <v>1068</v>
      </c>
      <c r="D460" s="2865">
        <v>200</v>
      </c>
      <c r="E460" s="3473" t="s">
        <v>89</v>
      </c>
      <c r="F460" s="1226" t="s">
        <v>90</v>
      </c>
      <c r="G460" s="3363" t="s">
        <v>91</v>
      </c>
      <c r="H460" s="3002" t="s">
        <v>51</v>
      </c>
      <c r="I460" s="1553">
        <v>2</v>
      </c>
      <c r="J460" s="3001">
        <v>2</v>
      </c>
      <c r="K460" s="183" t="s">
        <v>376</v>
      </c>
      <c r="L460" s="227">
        <v>6.37</v>
      </c>
      <c r="M460" s="3055">
        <v>6.37</v>
      </c>
      <c r="N460" s="92"/>
      <c r="O460" s="1106" t="s">
        <v>118</v>
      </c>
      <c r="P460" s="878">
        <f>D466</f>
        <v>40</v>
      </c>
      <c r="Q460" s="1035">
        <f>D466</f>
        <v>40</v>
      </c>
      <c r="R460" s="892">
        <f>D479</f>
        <v>40</v>
      </c>
      <c r="S460" s="1027">
        <f>D479</f>
        <v>40</v>
      </c>
      <c r="T460" s="892"/>
      <c r="U460" s="1036"/>
      <c r="V460" s="892">
        <f>P460+R460</f>
        <v>80</v>
      </c>
      <c r="W460" s="1026">
        <f>Q460+S460</f>
        <v>80</v>
      </c>
      <c r="X460" s="892">
        <f>R460+T460</f>
        <v>40</v>
      </c>
      <c r="Y460" s="1027">
        <f>S460+U460</f>
        <v>40</v>
      </c>
      <c r="Z460" s="914">
        <f t="shared" ref="Z460:Z468" si="566">P460+R460+T460</f>
        <v>80</v>
      </c>
      <c r="AA460" s="915">
        <f t="shared" ref="AA460:AA468" si="567">Q460+S460+U460</f>
        <v>80</v>
      </c>
      <c r="AC460" s="945" t="s">
        <v>71</v>
      </c>
      <c r="AD460" s="959"/>
      <c r="AE460" s="1015"/>
      <c r="AF460" s="959"/>
      <c r="AG460" s="1009"/>
      <c r="AH460" s="959"/>
      <c r="AI460" s="1010"/>
      <c r="AJ460" s="903">
        <f t="shared" si="560"/>
        <v>0</v>
      </c>
      <c r="AK460" s="2802">
        <f t="shared" si="561"/>
        <v>0</v>
      </c>
      <c r="AL460" s="903">
        <f t="shared" si="562"/>
        <v>0</v>
      </c>
      <c r="AM460" s="950">
        <f t="shared" si="563"/>
        <v>0</v>
      </c>
      <c r="AN460" s="933">
        <f t="shared" si="564"/>
        <v>0</v>
      </c>
      <c r="AO460" s="937">
        <f t="shared" si="565"/>
        <v>0</v>
      </c>
      <c r="AV460" s="7"/>
      <c r="AW460" s="15"/>
      <c r="AX460" s="558"/>
      <c r="AY460" s="325"/>
      <c r="AZ460" s="336"/>
    </row>
    <row r="461" spans="2:52">
      <c r="B461" s="103"/>
      <c r="C461" s="1408" t="s">
        <v>1069</v>
      </c>
      <c r="D461" s="92"/>
      <c r="E461" s="3002" t="s">
        <v>87</v>
      </c>
      <c r="F461" s="1553">
        <v>29.45</v>
      </c>
      <c r="G461" s="3387">
        <v>29.45</v>
      </c>
      <c r="H461" s="183" t="s">
        <v>366</v>
      </c>
      <c r="I461" s="227">
        <v>66</v>
      </c>
      <c r="J461" s="229"/>
      <c r="K461" s="184" t="s">
        <v>77</v>
      </c>
      <c r="L461" s="227">
        <v>1.25</v>
      </c>
      <c r="M461" s="3055">
        <v>1.25</v>
      </c>
      <c r="N461" s="92"/>
      <c r="O461" s="916" t="s">
        <v>117</v>
      </c>
      <c r="P461" s="879"/>
      <c r="Q461" s="1037"/>
      <c r="R461" s="1169">
        <f>D478</f>
        <v>60</v>
      </c>
      <c r="S461" s="1210">
        <f>D478</f>
        <v>60</v>
      </c>
      <c r="T461" s="879">
        <f>D491</f>
        <v>30</v>
      </c>
      <c r="U461" s="1037">
        <f>D491</f>
        <v>30</v>
      </c>
      <c r="V461" s="879">
        <f t="shared" ref="V461:V465" si="568">P461+R461</f>
        <v>60</v>
      </c>
      <c r="W461" s="1029">
        <f t="shared" ref="W461:W465" si="569">Q461+S461</f>
        <v>60</v>
      </c>
      <c r="X461" s="879">
        <f t="shared" ref="X461:X465" si="570">R461+T461</f>
        <v>90</v>
      </c>
      <c r="Y461" s="950">
        <f t="shared" ref="Y461:Y465" si="571">S461+U461</f>
        <v>90</v>
      </c>
      <c r="Z461" s="917">
        <f t="shared" si="566"/>
        <v>90</v>
      </c>
      <c r="AA461" s="918">
        <f t="shared" si="567"/>
        <v>90</v>
      </c>
      <c r="AC461" s="946" t="s">
        <v>326</v>
      </c>
      <c r="AD461" s="959">
        <f>F461</f>
        <v>29.45</v>
      </c>
      <c r="AE461" s="2706">
        <f>G461</f>
        <v>29.45</v>
      </c>
      <c r="AF461" s="959">
        <f>I475</f>
        <v>5</v>
      </c>
      <c r="AG461" s="1009">
        <f>J475</f>
        <v>5</v>
      </c>
      <c r="AH461" s="959"/>
      <c r="AI461" s="1010"/>
      <c r="AJ461" s="903">
        <f t="shared" si="560"/>
        <v>34.450000000000003</v>
      </c>
      <c r="AK461" s="2802">
        <f t="shared" si="561"/>
        <v>34.450000000000003</v>
      </c>
      <c r="AL461" s="903">
        <f t="shared" si="562"/>
        <v>5</v>
      </c>
      <c r="AM461" s="950">
        <f t="shared" si="563"/>
        <v>5</v>
      </c>
      <c r="AN461" s="933">
        <f t="shared" si="564"/>
        <v>34.450000000000003</v>
      </c>
      <c r="AO461" s="937">
        <f t="shared" si="565"/>
        <v>34.450000000000003</v>
      </c>
      <c r="AV461" s="325"/>
      <c r="AW461" s="4"/>
      <c r="AX461" s="7"/>
      <c r="AY461" s="14"/>
      <c r="AZ461" s="140"/>
    </row>
    <row r="462" spans="2:52" ht="15.75" thickBot="1">
      <c r="B462" s="1559" t="s">
        <v>286</v>
      </c>
      <c r="C462" s="265" t="s">
        <v>534</v>
      </c>
      <c r="D462" s="2865">
        <v>30</v>
      </c>
      <c r="E462" s="183" t="s">
        <v>75</v>
      </c>
      <c r="F462" s="242">
        <v>109.13</v>
      </c>
      <c r="G462" s="3261">
        <v>109.13</v>
      </c>
      <c r="H462" s="3009" t="s">
        <v>434</v>
      </c>
      <c r="I462" s="2398"/>
      <c r="J462" s="3010"/>
      <c r="K462" s="2393" t="s">
        <v>506</v>
      </c>
      <c r="L462" s="227">
        <v>0.75</v>
      </c>
      <c r="M462" s="3055">
        <v>0.75</v>
      </c>
      <c r="N462" s="92"/>
      <c r="O462" s="916" t="s">
        <v>74</v>
      </c>
      <c r="P462" s="879">
        <f>L459+L466</f>
        <v>34.770000000000003</v>
      </c>
      <c r="Q462" s="1133">
        <f>M459+M466</f>
        <v>34.770000000000003</v>
      </c>
      <c r="R462" s="879">
        <f>L477</f>
        <v>8.32</v>
      </c>
      <c r="S462" s="1029">
        <f>M477</f>
        <v>8.32</v>
      </c>
      <c r="T462" s="879"/>
      <c r="U462" s="1040"/>
      <c r="V462" s="879">
        <f t="shared" si="568"/>
        <v>43.09</v>
      </c>
      <c r="W462" s="1029">
        <f t="shared" si="569"/>
        <v>43.09</v>
      </c>
      <c r="X462" s="879">
        <f t="shared" si="570"/>
        <v>8.32</v>
      </c>
      <c r="Y462" s="950">
        <f t="shared" si="571"/>
        <v>8.32</v>
      </c>
      <c r="Z462" s="917">
        <f t="shared" si="566"/>
        <v>43.09</v>
      </c>
      <c r="AA462" s="918">
        <f t="shared" si="567"/>
        <v>43.09</v>
      </c>
      <c r="AC462" s="1093" t="s">
        <v>325</v>
      </c>
      <c r="AD462" s="965"/>
      <c r="AE462" s="1016"/>
      <c r="AF462" s="965"/>
      <c r="AG462" s="1017"/>
      <c r="AH462" s="965"/>
      <c r="AI462" s="1018"/>
      <c r="AJ462" s="904">
        <f t="shared" si="560"/>
        <v>0</v>
      </c>
      <c r="AK462" s="2803">
        <f t="shared" si="561"/>
        <v>0</v>
      </c>
      <c r="AL462" s="904">
        <f t="shared" si="562"/>
        <v>0</v>
      </c>
      <c r="AM462" s="868">
        <f t="shared" si="563"/>
        <v>0</v>
      </c>
      <c r="AN462" s="933">
        <f t="shared" si="564"/>
        <v>0</v>
      </c>
      <c r="AO462" s="937">
        <f t="shared" si="565"/>
        <v>0</v>
      </c>
      <c r="AV462" s="7"/>
      <c r="AW462" s="14"/>
      <c r="AX462" s="7"/>
      <c r="AY462" s="41"/>
      <c r="AZ462" s="140"/>
    </row>
    <row r="463" spans="2:52" ht="15.75" thickBot="1">
      <c r="B463" s="3474" t="s">
        <v>525</v>
      </c>
      <c r="C463" s="265" t="s">
        <v>505</v>
      </c>
      <c r="D463" s="2865">
        <v>10</v>
      </c>
      <c r="E463" s="183" t="s">
        <v>376</v>
      </c>
      <c r="F463" s="227">
        <v>5.73</v>
      </c>
      <c r="G463" s="2394">
        <v>5.73</v>
      </c>
      <c r="H463" s="1556" t="s">
        <v>376</v>
      </c>
      <c r="I463" s="242">
        <v>7</v>
      </c>
      <c r="J463" s="3013">
        <v>7</v>
      </c>
      <c r="K463" s="1556" t="s">
        <v>372</v>
      </c>
      <c r="L463" s="227">
        <v>0.45</v>
      </c>
      <c r="M463" s="3055">
        <v>0.45</v>
      </c>
      <c r="N463" s="92"/>
      <c r="O463" s="919" t="s">
        <v>305</v>
      </c>
      <c r="P463" s="880">
        <f t="shared" ref="P463:U463" si="572">AD463</f>
        <v>29.45</v>
      </c>
      <c r="Q463" s="1058">
        <f t="shared" si="572"/>
        <v>29.45</v>
      </c>
      <c r="R463" s="880">
        <f t="shared" si="572"/>
        <v>25</v>
      </c>
      <c r="S463" s="1041">
        <f t="shared" si="572"/>
        <v>25</v>
      </c>
      <c r="T463" s="880">
        <f t="shared" si="572"/>
        <v>12</v>
      </c>
      <c r="U463" s="1042">
        <f t="shared" si="572"/>
        <v>12</v>
      </c>
      <c r="V463" s="880">
        <f t="shared" si="568"/>
        <v>54.45</v>
      </c>
      <c r="W463" s="921">
        <f t="shared" si="569"/>
        <v>54.45</v>
      </c>
      <c r="X463" s="880">
        <f t="shared" si="570"/>
        <v>37</v>
      </c>
      <c r="Y463" s="1041">
        <f t="shared" si="571"/>
        <v>37</v>
      </c>
      <c r="Z463" s="920">
        <f t="shared" si="566"/>
        <v>66.45</v>
      </c>
      <c r="AA463" s="921">
        <f t="shared" si="567"/>
        <v>66.45</v>
      </c>
      <c r="AC463" s="947" t="s">
        <v>314</v>
      </c>
      <c r="AD463" s="1019">
        <f t="shared" ref="AD463:AH463" si="573">SUM(AD455:AD462)</f>
        <v>29.45</v>
      </c>
      <c r="AE463" s="1020">
        <f t="shared" si="573"/>
        <v>29.45</v>
      </c>
      <c r="AF463" s="1021">
        <f t="shared" si="573"/>
        <v>25</v>
      </c>
      <c r="AG463" s="949">
        <f t="shared" si="573"/>
        <v>25</v>
      </c>
      <c r="AH463" s="1019">
        <f t="shared" si="573"/>
        <v>12</v>
      </c>
      <c r="AI463" s="1022">
        <f>SUM(AI455:AI462)</f>
        <v>12</v>
      </c>
      <c r="AJ463" s="948">
        <f t="shared" si="560"/>
        <v>54.45</v>
      </c>
      <c r="AK463" s="1023">
        <f t="shared" si="561"/>
        <v>54.45</v>
      </c>
      <c r="AL463" s="948">
        <f t="shared" si="562"/>
        <v>37</v>
      </c>
      <c r="AM463" s="1024">
        <f t="shared" si="563"/>
        <v>37</v>
      </c>
      <c r="AN463" s="933">
        <f t="shared" si="564"/>
        <v>66.45</v>
      </c>
      <c r="AO463" s="937">
        <f t="shared" si="565"/>
        <v>66.45</v>
      </c>
      <c r="AV463" s="612"/>
      <c r="AW463" s="4"/>
      <c r="AX463" s="7"/>
      <c r="AY463" s="14"/>
      <c r="AZ463" s="140"/>
    </row>
    <row r="464" spans="2:52" ht="15.75" thickBot="1">
      <c r="B464" s="3602" t="s">
        <v>1127</v>
      </c>
      <c r="C464" s="265" t="s">
        <v>1070</v>
      </c>
      <c r="D464" s="165">
        <v>200</v>
      </c>
      <c r="E464" s="1556" t="s">
        <v>372</v>
      </c>
      <c r="F464" s="227">
        <v>0.28499999999999998</v>
      </c>
      <c r="G464" s="2394">
        <v>0.28499999999999998</v>
      </c>
      <c r="H464" s="183" t="s">
        <v>366</v>
      </c>
      <c r="I464" s="227">
        <v>150</v>
      </c>
      <c r="J464" s="229">
        <v>150</v>
      </c>
      <c r="K464" s="183" t="s">
        <v>75</v>
      </c>
      <c r="L464" s="3317">
        <v>14.8</v>
      </c>
      <c r="M464" s="229">
        <v>14.8</v>
      </c>
      <c r="N464" s="397"/>
      <c r="O464" s="916" t="s">
        <v>94</v>
      </c>
      <c r="P464" s="879"/>
      <c r="Q464" s="872"/>
      <c r="R464" s="879"/>
      <c r="S464" s="950"/>
      <c r="T464" s="879"/>
      <c r="U464" s="1043"/>
      <c r="V464" s="879">
        <f t="shared" si="568"/>
        <v>0</v>
      </c>
      <c r="W464" s="1029">
        <f t="shared" si="569"/>
        <v>0</v>
      </c>
      <c r="X464" s="879">
        <f t="shared" si="570"/>
        <v>0</v>
      </c>
      <c r="Y464" s="950">
        <f t="shared" si="571"/>
        <v>0</v>
      </c>
      <c r="Z464" s="917">
        <f t="shared" si="566"/>
        <v>0</v>
      </c>
      <c r="AA464" s="918">
        <f t="shared" si="567"/>
        <v>0</v>
      </c>
      <c r="AC464" s="86" t="s">
        <v>419</v>
      </c>
      <c r="AD464" s="900"/>
      <c r="AE464" s="1119"/>
      <c r="AF464" s="902"/>
      <c r="AG464" s="1025"/>
      <c r="AH464" s="905"/>
      <c r="AI464" s="1128"/>
      <c r="AJ464" s="905">
        <f t="shared" si="560"/>
        <v>0</v>
      </c>
      <c r="AK464" s="1026">
        <f t="shared" si="561"/>
        <v>0</v>
      </c>
      <c r="AL464" s="905">
        <f t="shared" si="562"/>
        <v>0</v>
      </c>
      <c r="AM464" s="1027">
        <f t="shared" si="563"/>
        <v>0</v>
      </c>
      <c r="AN464" s="933">
        <f t="shared" si="564"/>
        <v>0</v>
      </c>
      <c r="AO464" s="937">
        <f t="shared" si="565"/>
        <v>0</v>
      </c>
      <c r="AV464" s="7"/>
      <c r="AW464" s="15"/>
      <c r="AX464" s="7"/>
      <c r="AY464" s="14"/>
      <c r="AZ464" s="140"/>
    </row>
    <row r="465" spans="2:52" ht="15.75" thickBot="1">
      <c r="B465" s="1560" t="s">
        <v>511</v>
      </c>
      <c r="C465" s="245" t="s">
        <v>450</v>
      </c>
      <c r="D465" s="232">
        <v>50</v>
      </c>
      <c r="E465" s="183" t="s">
        <v>366</v>
      </c>
      <c r="F465" s="3072">
        <v>57.12</v>
      </c>
      <c r="G465" s="2394">
        <v>57.12</v>
      </c>
      <c r="H465" s="3119" t="s">
        <v>220</v>
      </c>
      <c r="I465" s="3016"/>
      <c r="J465" s="3017"/>
      <c r="K465" s="3475" t="s">
        <v>509</v>
      </c>
      <c r="L465" s="3063"/>
      <c r="M465" s="102"/>
      <c r="N465" s="92"/>
      <c r="O465" s="429" t="s">
        <v>44</v>
      </c>
      <c r="P465" s="879"/>
      <c r="Q465" s="1047"/>
      <c r="R465" s="882">
        <f>F473+L472</f>
        <v>241.69499999999999</v>
      </c>
      <c r="S465" s="1052">
        <f>G473+M472</f>
        <v>177.36</v>
      </c>
      <c r="T465" s="879"/>
      <c r="U465" s="1043"/>
      <c r="V465" s="879">
        <f t="shared" si="568"/>
        <v>241.69499999999999</v>
      </c>
      <c r="W465" s="1029">
        <f t="shared" si="569"/>
        <v>177.36</v>
      </c>
      <c r="X465" s="879">
        <f t="shared" si="570"/>
        <v>241.69499999999999</v>
      </c>
      <c r="Y465" s="950">
        <f t="shared" si="571"/>
        <v>177.36</v>
      </c>
      <c r="Z465" s="917">
        <f t="shared" si="566"/>
        <v>241.69499999999999</v>
      </c>
      <c r="AA465" s="918">
        <f t="shared" si="567"/>
        <v>177.36</v>
      </c>
      <c r="AC465" s="930" t="s">
        <v>323</v>
      </c>
      <c r="AD465" s="769"/>
      <c r="AE465" s="1120"/>
      <c r="AF465" s="903"/>
      <c r="AG465" s="1028"/>
      <c r="AH465" s="903"/>
      <c r="AI465" s="1046"/>
      <c r="AJ465" s="903">
        <f t="shared" ref="AJ465:AM468" si="574">AD465+AF465</f>
        <v>0</v>
      </c>
      <c r="AK465" s="1029">
        <f t="shared" si="574"/>
        <v>0</v>
      </c>
      <c r="AL465" s="903">
        <f t="shared" si="574"/>
        <v>0</v>
      </c>
      <c r="AM465" s="950">
        <f t="shared" si="574"/>
        <v>0</v>
      </c>
      <c r="AN465" s="933">
        <f t="shared" si="564"/>
        <v>0</v>
      </c>
      <c r="AO465" s="937">
        <f t="shared" si="565"/>
        <v>0</v>
      </c>
      <c r="AV465" s="7"/>
      <c r="AW465" s="15"/>
      <c r="AX465" s="7"/>
      <c r="AY465" s="14"/>
      <c r="AZ465" s="140"/>
    </row>
    <row r="466" spans="2:52" ht="15.75" thickBot="1">
      <c r="B466" s="1250" t="s">
        <v>9</v>
      </c>
      <c r="C466" s="245" t="s">
        <v>319</v>
      </c>
      <c r="D466" s="3257">
        <v>40</v>
      </c>
      <c r="E466" s="1556" t="s">
        <v>77</v>
      </c>
      <c r="F466" s="242">
        <v>10</v>
      </c>
      <c r="G466" s="3107">
        <v>10</v>
      </c>
      <c r="H466" s="1232" t="s">
        <v>89</v>
      </c>
      <c r="I466" s="160" t="s">
        <v>90</v>
      </c>
      <c r="J466" s="2424" t="s">
        <v>91</v>
      </c>
      <c r="K466" s="129" t="s">
        <v>507</v>
      </c>
      <c r="L466" s="2868">
        <v>1.5</v>
      </c>
      <c r="M466" s="2869">
        <v>1.5</v>
      </c>
      <c r="N466" s="92"/>
      <c r="O466" s="2796" t="s">
        <v>425</v>
      </c>
      <c r="P466" s="881">
        <f t="shared" ref="P466:U466" si="575">AD478</f>
        <v>0</v>
      </c>
      <c r="Q466" s="1044">
        <f t="shared" si="575"/>
        <v>0</v>
      </c>
      <c r="R466" s="1391">
        <f t="shared" si="575"/>
        <v>225.375</v>
      </c>
      <c r="S466" s="1392">
        <f t="shared" si="575"/>
        <v>190.7</v>
      </c>
      <c r="T466" s="881">
        <f t="shared" si="575"/>
        <v>124.8</v>
      </c>
      <c r="U466" s="1046">
        <f t="shared" si="575"/>
        <v>99.6</v>
      </c>
      <c r="V466" s="1391">
        <f t="shared" ref="V466:Y468" si="576">P466+R466</f>
        <v>225.375</v>
      </c>
      <c r="W466" s="923">
        <f t="shared" si="576"/>
        <v>190.7</v>
      </c>
      <c r="X466" s="1391">
        <f t="shared" si="576"/>
        <v>350.17500000000001</v>
      </c>
      <c r="Y466" s="1392">
        <f t="shared" si="576"/>
        <v>290.29999999999995</v>
      </c>
      <c r="Z466" s="1393">
        <f t="shared" si="566"/>
        <v>350.17500000000001</v>
      </c>
      <c r="AA466" s="923">
        <f t="shared" si="567"/>
        <v>290.29999999999995</v>
      </c>
      <c r="AC466" s="929" t="s">
        <v>230</v>
      </c>
      <c r="AD466" s="769"/>
      <c r="AE466" s="1121"/>
      <c r="AF466" s="903"/>
      <c r="AG466" s="1028"/>
      <c r="AH466" s="903"/>
      <c r="AI466" s="1046"/>
      <c r="AJ466" s="903">
        <f t="shared" si="574"/>
        <v>0</v>
      </c>
      <c r="AK466" s="1029">
        <f t="shared" si="574"/>
        <v>0</v>
      </c>
      <c r="AL466" s="903">
        <f t="shared" si="574"/>
        <v>0</v>
      </c>
      <c r="AM466" s="950">
        <f t="shared" si="574"/>
        <v>0</v>
      </c>
      <c r="AN466" s="933">
        <f t="shared" si="564"/>
        <v>0</v>
      </c>
      <c r="AO466" s="937">
        <f t="shared" si="565"/>
        <v>0</v>
      </c>
      <c r="AV466" s="7"/>
      <c r="AW466" s="15"/>
      <c r="AX466" s="7"/>
      <c r="AY466" s="14"/>
      <c r="AZ466" s="142"/>
    </row>
    <row r="467" spans="2:52" ht="15.75" thickBot="1">
      <c r="B467" s="3163" t="s">
        <v>934</v>
      </c>
      <c r="C467" s="245" t="s">
        <v>1165</v>
      </c>
      <c r="D467" s="232">
        <v>105</v>
      </c>
      <c r="E467" s="2862" t="s">
        <v>534</v>
      </c>
      <c r="F467" s="3016"/>
      <c r="G467" s="3017"/>
      <c r="H467" s="349" t="s">
        <v>77</v>
      </c>
      <c r="I467" s="3251">
        <v>10</v>
      </c>
      <c r="J467" s="3358">
        <v>10</v>
      </c>
      <c r="K467" s="183" t="s">
        <v>508</v>
      </c>
      <c r="L467" s="227">
        <v>1.5</v>
      </c>
      <c r="M467" s="3055">
        <v>1.5</v>
      </c>
      <c r="N467" s="92"/>
      <c r="O467" s="2797" t="s">
        <v>426</v>
      </c>
      <c r="P467" s="881">
        <f t="shared" ref="P467:U468" si="577">AD485</f>
        <v>0</v>
      </c>
      <c r="Q467" s="1044">
        <f t="shared" si="577"/>
        <v>0</v>
      </c>
      <c r="R467" s="881">
        <f t="shared" si="577"/>
        <v>0</v>
      </c>
      <c r="S467" s="1045">
        <f t="shared" si="577"/>
        <v>0</v>
      </c>
      <c r="T467" s="881">
        <f t="shared" si="577"/>
        <v>0</v>
      </c>
      <c r="U467" s="1046">
        <f t="shared" si="577"/>
        <v>0</v>
      </c>
      <c r="V467" s="881">
        <f t="shared" si="576"/>
        <v>0</v>
      </c>
      <c r="W467" s="923">
        <f t="shared" si="576"/>
        <v>0</v>
      </c>
      <c r="X467" s="881">
        <f t="shared" si="576"/>
        <v>0</v>
      </c>
      <c r="Y467" s="1045">
        <f t="shared" si="576"/>
        <v>0</v>
      </c>
      <c r="Z467" s="1393">
        <f t="shared" si="566"/>
        <v>0</v>
      </c>
      <c r="AA467" s="923">
        <f t="shared" si="567"/>
        <v>0</v>
      </c>
      <c r="AC467" s="931" t="s">
        <v>353</v>
      </c>
      <c r="AD467" s="769"/>
      <c r="AE467" s="1122"/>
      <c r="AF467" s="903"/>
      <c r="AG467" s="1028"/>
      <c r="AH467" s="904"/>
      <c r="AI467" s="1129"/>
      <c r="AJ467" s="904">
        <f t="shared" si="574"/>
        <v>0</v>
      </c>
      <c r="AK467" s="1031">
        <f t="shared" si="574"/>
        <v>0</v>
      </c>
      <c r="AL467" s="904">
        <f t="shared" si="574"/>
        <v>0</v>
      </c>
      <c r="AM467" s="868">
        <f t="shared" si="574"/>
        <v>0</v>
      </c>
      <c r="AN467" s="933">
        <f t="shared" si="564"/>
        <v>0</v>
      </c>
      <c r="AO467" s="937">
        <f t="shared" si="565"/>
        <v>0</v>
      </c>
      <c r="AV467" s="48"/>
      <c r="AW467" s="11"/>
      <c r="AX467" s="11"/>
      <c r="AY467" s="11"/>
      <c r="AZ467" s="11"/>
    </row>
    <row r="468" spans="2:52" ht="15.75" thickBot="1">
      <c r="B468" s="103"/>
      <c r="C468" s="2389"/>
      <c r="D468" s="102"/>
      <c r="E468" s="1232" t="s">
        <v>89</v>
      </c>
      <c r="F468" s="160" t="s">
        <v>90</v>
      </c>
      <c r="G468" s="2424" t="s">
        <v>91</v>
      </c>
      <c r="H468" s="2862" t="s">
        <v>990</v>
      </c>
      <c r="I468" s="3016"/>
      <c r="J468" s="3017"/>
      <c r="K468" s="183" t="s">
        <v>274</v>
      </c>
      <c r="L468" s="3126" t="s">
        <v>510</v>
      </c>
      <c r="M468" s="3055">
        <v>0.5</v>
      </c>
      <c r="N468" s="92"/>
      <c r="O468" s="2798" t="s">
        <v>526</v>
      </c>
      <c r="P468" s="881">
        <f t="shared" si="577"/>
        <v>0</v>
      </c>
      <c r="Q468" s="1044">
        <f t="shared" si="577"/>
        <v>0</v>
      </c>
      <c r="R468" s="1391">
        <f t="shared" si="577"/>
        <v>225.375</v>
      </c>
      <c r="S468" s="1392">
        <f t="shared" si="577"/>
        <v>190.7</v>
      </c>
      <c r="T468" s="881">
        <f t="shared" si="577"/>
        <v>124.8</v>
      </c>
      <c r="U468" s="1046">
        <f t="shared" si="577"/>
        <v>99.6</v>
      </c>
      <c r="V468" s="881">
        <f t="shared" si="576"/>
        <v>225.375</v>
      </c>
      <c r="W468" s="923">
        <f t="shared" si="576"/>
        <v>190.7</v>
      </c>
      <c r="X468" s="881">
        <f t="shared" si="576"/>
        <v>350.17500000000001</v>
      </c>
      <c r="Y468" s="1045">
        <f t="shared" si="576"/>
        <v>290.29999999999995</v>
      </c>
      <c r="Z468" s="1393">
        <f t="shared" si="566"/>
        <v>350.17500000000001</v>
      </c>
      <c r="AA468" s="923">
        <f t="shared" si="567"/>
        <v>290.29999999999995</v>
      </c>
      <c r="AC468" s="931" t="s">
        <v>633</v>
      </c>
      <c r="AD468" s="900"/>
      <c r="AE468" s="1119"/>
      <c r="AF468" s="902"/>
      <c r="AG468" s="1025"/>
      <c r="AH468" s="903"/>
      <c r="AI468" s="1046"/>
      <c r="AJ468" s="903">
        <f t="shared" si="574"/>
        <v>0</v>
      </c>
      <c r="AK468" s="1029">
        <f t="shared" si="574"/>
        <v>0</v>
      </c>
      <c r="AL468" s="903">
        <f t="shared" si="574"/>
        <v>0</v>
      </c>
      <c r="AM468" s="950">
        <f t="shared" si="574"/>
        <v>0</v>
      </c>
      <c r="AN468" s="933">
        <f t="shared" si="564"/>
        <v>0</v>
      </c>
      <c r="AO468" s="937">
        <f t="shared" si="565"/>
        <v>0</v>
      </c>
      <c r="AV468" s="7"/>
      <c r="AW468" s="14"/>
      <c r="AX468" s="11"/>
      <c r="AY468" s="11"/>
      <c r="AZ468" s="11"/>
    </row>
    <row r="469" spans="2:52" ht="15.75" thickBot="1">
      <c r="B469" s="1234" t="s">
        <v>292</v>
      </c>
      <c r="C469" s="1235"/>
      <c r="D469" s="3186">
        <f>SUM(D460:D468)</f>
        <v>635</v>
      </c>
      <c r="E469" s="349" t="s">
        <v>504</v>
      </c>
      <c r="F469" s="3251">
        <v>31.2</v>
      </c>
      <c r="G469" s="3358">
        <v>30</v>
      </c>
      <c r="H469" s="3476" t="s">
        <v>461</v>
      </c>
      <c r="I469" s="3297">
        <v>119.175</v>
      </c>
      <c r="J469" s="3298">
        <v>105</v>
      </c>
      <c r="K469" s="3106" t="s">
        <v>82</v>
      </c>
      <c r="L469" s="242">
        <v>0.25</v>
      </c>
      <c r="M469" s="3289">
        <v>0.25</v>
      </c>
      <c r="N469" s="92"/>
      <c r="O469" s="916" t="s">
        <v>66</v>
      </c>
      <c r="P469" s="882">
        <f t="shared" ref="P469:U469" si="578">AD493</f>
        <v>119.175</v>
      </c>
      <c r="Q469" s="1047">
        <f>AE493</f>
        <v>105</v>
      </c>
      <c r="R469" s="882">
        <f t="shared" si="578"/>
        <v>0</v>
      </c>
      <c r="S469" s="950">
        <f t="shared" si="578"/>
        <v>0</v>
      </c>
      <c r="T469" s="882">
        <f t="shared" si="578"/>
        <v>0</v>
      </c>
      <c r="U469" s="1043">
        <f t="shared" si="578"/>
        <v>0</v>
      </c>
      <c r="V469" s="882">
        <f t="shared" ref="V469:Y469" si="579">P469+R469</f>
        <v>119.175</v>
      </c>
      <c r="W469" s="1029">
        <f t="shared" si="579"/>
        <v>105</v>
      </c>
      <c r="X469" s="882">
        <f t="shared" si="579"/>
        <v>0</v>
      </c>
      <c r="Y469" s="950">
        <f t="shared" si="579"/>
        <v>0</v>
      </c>
      <c r="Z469" s="917">
        <f t="shared" ref="Z469:Z492" si="580">P469+R469+T469</f>
        <v>119.175</v>
      </c>
      <c r="AA469" s="918">
        <f t="shared" ref="AA469:AA492" si="581">Q469+S469+U469</f>
        <v>105</v>
      </c>
      <c r="AC469" s="1201" t="s">
        <v>373</v>
      </c>
      <c r="AD469" s="769"/>
      <c r="AE469" s="1120"/>
      <c r="AF469" s="903">
        <f>F481</f>
        <v>3.25</v>
      </c>
      <c r="AG469" s="1028">
        <f>G481</f>
        <v>2.5</v>
      </c>
      <c r="AH469" s="903"/>
      <c r="AI469" s="1046"/>
      <c r="AJ469" s="903">
        <f t="shared" ref="AJ469:AJ470" si="582">AD469+AF469</f>
        <v>3.25</v>
      </c>
      <c r="AK469" s="1029">
        <f t="shared" ref="AK469:AK470" si="583">AE469+AG469</f>
        <v>2.5</v>
      </c>
      <c r="AL469" s="903">
        <f t="shared" ref="AL469:AL470" si="584">AF469+AH469</f>
        <v>3.25</v>
      </c>
      <c r="AM469" s="950">
        <f t="shared" ref="AM469:AM470" si="585">AG469+AI469</f>
        <v>2.5</v>
      </c>
      <c r="AN469" s="933">
        <f t="shared" si="564"/>
        <v>3.25</v>
      </c>
      <c r="AO469" s="937">
        <f t="shared" si="565"/>
        <v>2.5</v>
      </c>
      <c r="AV469" s="48"/>
      <c r="AW469" s="11"/>
      <c r="AX469" s="11"/>
      <c r="AY469" s="11"/>
      <c r="AZ469" s="11"/>
    </row>
    <row r="470" spans="2:52" ht="15.75" thickBot="1">
      <c r="B470" s="616"/>
      <c r="C470" s="340" t="s">
        <v>110</v>
      </c>
      <c r="D470" s="226"/>
      <c r="E470" s="3477" t="s">
        <v>745</v>
      </c>
      <c r="F470" s="3130"/>
      <c r="G470" s="3131"/>
      <c r="H470" s="2756" t="s">
        <v>231</v>
      </c>
      <c r="I470" s="3016"/>
      <c r="J470" s="3017"/>
      <c r="K470" s="3478" t="s">
        <v>746</v>
      </c>
      <c r="L470" s="3130"/>
      <c r="M470" s="3131"/>
      <c r="N470" s="92"/>
      <c r="O470" s="924" t="s">
        <v>93</v>
      </c>
      <c r="P470" s="1193">
        <f t="shared" ref="P470:T470" si="586">AD497</f>
        <v>0</v>
      </c>
      <c r="Q470" s="872">
        <f t="shared" si="586"/>
        <v>0</v>
      </c>
      <c r="R470" s="882">
        <f t="shared" si="586"/>
        <v>0</v>
      </c>
      <c r="S470" s="1029">
        <f t="shared" si="586"/>
        <v>0</v>
      </c>
      <c r="T470" s="882">
        <f t="shared" si="586"/>
        <v>0</v>
      </c>
      <c r="U470" s="1043">
        <f>AI497</f>
        <v>0</v>
      </c>
      <c r="V470" s="879">
        <f t="shared" ref="V470:V492" si="587">P470+R470</f>
        <v>0</v>
      </c>
      <c r="W470" s="1029">
        <f t="shared" ref="W470:W497" si="588">Q470+S470</f>
        <v>0</v>
      </c>
      <c r="X470" s="879">
        <f t="shared" ref="X470:X495" si="589">R470+T470</f>
        <v>0</v>
      </c>
      <c r="Y470" s="950">
        <f t="shared" ref="Y470:Y497" si="590">S470+U470</f>
        <v>0</v>
      </c>
      <c r="Z470" s="917">
        <f t="shared" si="580"/>
        <v>0</v>
      </c>
      <c r="AA470" s="918">
        <f t="shared" si="581"/>
        <v>0</v>
      </c>
      <c r="AC470" s="930" t="s">
        <v>374</v>
      </c>
      <c r="AD470" s="769"/>
      <c r="AE470" s="1121"/>
      <c r="AF470" s="903"/>
      <c r="AG470" s="1028"/>
      <c r="AH470" s="903"/>
      <c r="AI470" s="1046"/>
      <c r="AJ470" s="903">
        <f t="shared" si="582"/>
        <v>0</v>
      </c>
      <c r="AK470" s="1029">
        <f t="shared" si="583"/>
        <v>0</v>
      </c>
      <c r="AL470" s="903">
        <f t="shared" si="584"/>
        <v>0</v>
      </c>
      <c r="AM470" s="950">
        <f t="shared" si="585"/>
        <v>0</v>
      </c>
      <c r="AN470" s="933">
        <f t="shared" si="564"/>
        <v>0</v>
      </c>
      <c r="AO470" s="937">
        <f t="shared" si="565"/>
        <v>0</v>
      </c>
      <c r="AV470" s="48"/>
      <c r="AW470" s="11"/>
      <c r="AX470" s="11"/>
      <c r="AY470" s="11"/>
      <c r="AZ470" s="11"/>
    </row>
    <row r="471" spans="2:52" ht="15.75" thickBot="1">
      <c r="B471" s="1414" t="s">
        <v>276</v>
      </c>
      <c r="C471" s="1409" t="s">
        <v>1151</v>
      </c>
      <c r="D471" s="687">
        <v>100</v>
      </c>
      <c r="E471" s="3479" t="s">
        <v>747</v>
      </c>
      <c r="F471" s="1231"/>
      <c r="G471" s="1230"/>
      <c r="H471" s="1232" t="s">
        <v>89</v>
      </c>
      <c r="I471" s="160" t="s">
        <v>90</v>
      </c>
      <c r="J471" s="2424" t="s">
        <v>91</v>
      </c>
      <c r="K471" s="2505" t="s">
        <v>748</v>
      </c>
      <c r="L471" s="3135"/>
      <c r="M471" s="3136"/>
      <c r="N471" s="92"/>
      <c r="O471" s="916" t="s">
        <v>656</v>
      </c>
      <c r="P471" s="879"/>
      <c r="Q471" s="872"/>
      <c r="R471" s="879">
        <f>D477</f>
        <v>200</v>
      </c>
      <c r="S471" s="950">
        <f>D477</f>
        <v>200</v>
      </c>
      <c r="T471" s="879"/>
      <c r="U471" s="1043"/>
      <c r="V471" s="879">
        <f t="shared" si="587"/>
        <v>200</v>
      </c>
      <c r="W471" s="1029">
        <f t="shared" si="588"/>
        <v>200</v>
      </c>
      <c r="X471" s="879">
        <f t="shared" si="589"/>
        <v>200</v>
      </c>
      <c r="Y471" s="950">
        <f t="shared" si="590"/>
        <v>200</v>
      </c>
      <c r="Z471" s="917">
        <f t="shared" si="580"/>
        <v>200</v>
      </c>
      <c r="AA471" s="918">
        <f t="shared" si="581"/>
        <v>200</v>
      </c>
      <c r="AC471" s="931" t="s">
        <v>111</v>
      </c>
      <c r="AD471" s="769"/>
      <c r="AE471" s="1121"/>
      <c r="AF471" s="903">
        <f>I473</f>
        <v>60</v>
      </c>
      <c r="AG471" s="1028">
        <f>J473</f>
        <v>48.2</v>
      </c>
      <c r="AH471" s="903"/>
      <c r="AI471" s="1046"/>
      <c r="AJ471" s="903">
        <f t="shared" ref="AJ471:AJ483" si="591">AD471+AF471</f>
        <v>60</v>
      </c>
      <c r="AK471" s="1029">
        <f t="shared" ref="AK471:AK483" si="592">AE471+AG471</f>
        <v>48.2</v>
      </c>
      <c r="AL471" s="903">
        <f t="shared" ref="AL471:AL483" si="593">AF471+AH471</f>
        <v>60</v>
      </c>
      <c r="AM471" s="950">
        <f t="shared" ref="AM471:AM483" si="594">AG471+AI471</f>
        <v>48.2</v>
      </c>
      <c r="AN471" s="933">
        <f t="shared" si="564"/>
        <v>60</v>
      </c>
      <c r="AO471" s="937">
        <f t="shared" si="565"/>
        <v>48.2</v>
      </c>
      <c r="AV471" s="48"/>
      <c r="AW471" s="11"/>
      <c r="AX471" s="11"/>
      <c r="AY471" s="11"/>
      <c r="AZ471" s="11"/>
    </row>
    <row r="472" spans="2:52" ht="15.75" thickBot="1">
      <c r="B472" s="162" t="s">
        <v>364</v>
      </c>
      <c r="C472" s="1597" t="s">
        <v>714</v>
      </c>
      <c r="D472" s="3003">
        <v>250</v>
      </c>
      <c r="E472" s="1232" t="s">
        <v>89</v>
      </c>
      <c r="F472" s="160" t="s">
        <v>90</v>
      </c>
      <c r="G472" s="1551" t="s">
        <v>91</v>
      </c>
      <c r="H472" s="3480" t="s">
        <v>78</v>
      </c>
      <c r="I472" s="3357">
        <v>63.383000000000003</v>
      </c>
      <c r="J472" s="3358">
        <v>57</v>
      </c>
      <c r="K472" s="3002" t="s">
        <v>44</v>
      </c>
      <c r="L472" s="3251">
        <v>165.6</v>
      </c>
      <c r="M472" s="3281">
        <v>120.36</v>
      </c>
      <c r="N472" s="92"/>
      <c r="O472" s="429" t="s">
        <v>317</v>
      </c>
      <c r="P472" s="879">
        <f t="shared" ref="P472:U472" si="595">AD500</f>
        <v>0</v>
      </c>
      <c r="Q472" s="872">
        <f t="shared" si="595"/>
        <v>0</v>
      </c>
      <c r="R472" s="879">
        <f t="shared" si="595"/>
        <v>63.383000000000003</v>
      </c>
      <c r="S472" s="950">
        <f t="shared" si="595"/>
        <v>57</v>
      </c>
      <c r="T472" s="879">
        <f t="shared" si="595"/>
        <v>0</v>
      </c>
      <c r="U472" s="1043">
        <f t="shared" si="595"/>
        <v>0</v>
      </c>
      <c r="V472" s="879">
        <f t="shared" si="587"/>
        <v>63.383000000000003</v>
      </c>
      <c r="W472" s="1029">
        <f t="shared" si="588"/>
        <v>57</v>
      </c>
      <c r="X472" s="879">
        <f t="shared" si="589"/>
        <v>63.383000000000003</v>
      </c>
      <c r="Y472" s="950">
        <f t="shared" si="590"/>
        <v>57</v>
      </c>
      <c r="Z472" s="917">
        <f t="shared" si="580"/>
        <v>63.383000000000003</v>
      </c>
      <c r="AA472" s="918">
        <f t="shared" si="581"/>
        <v>57</v>
      </c>
      <c r="AC472" s="931" t="s">
        <v>80</v>
      </c>
      <c r="AD472" s="769"/>
      <c r="AE472" s="1124"/>
      <c r="AF472" s="1216">
        <f>F477+I477</f>
        <v>21</v>
      </c>
      <c r="AG472" s="1200">
        <f>G477+J477</f>
        <v>17.5</v>
      </c>
      <c r="AH472" s="903"/>
      <c r="AI472" s="1046"/>
      <c r="AJ472" s="903">
        <f t="shared" si="591"/>
        <v>21</v>
      </c>
      <c r="AK472" s="1029">
        <f t="shared" si="592"/>
        <v>17.5</v>
      </c>
      <c r="AL472" s="903">
        <f t="shared" si="593"/>
        <v>21</v>
      </c>
      <c r="AM472" s="950">
        <f t="shared" si="594"/>
        <v>17.5</v>
      </c>
      <c r="AN472" s="933">
        <f t="shared" si="564"/>
        <v>21</v>
      </c>
      <c r="AO472" s="937">
        <f t="shared" si="565"/>
        <v>17.5</v>
      </c>
      <c r="AV472" s="48"/>
      <c r="AW472" s="1191"/>
      <c r="AX472" s="11"/>
      <c r="AY472" s="11"/>
      <c r="AZ472" s="11"/>
    </row>
    <row r="473" spans="2:52">
      <c r="B473" s="2418"/>
      <c r="C473" s="1598" t="s">
        <v>752</v>
      </c>
      <c r="D473" s="1818"/>
      <c r="E473" s="3178" t="s">
        <v>139</v>
      </c>
      <c r="F473" s="2425">
        <v>76.094999999999999</v>
      </c>
      <c r="G473" s="3481">
        <v>57</v>
      </c>
      <c r="H473" s="2393" t="s">
        <v>749</v>
      </c>
      <c r="I473" s="228">
        <v>60</v>
      </c>
      <c r="J473" s="1233">
        <v>48.2</v>
      </c>
      <c r="K473" s="183" t="s">
        <v>751</v>
      </c>
      <c r="L473" s="227">
        <v>3.2</v>
      </c>
      <c r="M473" s="229">
        <v>3.12</v>
      </c>
      <c r="N473" s="92"/>
      <c r="O473" s="916" t="s">
        <v>318</v>
      </c>
      <c r="P473" s="879">
        <f t="shared" ref="P473:U473" si="596">AD504</f>
        <v>0</v>
      </c>
      <c r="Q473" s="1194">
        <f t="shared" si="596"/>
        <v>0</v>
      </c>
      <c r="R473" s="879">
        <f t="shared" si="596"/>
        <v>0</v>
      </c>
      <c r="S473" s="1029">
        <f t="shared" si="596"/>
        <v>0</v>
      </c>
      <c r="T473" s="879">
        <f t="shared" si="596"/>
        <v>0</v>
      </c>
      <c r="U473" s="1048">
        <f t="shared" si="596"/>
        <v>0</v>
      </c>
      <c r="V473" s="879">
        <f t="shared" si="587"/>
        <v>0</v>
      </c>
      <c r="W473" s="1029">
        <f t="shared" si="588"/>
        <v>0</v>
      </c>
      <c r="X473" s="879">
        <f t="shared" si="589"/>
        <v>0</v>
      </c>
      <c r="Y473" s="950">
        <f t="shared" si="590"/>
        <v>0</v>
      </c>
      <c r="Z473" s="917">
        <f t="shared" si="580"/>
        <v>0</v>
      </c>
      <c r="AA473" s="918">
        <f t="shared" si="581"/>
        <v>0</v>
      </c>
      <c r="AC473" s="931" t="s">
        <v>64</v>
      </c>
      <c r="AD473" s="769"/>
      <c r="AE473" s="1124"/>
      <c r="AF473" s="903">
        <f>F475</f>
        <v>28.125</v>
      </c>
      <c r="AG473" s="1028">
        <f>G475</f>
        <v>22.5</v>
      </c>
      <c r="AH473" s="903">
        <f>F488</f>
        <v>124.8</v>
      </c>
      <c r="AI473" s="1046">
        <f>G488</f>
        <v>99.6</v>
      </c>
      <c r="AJ473" s="903">
        <f t="shared" si="591"/>
        <v>28.125</v>
      </c>
      <c r="AK473" s="1029">
        <f t="shared" si="592"/>
        <v>22.5</v>
      </c>
      <c r="AL473" s="903">
        <f t="shared" si="593"/>
        <v>152.92500000000001</v>
      </c>
      <c r="AM473" s="950">
        <f t="shared" si="594"/>
        <v>122.1</v>
      </c>
      <c r="AN473" s="933">
        <f t="shared" si="564"/>
        <v>152.92500000000001</v>
      </c>
      <c r="AO473" s="937">
        <f t="shared" si="565"/>
        <v>122.1</v>
      </c>
      <c r="AV473" s="11"/>
      <c r="AW473" s="11"/>
      <c r="AX473" s="11"/>
      <c r="AY473" s="11"/>
      <c r="AZ473" s="11"/>
    </row>
    <row r="474" spans="2:52">
      <c r="B474" s="186" t="s">
        <v>753</v>
      </c>
      <c r="C474" s="2691" t="s">
        <v>231</v>
      </c>
      <c r="D474" s="3006">
        <v>100</v>
      </c>
      <c r="E474" s="183" t="s">
        <v>466</v>
      </c>
      <c r="F474" s="228">
        <v>20</v>
      </c>
      <c r="G474" s="2395">
        <v>20</v>
      </c>
      <c r="H474" s="3101" t="s">
        <v>750</v>
      </c>
      <c r="I474" s="2425"/>
      <c r="J474" s="3161"/>
      <c r="K474" s="2393" t="s">
        <v>372</v>
      </c>
      <c r="L474" s="3046">
        <v>0.2</v>
      </c>
      <c r="M474" s="3047">
        <v>0.2</v>
      </c>
      <c r="N474" s="92"/>
      <c r="O474" s="916" t="s">
        <v>108</v>
      </c>
      <c r="P474" s="882"/>
      <c r="Q474" s="1049"/>
      <c r="R474" s="879"/>
      <c r="S474" s="950"/>
      <c r="T474" s="879"/>
      <c r="U474" s="1043"/>
      <c r="V474" s="879">
        <f t="shared" si="587"/>
        <v>0</v>
      </c>
      <c r="W474" s="1029">
        <f t="shared" si="588"/>
        <v>0</v>
      </c>
      <c r="X474" s="879">
        <f t="shared" si="589"/>
        <v>0</v>
      </c>
      <c r="Y474" s="950">
        <f t="shared" si="590"/>
        <v>0</v>
      </c>
      <c r="Z474" s="917">
        <f t="shared" si="580"/>
        <v>0</v>
      </c>
      <c r="AA474" s="918">
        <f t="shared" si="581"/>
        <v>0</v>
      </c>
      <c r="AC474" s="931" t="s">
        <v>69</v>
      </c>
      <c r="AD474" s="769"/>
      <c r="AE474" s="1121"/>
      <c r="AF474" s="903"/>
      <c r="AG474" s="1028"/>
      <c r="AH474" s="903"/>
      <c r="AI474" s="1046"/>
      <c r="AJ474" s="903">
        <f t="shared" si="591"/>
        <v>0</v>
      </c>
      <c r="AK474" s="1029">
        <f t="shared" si="592"/>
        <v>0</v>
      </c>
      <c r="AL474" s="903">
        <f t="shared" si="593"/>
        <v>0</v>
      </c>
      <c r="AM474" s="950">
        <f t="shared" si="594"/>
        <v>0</v>
      </c>
      <c r="AN474" s="933">
        <f t="shared" si="564"/>
        <v>0</v>
      </c>
      <c r="AO474" s="937">
        <f t="shared" si="565"/>
        <v>0</v>
      </c>
      <c r="AV474" s="11"/>
      <c r="AW474" s="11"/>
      <c r="AX474" s="11"/>
      <c r="AY474" s="11"/>
      <c r="AZ474" s="11"/>
    </row>
    <row r="475" spans="2:52">
      <c r="B475" s="3283" t="s">
        <v>755</v>
      </c>
      <c r="C475" s="3633" t="s">
        <v>762</v>
      </c>
      <c r="D475" s="3003">
        <v>180</v>
      </c>
      <c r="E475" s="183" t="s">
        <v>85</v>
      </c>
      <c r="F475" s="227">
        <v>28.125</v>
      </c>
      <c r="G475" s="2394">
        <v>22.5</v>
      </c>
      <c r="H475" s="2393" t="s">
        <v>754</v>
      </c>
      <c r="I475" s="227">
        <v>5</v>
      </c>
      <c r="J475" s="3055">
        <v>5</v>
      </c>
      <c r="K475" s="183" t="s">
        <v>82</v>
      </c>
      <c r="L475" s="227">
        <v>2.4</v>
      </c>
      <c r="M475" s="229">
        <v>2.4</v>
      </c>
      <c r="N475" s="92"/>
      <c r="O475" s="916" t="s">
        <v>62</v>
      </c>
      <c r="P475" s="879"/>
      <c r="Q475" s="872"/>
      <c r="R475" s="879"/>
      <c r="S475" s="950"/>
      <c r="T475" s="879"/>
      <c r="U475" s="1043"/>
      <c r="V475" s="879">
        <f t="shared" si="587"/>
        <v>0</v>
      </c>
      <c r="W475" s="1029">
        <f t="shared" si="588"/>
        <v>0</v>
      </c>
      <c r="X475" s="879">
        <f t="shared" si="589"/>
        <v>0</v>
      </c>
      <c r="Y475" s="950">
        <f t="shared" si="590"/>
        <v>0</v>
      </c>
      <c r="Z475" s="917">
        <f t="shared" si="580"/>
        <v>0</v>
      </c>
      <c r="AA475" s="918">
        <f t="shared" si="581"/>
        <v>0</v>
      </c>
      <c r="AC475" s="931" t="s">
        <v>114</v>
      </c>
      <c r="AD475" s="769"/>
      <c r="AE475" s="1125"/>
      <c r="AF475" s="903"/>
      <c r="AG475" s="1028"/>
      <c r="AH475" s="903"/>
      <c r="AI475" s="1046"/>
      <c r="AJ475" s="903">
        <f t="shared" si="591"/>
        <v>0</v>
      </c>
      <c r="AK475" s="1029">
        <f t="shared" si="592"/>
        <v>0</v>
      </c>
      <c r="AL475" s="903">
        <f t="shared" si="593"/>
        <v>0</v>
      </c>
      <c r="AM475" s="950">
        <f t="shared" si="594"/>
        <v>0</v>
      </c>
      <c r="AN475" s="933">
        <f t="shared" si="564"/>
        <v>0</v>
      </c>
      <c r="AO475" s="937">
        <f t="shared" si="565"/>
        <v>0</v>
      </c>
      <c r="AV475" s="11"/>
      <c r="AW475" s="11"/>
      <c r="AX475" s="11"/>
      <c r="AY475" s="11"/>
      <c r="AZ475" s="11"/>
    </row>
    <row r="476" spans="2:52">
      <c r="B476" s="3205"/>
      <c r="C476" s="3636" t="s">
        <v>761</v>
      </c>
      <c r="D476" s="3060"/>
      <c r="E476" s="3054" t="s">
        <v>756</v>
      </c>
      <c r="F476" s="92"/>
      <c r="G476" s="2407"/>
      <c r="H476" s="3101" t="s">
        <v>757</v>
      </c>
      <c r="I476" s="2398"/>
      <c r="J476" s="3010"/>
      <c r="K476" s="183" t="s">
        <v>84</v>
      </c>
      <c r="L476" s="3331">
        <v>10</v>
      </c>
      <c r="M476" s="3256">
        <v>10</v>
      </c>
      <c r="N476" s="92"/>
      <c r="O476" s="916" t="s">
        <v>58</v>
      </c>
      <c r="P476" s="879">
        <f>F462+L464</f>
        <v>123.92999999999999</v>
      </c>
      <c r="Q476" s="1047">
        <f>G462+M464</f>
        <v>123.92999999999999</v>
      </c>
      <c r="R476" s="879">
        <f>L478</f>
        <v>65.7</v>
      </c>
      <c r="S476" s="1029">
        <f>M478</f>
        <v>65.7</v>
      </c>
      <c r="T476" s="879">
        <f>F490</f>
        <v>12</v>
      </c>
      <c r="U476" s="1048">
        <f>G490</f>
        <v>12</v>
      </c>
      <c r="V476" s="879">
        <f t="shared" si="587"/>
        <v>189.63</v>
      </c>
      <c r="W476" s="1029">
        <f t="shared" si="588"/>
        <v>189.63</v>
      </c>
      <c r="X476" s="879">
        <f t="shared" si="589"/>
        <v>77.7</v>
      </c>
      <c r="Y476" s="950">
        <f t="shared" si="590"/>
        <v>77.7</v>
      </c>
      <c r="Z476" s="917">
        <f t="shared" si="580"/>
        <v>201.63</v>
      </c>
      <c r="AA476" s="918">
        <f t="shared" si="581"/>
        <v>201.63</v>
      </c>
      <c r="AC476" s="931" t="s">
        <v>634</v>
      </c>
      <c r="AD476" s="769"/>
      <c r="AE476" s="1126"/>
      <c r="AF476" s="1215">
        <f>L485</f>
        <v>113</v>
      </c>
      <c r="AG476" s="1028">
        <f>M485</f>
        <v>100</v>
      </c>
      <c r="AH476" s="903"/>
      <c r="AI476" s="1046"/>
      <c r="AJ476" s="903">
        <f t="shared" si="591"/>
        <v>113</v>
      </c>
      <c r="AK476" s="1029">
        <f t="shared" si="592"/>
        <v>100</v>
      </c>
      <c r="AL476" s="903">
        <f t="shared" si="593"/>
        <v>113</v>
      </c>
      <c r="AM476" s="950">
        <f t="shared" si="594"/>
        <v>100</v>
      </c>
      <c r="AN476" s="933">
        <f t="shared" si="564"/>
        <v>113</v>
      </c>
      <c r="AO476" s="937">
        <f t="shared" si="565"/>
        <v>100</v>
      </c>
    </row>
    <row r="477" spans="2:52" ht="15.75" thickBot="1">
      <c r="B477" s="186" t="s">
        <v>362</v>
      </c>
      <c r="C477" s="245" t="s">
        <v>245</v>
      </c>
      <c r="D477" s="3006">
        <v>200</v>
      </c>
      <c r="E477" s="183" t="s">
        <v>134</v>
      </c>
      <c r="F477" s="3482">
        <v>12</v>
      </c>
      <c r="G477" s="2394">
        <v>10</v>
      </c>
      <c r="H477" s="2393" t="s">
        <v>134</v>
      </c>
      <c r="I477" s="227">
        <v>9</v>
      </c>
      <c r="J477" s="3055">
        <v>7.5</v>
      </c>
      <c r="K477" s="3178" t="s">
        <v>1072</v>
      </c>
      <c r="L477" s="227">
        <v>8.32</v>
      </c>
      <c r="M477" s="229">
        <v>8.32</v>
      </c>
      <c r="N477" s="92"/>
      <c r="O477" s="916" t="s">
        <v>122</v>
      </c>
      <c r="P477" s="879"/>
      <c r="Q477" s="872"/>
      <c r="R477" s="879"/>
      <c r="S477" s="950"/>
      <c r="T477" s="879">
        <f>L488</f>
        <v>208</v>
      </c>
      <c r="U477" s="1043">
        <f>M488</f>
        <v>200</v>
      </c>
      <c r="V477" s="879">
        <f t="shared" si="587"/>
        <v>0</v>
      </c>
      <c r="W477" s="1029">
        <f t="shared" si="588"/>
        <v>0</v>
      </c>
      <c r="X477" s="879">
        <f t="shared" si="589"/>
        <v>208</v>
      </c>
      <c r="Y477" s="950">
        <f t="shared" si="590"/>
        <v>200</v>
      </c>
      <c r="Z477" s="917">
        <f t="shared" si="580"/>
        <v>208</v>
      </c>
      <c r="AA477" s="925">
        <f t="shared" si="581"/>
        <v>200</v>
      </c>
      <c r="AC477" s="2268" t="s">
        <v>635</v>
      </c>
      <c r="AD477" s="901"/>
      <c r="AE477" s="1127"/>
      <c r="AF477" s="904"/>
      <c r="AG477" s="1030"/>
      <c r="AH477" s="904"/>
      <c r="AI477" s="1129"/>
      <c r="AJ477" s="904">
        <f t="shared" si="591"/>
        <v>0</v>
      </c>
      <c r="AK477" s="1031">
        <f t="shared" si="592"/>
        <v>0</v>
      </c>
      <c r="AL477" s="904">
        <f t="shared" si="593"/>
        <v>0</v>
      </c>
      <c r="AM477" s="868">
        <f t="shared" si="594"/>
        <v>0</v>
      </c>
      <c r="AN477" s="1546">
        <f t="shared" si="564"/>
        <v>0</v>
      </c>
      <c r="AO477" s="1547">
        <f t="shared" si="565"/>
        <v>0</v>
      </c>
    </row>
    <row r="478" spans="2:52" ht="15.75" thickBot="1">
      <c r="B478" s="1643" t="s">
        <v>9</v>
      </c>
      <c r="C478" s="1598" t="s">
        <v>10</v>
      </c>
      <c r="D478" s="3006">
        <v>60</v>
      </c>
      <c r="E478" s="3048" t="s">
        <v>555</v>
      </c>
      <c r="F478" s="2398"/>
      <c r="G478" s="2407"/>
      <c r="H478" s="3101" t="s">
        <v>758</v>
      </c>
      <c r="I478" s="2398"/>
      <c r="J478" s="3010"/>
      <c r="K478" s="3178" t="s">
        <v>75</v>
      </c>
      <c r="L478" s="3046">
        <v>65.7</v>
      </c>
      <c r="M478" s="3047">
        <v>65.7</v>
      </c>
      <c r="N478" s="92"/>
      <c r="O478" s="916" t="s">
        <v>61</v>
      </c>
      <c r="P478" s="879"/>
      <c r="Q478" s="872"/>
      <c r="R478" s="879"/>
      <c r="S478" s="950"/>
      <c r="T478" s="879">
        <f>I489</f>
        <v>25.2</v>
      </c>
      <c r="U478" s="1043">
        <f>J489</f>
        <v>24.2</v>
      </c>
      <c r="V478" s="879">
        <f t="shared" si="587"/>
        <v>0</v>
      </c>
      <c r="W478" s="1029">
        <f t="shared" si="588"/>
        <v>0</v>
      </c>
      <c r="X478" s="879">
        <f t="shared" si="589"/>
        <v>25.2</v>
      </c>
      <c r="Y478" s="950">
        <f t="shared" si="590"/>
        <v>24.2</v>
      </c>
      <c r="Z478" s="917">
        <f t="shared" si="580"/>
        <v>25.2</v>
      </c>
      <c r="AA478" s="925">
        <f t="shared" si="581"/>
        <v>24.2</v>
      </c>
      <c r="AC478" s="1365" t="s">
        <v>420</v>
      </c>
      <c r="AD478" s="1380">
        <f t="shared" ref="AD478:AH478" si="597">SUM(AD465:AD477)</f>
        <v>0</v>
      </c>
      <c r="AE478" s="1381">
        <f>SUM(AE465:AE477)</f>
        <v>0</v>
      </c>
      <c r="AF478" s="1382">
        <f t="shared" si="597"/>
        <v>225.375</v>
      </c>
      <c r="AG478" s="1383">
        <f>SUM(AG465:AG477)</f>
        <v>190.7</v>
      </c>
      <c r="AH478" s="1384">
        <f t="shared" si="597"/>
        <v>124.8</v>
      </c>
      <c r="AI478" s="1368">
        <f>SUM(AI465:AI477)</f>
        <v>99.6</v>
      </c>
      <c r="AJ478" s="2265">
        <f t="shared" si="591"/>
        <v>225.375</v>
      </c>
      <c r="AK478" s="2266">
        <f t="shared" si="592"/>
        <v>190.7</v>
      </c>
      <c r="AL478" s="2265">
        <f t="shared" si="593"/>
        <v>350.17500000000001</v>
      </c>
      <c r="AM478" s="2267">
        <f t="shared" si="594"/>
        <v>290.29999999999995</v>
      </c>
      <c r="AN478" s="1090">
        <f t="shared" si="564"/>
        <v>350.17500000000001</v>
      </c>
      <c r="AO478" s="1549">
        <f t="shared" si="565"/>
        <v>290.29999999999995</v>
      </c>
    </row>
    <row r="479" spans="2:52">
      <c r="B479" s="3269" t="s">
        <v>9</v>
      </c>
      <c r="C479" s="2691" t="s">
        <v>319</v>
      </c>
      <c r="D479" s="3006">
        <v>40</v>
      </c>
      <c r="E479" s="241" t="s">
        <v>77</v>
      </c>
      <c r="F479" s="2427">
        <v>3.75</v>
      </c>
      <c r="G479" s="2428">
        <v>3.75</v>
      </c>
      <c r="H479" s="2393" t="s">
        <v>77</v>
      </c>
      <c r="I479" s="228">
        <v>5</v>
      </c>
      <c r="J479" s="1233">
        <v>5</v>
      </c>
      <c r="K479" s="3106" t="s">
        <v>759</v>
      </c>
      <c r="L479" s="227">
        <v>8.32</v>
      </c>
      <c r="M479" s="229">
        <v>8.32</v>
      </c>
      <c r="N479" s="92"/>
      <c r="O479" s="916" t="s">
        <v>333</v>
      </c>
      <c r="P479" s="879">
        <f>F469</f>
        <v>31.2</v>
      </c>
      <c r="Q479" s="872">
        <f>G469</f>
        <v>30</v>
      </c>
      <c r="R479" s="879">
        <f>L473</f>
        <v>3.2</v>
      </c>
      <c r="S479" s="950">
        <f>M473</f>
        <v>3.12</v>
      </c>
      <c r="T479" s="879"/>
      <c r="U479" s="1043"/>
      <c r="V479" s="879">
        <f t="shared" si="587"/>
        <v>34.4</v>
      </c>
      <c r="W479" s="1029">
        <f t="shared" si="588"/>
        <v>33.119999999999997</v>
      </c>
      <c r="X479" s="879">
        <f t="shared" si="589"/>
        <v>3.2</v>
      </c>
      <c r="Y479" s="950">
        <f t="shared" si="590"/>
        <v>3.12</v>
      </c>
      <c r="Z479" s="917">
        <f t="shared" si="580"/>
        <v>34.4</v>
      </c>
      <c r="AA479" s="925">
        <f t="shared" si="581"/>
        <v>33.119999999999997</v>
      </c>
      <c r="AC479" s="86" t="s">
        <v>429</v>
      </c>
      <c r="AD479" s="900"/>
      <c r="AE479" s="1377"/>
      <c r="AF479" s="902"/>
      <c r="AG479" s="1025"/>
      <c r="AH479" s="902"/>
      <c r="AI479" s="1378"/>
      <c r="AJ479" s="902">
        <f t="shared" si="591"/>
        <v>0</v>
      </c>
      <c r="AK479" s="1379">
        <f t="shared" si="592"/>
        <v>0</v>
      </c>
      <c r="AL479" s="902">
        <f t="shared" si="593"/>
        <v>0</v>
      </c>
      <c r="AM479" s="1007">
        <f t="shared" si="594"/>
        <v>0</v>
      </c>
      <c r="AN479" s="933">
        <f t="shared" si="564"/>
        <v>0</v>
      </c>
      <c r="AO479" s="937">
        <f t="shared" si="565"/>
        <v>0</v>
      </c>
    </row>
    <row r="480" spans="2:52">
      <c r="B480" s="103"/>
      <c r="C480" s="2776"/>
      <c r="D480" s="102"/>
      <c r="E480" s="183" t="s">
        <v>77</v>
      </c>
      <c r="F480" s="228">
        <v>1.25</v>
      </c>
      <c r="G480" s="2395">
        <v>1.25</v>
      </c>
      <c r="H480" s="3225" t="s">
        <v>372</v>
      </c>
      <c r="I480" s="228">
        <v>0.5</v>
      </c>
      <c r="J480" s="1233">
        <v>0.5</v>
      </c>
      <c r="K480" s="183" t="s">
        <v>372</v>
      </c>
      <c r="L480" s="227">
        <v>0.3</v>
      </c>
      <c r="M480" s="229">
        <v>0.3</v>
      </c>
      <c r="N480" s="92"/>
      <c r="O480" s="916" t="s">
        <v>63</v>
      </c>
      <c r="P480" s="879"/>
      <c r="Q480" s="872"/>
      <c r="R480" s="879">
        <f>L476</f>
        <v>10</v>
      </c>
      <c r="S480" s="950">
        <f>M476</f>
        <v>10</v>
      </c>
      <c r="T480" s="879"/>
      <c r="U480" s="1043"/>
      <c r="V480" s="879">
        <f t="shared" si="587"/>
        <v>10</v>
      </c>
      <c r="W480" s="1029">
        <f t="shared" si="588"/>
        <v>10</v>
      </c>
      <c r="X480" s="879">
        <f t="shared" si="589"/>
        <v>10</v>
      </c>
      <c r="Y480" s="950">
        <f t="shared" si="590"/>
        <v>10</v>
      </c>
      <c r="Z480" s="917">
        <f t="shared" si="580"/>
        <v>10</v>
      </c>
      <c r="AA480" s="925">
        <f t="shared" si="581"/>
        <v>10</v>
      </c>
      <c r="AC480" s="931" t="s">
        <v>115</v>
      </c>
      <c r="AD480" s="769"/>
      <c r="AE480" s="1121"/>
      <c r="AF480" s="903"/>
      <c r="AG480" s="1028"/>
      <c r="AH480" s="903"/>
      <c r="AI480" s="1046"/>
      <c r="AJ480" s="903">
        <f t="shared" si="591"/>
        <v>0</v>
      </c>
      <c r="AK480" s="1029">
        <f t="shared" si="592"/>
        <v>0</v>
      </c>
      <c r="AL480" s="903">
        <f t="shared" si="593"/>
        <v>0</v>
      </c>
      <c r="AM480" s="950">
        <f t="shared" si="594"/>
        <v>0</v>
      </c>
      <c r="AN480" s="933">
        <f t="shared" si="564"/>
        <v>0</v>
      </c>
      <c r="AO480" s="937">
        <f t="shared" si="565"/>
        <v>0</v>
      </c>
    </row>
    <row r="481" spans="2:47">
      <c r="B481" s="103"/>
      <c r="C481" s="2776"/>
      <c r="D481" s="102"/>
      <c r="E481" s="183" t="s">
        <v>365</v>
      </c>
      <c r="F481" s="228">
        <v>3.25</v>
      </c>
      <c r="G481" s="2395">
        <v>2.5</v>
      </c>
      <c r="H481" s="184" t="s">
        <v>366</v>
      </c>
      <c r="I481" s="228">
        <v>30</v>
      </c>
      <c r="J481" s="1233">
        <v>30</v>
      </c>
      <c r="K481" s="3483" t="s">
        <v>1073</v>
      </c>
      <c r="L481" s="3267"/>
      <c r="M481" s="3268"/>
      <c r="N481" s="92"/>
      <c r="O481" s="916" t="s">
        <v>77</v>
      </c>
      <c r="P481" s="1131">
        <f>F466+I467+L461</f>
        <v>21.25</v>
      </c>
      <c r="Q481" s="1047">
        <f>G466+J467+M461</f>
        <v>21.25</v>
      </c>
      <c r="R481" s="879">
        <f>F479+F480+I479+L479</f>
        <v>18.32</v>
      </c>
      <c r="S481" s="1029">
        <f>G479+G480+J479+M479</f>
        <v>18.32</v>
      </c>
      <c r="T481" s="1131">
        <f>F489+I492</f>
        <v>5.6</v>
      </c>
      <c r="U481" s="1048">
        <f>G489+J492</f>
        <v>5.6</v>
      </c>
      <c r="V481" s="879">
        <f t="shared" si="587"/>
        <v>39.57</v>
      </c>
      <c r="W481" s="1029">
        <f t="shared" si="588"/>
        <v>39.57</v>
      </c>
      <c r="X481" s="879">
        <f t="shared" si="589"/>
        <v>23.92</v>
      </c>
      <c r="Y481" s="950">
        <f t="shared" si="590"/>
        <v>23.92</v>
      </c>
      <c r="Z481" s="917">
        <f t="shared" si="580"/>
        <v>45.17</v>
      </c>
      <c r="AA481" s="925">
        <f t="shared" si="581"/>
        <v>45.17</v>
      </c>
      <c r="AC481" s="931" t="s">
        <v>113</v>
      </c>
      <c r="AD481" s="769"/>
      <c r="AE481" s="1125"/>
      <c r="AF481" s="903"/>
      <c r="AG481" s="1028"/>
      <c r="AH481" s="903"/>
      <c r="AI481" s="1046"/>
      <c r="AJ481" s="903">
        <f t="shared" si="591"/>
        <v>0</v>
      </c>
      <c r="AK481" s="1029">
        <f t="shared" si="592"/>
        <v>0</v>
      </c>
      <c r="AL481" s="903">
        <f t="shared" si="593"/>
        <v>0</v>
      </c>
      <c r="AM481" s="950">
        <f t="shared" si="594"/>
        <v>0</v>
      </c>
      <c r="AN481" s="933">
        <f t="shared" si="564"/>
        <v>0</v>
      </c>
      <c r="AO481" s="937">
        <f t="shared" si="565"/>
        <v>0</v>
      </c>
    </row>
    <row r="482" spans="2:47" ht="15.75" thickBot="1">
      <c r="B482" s="103"/>
      <c r="C482" s="2776"/>
      <c r="D482" s="102"/>
      <c r="E482" s="3232" t="s">
        <v>556</v>
      </c>
      <c r="F482" s="3276"/>
      <c r="G482" s="3484"/>
      <c r="H482" s="3102" t="s">
        <v>760</v>
      </c>
      <c r="I482" s="3267"/>
      <c r="J482" s="3268"/>
      <c r="K482" s="1471"/>
      <c r="L482" s="3111"/>
      <c r="M482" s="3434"/>
      <c r="N482" s="92"/>
      <c r="O482" s="916" t="s">
        <v>82</v>
      </c>
      <c r="P482" s="879">
        <f>L469</f>
        <v>0.25</v>
      </c>
      <c r="Q482" s="872">
        <f>M469</f>
        <v>0.25</v>
      </c>
      <c r="R482" s="879">
        <f>L475</f>
        <v>2.4</v>
      </c>
      <c r="S482" s="1029">
        <f>M475</f>
        <v>2.4</v>
      </c>
      <c r="T482" s="879">
        <f>I493</f>
        <v>0.16</v>
      </c>
      <c r="U482" s="1043">
        <f>J493</f>
        <v>0.16</v>
      </c>
      <c r="V482" s="879">
        <f t="shared" si="587"/>
        <v>2.65</v>
      </c>
      <c r="W482" s="1029">
        <f t="shared" si="588"/>
        <v>2.65</v>
      </c>
      <c r="X482" s="879">
        <f t="shared" si="589"/>
        <v>2.56</v>
      </c>
      <c r="Y482" s="950">
        <f t="shared" si="590"/>
        <v>2.56</v>
      </c>
      <c r="Z482" s="917">
        <f t="shared" si="580"/>
        <v>2.81</v>
      </c>
      <c r="AA482" s="925">
        <f t="shared" si="581"/>
        <v>2.81</v>
      </c>
      <c r="AC482" s="931" t="s">
        <v>112</v>
      </c>
      <c r="AD482" s="769"/>
      <c r="AE482" s="1126"/>
      <c r="AF482" s="903"/>
      <c r="AG482" s="1028"/>
      <c r="AH482" s="903"/>
      <c r="AI482" s="1046"/>
      <c r="AJ482" s="903">
        <f t="shared" si="591"/>
        <v>0</v>
      </c>
      <c r="AK482" s="1029">
        <f t="shared" si="592"/>
        <v>0</v>
      </c>
      <c r="AL482" s="903">
        <f t="shared" si="593"/>
        <v>0</v>
      </c>
      <c r="AM482" s="950">
        <f t="shared" si="594"/>
        <v>0</v>
      </c>
      <c r="AN482" s="933">
        <f t="shared" si="564"/>
        <v>0</v>
      </c>
      <c r="AO482" s="937">
        <f t="shared" si="565"/>
        <v>0</v>
      </c>
    </row>
    <row r="483" spans="2:47" ht="15.75" thickBot="1">
      <c r="B483" s="103"/>
      <c r="C483" s="2776"/>
      <c r="D483" s="102"/>
      <c r="E483" s="183" t="s">
        <v>372</v>
      </c>
      <c r="F483" s="228">
        <v>0.80500000000000005</v>
      </c>
      <c r="G483" s="2394">
        <v>0.80500000000000005</v>
      </c>
      <c r="H483" s="3485"/>
      <c r="I483" s="3267"/>
      <c r="J483" s="3268"/>
      <c r="K483" s="3486" t="s">
        <v>446</v>
      </c>
      <c r="L483" s="3016"/>
      <c r="M483" s="3017"/>
      <c r="N483" s="92"/>
      <c r="O483" s="625" t="s">
        <v>127</v>
      </c>
      <c r="P483" s="1238">
        <f>Q483/1000/0.04</f>
        <v>1.2500000000000001E-2</v>
      </c>
      <c r="Q483" s="1047">
        <f>M468</f>
        <v>0.5</v>
      </c>
      <c r="R483" s="1238">
        <f>S483/1000/0.04</f>
        <v>0</v>
      </c>
      <c r="S483" s="1217"/>
      <c r="T483" s="1238">
        <f>U483/1000/0.04</f>
        <v>0.11999999999999998</v>
      </c>
      <c r="U483" s="1048">
        <f>J488</f>
        <v>4.8</v>
      </c>
      <c r="V483" s="879">
        <f t="shared" si="587"/>
        <v>1.2500000000000001E-2</v>
      </c>
      <c r="W483" s="1029">
        <f t="shared" si="588"/>
        <v>0.5</v>
      </c>
      <c r="X483" s="879">
        <f t="shared" si="589"/>
        <v>0.11999999999999998</v>
      </c>
      <c r="Y483" s="950">
        <f t="shared" si="590"/>
        <v>4.8</v>
      </c>
      <c r="Z483" s="917">
        <f t="shared" si="580"/>
        <v>0.13249999999999998</v>
      </c>
      <c r="AA483" s="925">
        <f t="shared" si="581"/>
        <v>5.3</v>
      </c>
      <c r="AC483" s="931" t="s">
        <v>322</v>
      </c>
      <c r="AD483" s="769"/>
      <c r="AE483" s="1122"/>
      <c r="AF483" s="903"/>
      <c r="AG483" s="1028"/>
      <c r="AH483" s="903"/>
      <c r="AI483" s="1046"/>
      <c r="AJ483" s="903">
        <f t="shared" si="591"/>
        <v>0</v>
      </c>
      <c r="AK483" s="1029">
        <f t="shared" si="592"/>
        <v>0</v>
      </c>
      <c r="AL483" s="903">
        <f t="shared" si="593"/>
        <v>0</v>
      </c>
      <c r="AM483" s="950">
        <f t="shared" si="594"/>
        <v>0</v>
      </c>
      <c r="AN483" s="933">
        <f t="shared" si="564"/>
        <v>0</v>
      </c>
      <c r="AO483" s="937">
        <f t="shared" si="565"/>
        <v>0</v>
      </c>
    </row>
    <row r="484" spans="2:47" ht="15.75" thickBot="1">
      <c r="B484" s="103"/>
      <c r="C484" s="2776"/>
      <c r="D484" s="102"/>
      <c r="E484" s="2393" t="s">
        <v>135</v>
      </c>
      <c r="F484" s="3046">
        <v>0.01</v>
      </c>
      <c r="G484" s="3053">
        <v>0.01</v>
      </c>
      <c r="H484" s="3308"/>
      <c r="I484" s="191"/>
      <c r="J484" s="3027"/>
      <c r="K484" s="1206" t="s">
        <v>89</v>
      </c>
      <c r="L484" s="160" t="s">
        <v>90</v>
      </c>
      <c r="M484" s="2424" t="s">
        <v>91</v>
      </c>
      <c r="N484" s="92"/>
      <c r="O484" s="916" t="s">
        <v>49</v>
      </c>
      <c r="P484" s="879">
        <f>F463+I463+L460+L467</f>
        <v>20.6</v>
      </c>
      <c r="Q484" s="1047">
        <f>G463+J463+M460+M467</f>
        <v>20.6</v>
      </c>
      <c r="R484" s="1131"/>
      <c r="S484" s="1029"/>
      <c r="T484" s="879"/>
      <c r="U484" s="1040"/>
      <c r="V484" s="879">
        <f t="shared" si="587"/>
        <v>20.6</v>
      </c>
      <c r="W484" s="1029">
        <f t="shared" si="588"/>
        <v>20.6</v>
      </c>
      <c r="X484" s="879">
        <f t="shared" si="589"/>
        <v>0</v>
      </c>
      <c r="Y484" s="950">
        <f t="shared" si="590"/>
        <v>0</v>
      </c>
      <c r="Z484" s="917">
        <f t="shared" si="580"/>
        <v>20.6</v>
      </c>
      <c r="AA484" s="925">
        <f t="shared" si="581"/>
        <v>20.6</v>
      </c>
      <c r="AC484" s="2268" t="s">
        <v>86</v>
      </c>
      <c r="AD484" s="901"/>
      <c r="AE484" s="2334"/>
      <c r="AF484" s="904"/>
      <c r="AG484" s="1030"/>
      <c r="AH484" s="904"/>
      <c r="AI484" s="1129"/>
      <c r="AJ484" s="904">
        <f t="shared" ref="AJ484" si="598">AD484+AF484</f>
        <v>0</v>
      </c>
      <c r="AK484" s="1031">
        <f t="shared" ref="AK484" si="599">AE484+AG484</f>
        <v>0</v>
      </c>
      <c r="AL484" s="904">
        <f t="shared" ref="AL484" si="600">AF484+AH484</f>
        <v>0</v>
      </c>
      <c r="AM484" s="868">
        <f t="shared" ref="AM484" si="601">AG484+AI484</f>
        <v>0</v>
      </c>
      <c r="AN484" s="1546">
        <f t="shared" ref="AN484" si="602">AD484+AF484+AH484</f>
        <v>0</v>
      </c>
      <c r="AO484" s="1547">
        <f t="shared" ref="AO484" si="603">AE484+AG484+AI484</f>
        <v>0</v>
      </c>
    </row>
    <row r="485" spans="2:47" ht="15.75" thickBot="1">
      <c r="B485" s="1234" t="s">
        <v>293</v>
      </c>
      <c r="C485" s="1231"/>
      <c r="D485" s="3083">
        <f>SUM(D471:D480)</f>
        <v>930</v>
      </c>
      <c r="E485" s="241" t="s">
        <v>366</v>
      </c>
      <c r="F485" s="242">
        <v>162.5</v>
      </c>
      <c r="G485" s="3107">
        <v>162.5</v>
      </c>
      <c r="H485" s="3325"/>
      <c r="I485" s="3487"/>
      <c r="J485" s="3488"/>
      <c r="K485" s="3489" t="s">
        <v>439</v>
      </c>
      <c r="L485" s="3490">
        <v>113</v>
      </c>
      <c r="M485" s="3491">
        <v>100</v>
      </c>
      <c r="N485" s="92"/>
      <c r="O485" s="916" t="s">
        <v>123</v>
      </c>
      <c r="P485" s="879"/>
      <c r="Q485" s="872"/>
      <c r="R485" s="879"/>
      <c r="S485" s="950"/>
      <c r="T485" s="879"/>
      <c r="U485" s="1043"/>
      <c r="V485" s="879">
        <f t="shared" si="587"/>
        <v>0</v>
      </c>
      <c r="W485" s="1029">
        <f t="shared" si="588"/>
        <v>0</v>
      </c>
      <c r="X485" s="879">
        <f t="shared" si="589"/>
        <v>0</v>
      </c>
      <c r="Y485" s="950">
        <f t="shared" si="590"/>
        <v>0</v>
      </c>
      <c r="Z485" s="917">
        <f t="shared" si="580"/>
        <v>0</v>
      </c>
      <c r="AA485" s="925">
        <f t="shared" si="581"/>
        <v>0</v>
      </c>
      <c r="AC485" s="1365" t="s">
        <v>421</v>
      </c>
      <c r="AD485" s="2276">
        <f t="shared" ref="AD485:AH485" si="604">SUM(AD479:AD484)</f>
        <v>0</v>
      </c>
      <c r="AE485" s="1368">
        <f>SUM(AE479:AE484)</f>
        <v>0</v>
      </c>
      <c r="AF485" s="1380">
        <f t="shared" si="604"/>
        <v>0</v>
      </c>
      <c r="AG485" s="1368">
        <f>SUM(AG479:AG484)</f>
        <v>0</v>
      </c>
      <c r="AH485" s="1380">
        <f t="shared" si="604"/>
        <v>0</v>
      </c>
      <c r="AI485" s="1368">
        <f>SUM(AI479:AI484)</f>
        <v>0</v>
      </c>
      <c r="AJ485" s="2265">
        <f t="shared" ref="AJ485:AM487" si="605">AD485+AF485</f>
        <v>0</v>
      </c>
      <c r="AK485" s="2266">
        <f t="shared" si="605"/>
        <v>0</v>
      </c>
      <c r="AL485" s="2265">
        <f t="shared" si="605"/>
        <v>0</v>
      </c>
      <c r="AM485" s="2267">
        <f t="shared" si="605"/>
        <v>0</v>
      </c>
      <c r="AN485" s="1090">
        <f t="shared" ref="AN485:AN504" si="606">AD485+AF485+AH485</f>
        <v>0</v>
      </c>
      <c r="AO485" s="1549">
        <f t="shared" ref="AO485:AO504" si="607">AE485+AG485+AI485</f>
        <v>0</v>
      </c>
    </row>
    <row r="486" spans="2:47" ht="16.5" thickBot="1">
      <c r="B486" s="616"/>
      <c r="C486" s="340" t="s">
        <v>200</v>
      </c>
      <c r="D486" s="688"/>
      <c r="E486" s="3492" t="s">
        <v>867</v>
      </c>
      <c r="F486" s="3016"/>
      <c r="G486" s="3016"/>
      <c r="H486" s="3016"/>
      <c r="I486" s="3016"/>
      <c r="J486" s="3017"/>
      <c r="K486" s="3167" t="s">
        <v>428</v>
      </c>
      <c r="L486" s="3176"/>
      <c r="M486" s="3177"/>
      <c r="N486" s="92"/>
      <c r="O486" s="916" t="s">
        <v>330</v>
      </c>
      <c r="P486" s="879">
        <f>I460</f>
        <v>2</v>
      </c>
      <c r="Q486" s="872">
        <f>J460</f>
        <v>2</v>
      </c>
      <c r="R486" s="879"/>
      <c r="S486" s="950"/>
      <c r="T486" s="879"/>
      <c r="U486" s="1043"/>
      <c r="V486" s="879">
        <f t="shared" si="587"/>
        <v>2</v>
      </c>
      <c r="W486" s="1029">
        <f t="shared" si="588"/>
        <v>2</v>
      </c>
      <c r="X486" s="879">
        <f t="shared" si="589"/>
        <v>0</v>
      </c>
      <c r="Y486" s="950">
        <f t="shared" si="590"/>
        <v>0</v>
      </c>
      <c r="Z486" s="917">
        <f t="shared" si="580"/>
        <v>2</v>
      </c>
      <c r="AA486" s="925">
        <f t="shared" si="581"/>
        <v>2</v>
      </c>
      <c r="AC486" s="2274" t="s">
        <v>422</v>
      </c>
      <c r="AD486" s="2283">
        <f t="shared" ref="AD486:AG486" si="608">AD485+AD478</f>
        <v>0</v>
      </c>
      <c r="AE486" s="2283">
        <f>AE485+AE478</f>
        <v>0</v>
      </c>
      <c r="AF486" s="2285">
        <f t="shared" si="608"/>
        <v>225.375</v>
      </c>
      <c r="AG486" s="2331">
        <f t="shared" si="608"/>
        <v>190.7</v>
      </c>
      <c r="AH486" s="2283">
        <f>AH485+AH478</f>
        <v>124.8</v>
      </c>
      <c r="AI486" s="2283">
        <f>AI485+AI478</f>
        <v>99.6</v>
      </c>
      <c r="AJ486" s="2288">
        <f t="shared" si="605"/>
        <v>225.375</v>
      </c>
      <c r="AK486" s="2289">
        <f t="shared" si="605"/>
        <v>190.7</v>
      </c>
      <c r="AL486" s="2288">
        <f t="shared" si="605"/>
        <v>350.17500000000001</v>
      </c>
      <c r="AM486" s="2333">
        <f t="shared" si="605"/>
        <v>290.29999999999995</v>
      </c>
      <c r="AN486" s="2290">
        <f t="shared" si="606"/>
        <v>350.17500000000001</v>
      </c>
      <c r="AO486" s="2292">
        <f t="shared" si="607"/>
        <v>290.29999999999995</v>
      </c>
    </row>
    <row r="487" spans="2:47" ht="15.75" thickBot="1">
      <c r="B487" s="162" t="s">
        <v>393</v>
      </c>
      <c r="C487" s="265" t="s">
        <v>428</v>
      </c>
      <c r="D487" s="687">
        <v>200</v>
      </c>
      <c r="E487" s="1232" t="s">
        <v>89</v>
      </c>
      <c r="F487" s="160" t="s">
        <v>90</v>
      </c>
      <c r="G487" s="2424" t="s">
        <v>91</v>
      </c>
      <c r="H487" s="1232" t="s">
        <v>89</v>
      </c>
      <c r="I487" s="160" t="s">
        <v>90</v>
      </c>
      <c r="J487" s="2424" t="s">
        <v>91</v>
      </c>
      <c r="K487" s="3150" t="s">
        <v>89</v>
      </c>
      <c r="L487" s="3023" t="s">
        <v>90</v>
      </c>
      <c r="M487" s="3024" t="s">
        <v>91</v>
      </c>
      <c r="N487" s="92"/>
      <c r="O487" s="916" t="s">
        <v>121</v>
      </c>
      <c r="P487" s="879"/>
      <c r="Q487" s="872"/>
      <c r="R487" s="879"/>
      <c r="S487" s="950"/>
      <c r="T487" s="879"/>
      <c r="U487" s="1043"/>
      <c r="V487" s="879">
        <f t="shared" si="587"/>
        <v>0</v>
      </c>
      <c r="W487" s="1029">
        <f t="shared" si="588"/>
        <v>0</v>
      </c>
      <c r="X487" s="879">
        <f t="shared" si="589"/>
        <v>0</v>
      </c>
      <c r="Y487" s="950">
        <f t="shared" si="590"/>
        <v>0</v>
      </c>
      <c r="Z487" s="917">
        <f t="shared" si="580"/>
        <v>0</v>
      </c>
      <c r="AA487" s="925">
        <f t="shared" si="581"/>
        <v>0</v>
      </c>
      <c r="AC487" s="2277" t="s">
        <v>632</v>
      </c>
      <c r="AD487" s="2326"/>
      <c r="AE487" s="2327"/>
      <c r="AF487" s="2304"/>
      <c r="AG487" s="2328"/>
      <c r="AH487" s="2309"/>
      <c r="AI487" s="2329"/>
      <c r="AJ487" s="2309">
        <f t="shared" si="605"/>
        <v>0</v>
      </c>
      <c r="AK487" s="2804">
        <f t="shared" si="605"/>
        <v>0</v>
      </c>
      <c r="AL487" s="2309">
        <f t="shared" si="605"/>
        <v>0</v>
      </c>
      <c r="AM487" s="977">
        <f t="shared" si="605"/>
        <v>0</v>
      </c>
      <c r="AN487" s="932">
        <f t="shared" si="606"/>
        <v>0</v>
      </c>
      <c r="AO487" s="1548">
        <f t="shared" si="607"/>
        <v>0</v>
      </c>
    </row>
    <row r="488" spans="2:47">
      <c r="B488" s="103"/>
      <c r="C488" s="786" t="s">
        <v>823</v>
      </c>
      <c r="D488" s="102"/>
      <c r="E488" s="3368" t="s">
        <v>64</v>
      </c>
      <c r="F488" s="1553">
        <v>124.8</v>
      </c>
      <c r="G488" s="3387">
        <v>99.6</v>
      </c>
      <c r="H488" s="3463" t="s">
        <v>868</v>
      </c>
      <c r="I488" s="1553" t="s">
        <v>669</v>
      </c>
      <c r="J488" s="3001">
        <v>4.8</v>
      </c>
      <c r="K488" s="3493" t="s">
        <v>824</v>
      </c>
      <c r="L488" s="3251">
        <v>208</v>
      </c>
      <c r="M488" s="3281">
        <v>200</v>
      </c>
      <c r="N488" s="92"/>
      <c r="O488" s="916" t="s">
        <v>120</v>
      </c>
      <c r="P488" s="879"/>
      <c r="Q488" s="872"/>
      <c r="R488" s="879"/>
      <c r="S488" s="950"/>
      <c r="T488" s="879"/>
      <c r="U488" s="1043"/>
      <c r="V488" s="879">
        <f t="shared" si="587"/>
        <v>0</v>
      </c>
      <c r="W488" s="1029">
        <f t="shared" si="588"/>
        <v>0</v>
      </c>
      <c r="X488" s="879">
        <f t="shared" si="589"/>
        <v>0</v>
      </c>
      <c r="Y488" s="950">
        <f t="shared" si="590"/>
        <v>0</v>
      </c>
      <c r="Z488" s="917">
        <f t="shared" si="580"/>
        <v>0</v>
      </c>
      <c r="AA488" s="925">
        <f t="shared" si="581"/>
        <v>0</v>
      </c>
      <c r="AC488" s="2272" t="s">
        <v>306</v>
      </c>
      <c r="AD488" s="2311"/>
      <c r="AE488" s="2299"/>
      <c r="AF488" s="900"/>
      <c r="AG488" s="937"/>
      <c r="AH488" s="900"/>
      <c r="AI488" s="2312"/>
      <c r="AJ488" s="902">
        <f t="shared" ref="AJ488" si="609">AD488+AF488</f>
        <v>0</v>
      </c>
      <c r="AK488" s="2805">
        <f t="shared" ref="AK488" si="610">AE488+AG488</f>
        <v>0</v>
      </c>
      <c r="AL488" s="902">
        <f t="shared" ref="AL488" si="611">AF488+AH488</f>
        <v>0</v>
      </c>
      <c r="AM488" s="2282">
        <f t="shared" ref="AM488" si="612">AG488+AI488</f>
        <v>0</v>
      </c>
      <c r="AN488" s="933">
        <f t="shared" si="606"/>
        <v>0</v>
      </c>
      <c r="AO488" s="937">
        <f t="shared" si="607"/>
        <v>0</v>
      </c>
      <c r="AR488" s="104"/>
    </row>
    <row r="489" spans="2:47">
      <c r="B489" s="241" t="s">
        <v>869</v>
      </c>
      <c r="C489" s="3632" t="s">
        <v>870</v>
      </c>
      <c r="D489" s="687">
        <v>120</v>
      </c>
      <c r="E489" s="3225" t="s">
        <v>759</v>
      </c>
      <c r="F489" s="256">
        <v>3.6</v>
      </c>
      <c r="G489" s="3259">
        <v>3.6</v>
      </c>
      <c r="H489" s="3100" t="s">
        <v>599</v>
      </c>
      <c r="I489" s="256">
        <v>25.2</v>
      </c>
      <c r="J489" s="2430">
        <v>24.2</v>
      </c>
      <c r="K489" s="3494"/>
      <c r="L489" s="3495"/>
      <c r="M489" s="3496"/>
      <c r="N489" s="92"/>
      <c r="O489" s="916" t="s">
        <v>72</v>
      </c>
      <c r="P489" s="879">
        <f>L462</f>
        <v>0.75</v>
      </c>
      <c r="Q489" s="872">
        <f>M462</f>
        <v>0.75</v>
      </c>
      <c r="R489" s="879"/>
      <c r="S489" s="950"/>
      <c r="T489" s="879"/>
      <c r="U489" s="1043"/>
      <c r="V489" s="879">
        <f t="shared" si="587"/>
        <v>0.75</v>
      </c>
      <c r="W489" s="1029">
        <f t="shared" si="588"/>
        <v>0.75</v>
      </c>
      <c r="X489" s="879">
        <f t="shared" si="589"/>
        <v>0</v>
      </c>
      <c r="Y489" s="950">
        <f t="shared" si="590"/>
        <v>0</v>
      </c>
      <c r="Z489" s="917">
        <f t="shared" si="580"/>
        <v>0.75</v>
      </c>
      <c r="AA489" s="925">
        <f t="shared" si="581"/>
        <v>0.75</v>
      </c>
      <c r="AC489" s="951" t="s">
        <v>307</v>
      </c>
      <c r="AD489" s="952">
        <f>I469</f>
        <v>119.175</v>
      </c>
      <c r="AE489" s="953">
        <f>J469</f>
        <v>105</v>
      </c>
      <c r="AF489" s="769"/>
      <c r="AG489" s="954"/>
      <c r="AH489" s="903"/>
      <c r="AI489" s="955"/>
      <c r="AJ489" s="903">
        <f t="shared" ref="AJ489:AM492" si="613">AD489+AF489</f>
        <v>119.175</v>
      </c>
      <c r="AK489" s="2806">
        <f t="shared" si="613"/>
        <v>105</v>
      </c>
      <c r="AL489" s="903">
        <f t="shared" si="613"/>
        <v>0</v>
      </c>
      <c r="AM489" s="957">
        <f t="shared" si="613"/>
        <v>0</v>
      </c>
      <c r="AN489" s="933">
        <f t="shared" si="606"/>
        <v>119.175</v>
      </c>
      <c r="AO489" s="937">
        <f t="shared" si="607"/>
        <v>105</v>
      </c>
      <c r="AR489" s="104"/>
    </row>
    <row r="490" spans="2:47">
      <c r="B490" s="3497"/>
      <c r="C490" s="3637" t="s">
        <v>871</v>
      </c>
      <c r="D490" s="3498"/>
      <c r="E490" s="3225" t="s">
        <v>75</v>
      </c>
      <c r="F490" s="227">
        <v>12</v>
      </c>
      <c r="G490" s="2394">
        <v>12</v>
      </c>
      <c r="H490" s="3499" t="s">
        <v>766</v>
      </c>
      <c r="I490" s="227">
        <v>9.6</v>
      </c>
      <c r="J490" s="3055">
        <v>9.6</v>
      </c>
      <c r="K490" s="3497"/>
      <c r="L490" s="3340"/>
      <c r="M490" s="3500"/>
      <c r="N490" s="92"/>
      <c r="O490" s="429" t="s">
        <v>331</v>
      </c>
      <c r="P490" s="879">
        <f>F464+L463</f>
        <v>0.73499999999999999</v>
      </c>
      <c r="Q490" s="872">
        <f>G464+M463</f>
        <v>0.73499999999999999</v>
      </c>
      <c r="R490" s="879">
        <f>F483+I480+L474+L480</f>
        <v>1.8050000000000002</v>
      </c>
      <c r="S490" s="1217">
        <f>G483+J480+M474+M480</f>
        <v>1.8050000000000002</v>
      </c>
      <c r="T490" s="879">
        <f>F493</f>
        <v>0.2</v>
      </c>
      <c r="U490" s="1043">
        <f>G493</f>
        <v>0.2</v>
      </c>
      <c r="V490" s="879">
        <f t="shared" si="587"/>
        <v>2.54</v>
      </c>
      <c r="W490" s="1029">
        <f t="shared" si="588"/>
        <v>2.54</v>
      </c>
      <c r="X490" s="879">
        <f t="shared" si="589"/>
        <v>2.0050000000000003</v>
      </c>
      <c r="Y490" s="950">
        <f t="shared" si="590"/>
        <v>2.0050000000000003</v>
      </c>
      <c r="Z490" s="917">
        <f t="shared" si="580"/>
        <v>2.74</v>
      </c>
      <c r="AA490" s="925">
        <f t="shared" si="581"/>
        <v>2.74</v>
      </c>
      <c r="AC490" s="958" t="s">
        <v>308</v>
      </c>
      <c r="AD490" s="959"/>
      <c r="AE490" s="960"/>
      <c r="AF490" s="769"/>
      <c r="AG490" s="961"/>
      <c r="AH490" s="962"/>
      <c r="AI490" s="963"/>
      <c r="AJ490" s="903">
        <f t="shared" si="613"/>
        <v>0</v>
      </c>
      <c r="AK490" s="2806">
        <f t="shared" si="613"/>
        <v>0</v>
      </c>
      <c r="AL490" s="903">
        <f t="shared" si="613"/>
        <v>0</v>
      </c>
      <c r="AM490" s="957">
        <f t="shared" si="613"/>
        <v>0</v>
      </c>
      <c r="AN490" s="933">
        <f t="shared" si="606"/>
        <v>0</v>
      </c>
      <c r="AO490" s="937">
        <f t="shared" si="607"/>
        <v>0</v>
      </c>
      <c r="AR490" s="104"/>
    </row>
    <row r="491" spans="2:47">
      <c r="B491" s="1250" t="s">
        <v>9</v>
      </c>
      <c r="C491" s="245" t="s">
        <v>1160</v>
      </c>
      <c r="D491" s="232">
        <v>30</v>
      </c>
      <c r="E491" s="3225" t="s">
        <v>76</v>
      </c>
      <c r="F491" s="227">
        <v>12</v>
      </c>
      <c r="G491" s="2394">
        <v>12</v>
      </c>
      <c r="H491" s="3185" t="s">
        <v>872</v>
      </c>
      <c r="I491" s="227"/>
      <c r="J491" s="3055"/>
      <c r="K491" s="103"/>
      <c r="L491" s="92"/>
      <c r="M491" s="102"/>
      <c r="N491" s="92"/>
      <c r="O491" s="916" t="s">
        <v>332</v>
      </c>
      <c r="P491" s="879"/>
      <c r="Q491" s="872"/>
      <c r="R491" s="879"/>
      <c r="S491" s="950"/>
      <c r="T491" s="879"/>
      <c r="U491" s="1043"/>
      <c r="V491" s="879">
        <f t="shared" si="587"/>
        <v>0</v>
      </c>
      <c r="W491" s="1029">
        <f t="shared" si="588"/>
        <v>0</v>
      </c>
      <c r="X491" s="879">
        <f t="shared" si="589"/>
        <v>0</v>
      </c>
      <c r="Y491" s="950">
        <f t="shared" si="590"/>
        <v>0</v>
      </c>
      <c r="Z491" s="917">
        <f t="shared" si="580"/>
        <v>0</v>
      </c>
      <c r="AA491" s="925">
        <f t="shared" si="581"/>
        <v>0</v>
      </c>
      <c r="AC491" s="964" t="s">
        <v>309</v>
      </c>
      <c r="AD491" s="1196"/>
      <c r="AE491" s="960"/>
      <c r="AF491" s="769"/>
      <c r="AG491" s="961"/>
      <c r="AH491" s="903"/>
      <c r="AI491" s="963"/>
      <c r="AJ491" s="903">
        <f t="shared" si="613"/>
        <v>0</v>
      </c>
      <c r="AK491" s="2806">
        <f t="shared" si="613"/>
        <v>0</v>
      </c>
      <c r="AL491" s="903">
        <f t="shared" si="613"/>
        <v>0</v>
      </c>
      <c r="AM491" s="957">
        <f t="shared" si="613"/>
        <v>0</v>
      </c>
      <c r="AN491" s="933">
        <f t="shared" si="606"/>
        <v>0</v>
      </c>
      <c r="AO491" s="937">
        <f t="shared" si="607"/>
        <v>0</v>
      </c>
      <c r="AR491" s="106"/>
    </row>
    <row r="492" spans="2:47" ht="15.75" thickBot="1">
      <c r="B492" s="103"/>
      <c r="C492" s="2777"/>
      <c r="D492" s="102"/>
      <c r="E492" s="3316" t="s">
        <v>67</v>
      </c>
      <c r="F492" s="227">
        <v>12</v>
      </c>
      <c r="G492" s="2394">
        <v>12</v>
      </c>
      <c r="H492" s="3100" t="s">
        <v>759</v>
      </c>
      <c r="I492" s="256">
        <v>2</v>
      </c>
      <c r="J492" s="2430">
        <v>2</v>
      </c>
      <c r="K492" s="103"/>
      <c r="L492" s="92"/>
      <c r="M492" s="102"/>
      <c r="N492" s="92"/>
      <c r="O492" s="888" t="s">
        <v>137</v>
      </c>
      <c r="P492" s="1195">
        <f t="shared" ref="P492:U492" si="614">P493+P494+P495+P496</f>
        <v>0</v>
      </c>
      <c r="Q492" s="1170">
        <f t="shared" si="614"/>
        <v>0</v>
      </c>
      <c r="R492" s="883">
        <f t="shared" si="614"/>
        <v>0.01</v>
      </c>
      <c r="S492" s="1054">
        <f t="shared" si="614"/>
        <v>0.01</v>
      </c>
      <c r="T492" s="893">
        <f t="shared" si="614"/>
        <v>0</v>
      </c>
      <c r="U492" s="1055">
        <f t="shared" si="614"/>
        <v>0</v>
      </c>
      <c r="V492" s="879">
        <f t="shared" si="587"/>
        <v>0.01</v>
      </c>
      <c r="W492" s="1029">
        <f t="shared" si="588"/>
        <v>0.01</v>
      </c>
      <c r="X492" s="879">
        <f t="shared" si="589"/>
        <v>0.01</v>
      </c>
      <c r="Y492" s="950">
        <f t="shared" si="590"/>
        <v>0.01</v>
      </c>
      <c r="Z492" s="917">
        <f t="shared" si="580"/>
        <v>0.01</v>
      </c>
      <c r="AA492" s="925">
        <f t="shared" si="581"/>
        <v>0.01</v>
      </c>
      <c r="AC492" s="2273" t="s">
        <v>310</v>
      </c>
      <c r="AD492" s="965"/>
      <c r="AE492" s="966"/>
      <c r="AF492" s="901"/>
      <c r="AG492" s="967"/>
      <c r="AH492" s="904"/>
      <c r="AI492" s="968"/>
      <c r="AJ492" s="904">
        <f>AD492+AF492</f>
        <v>0</v>
      </c>
      <c r="AK492" s="2806">
        <f t="shared" si="613"/>
        <v>0</v>
      </c>
      <c r="AL492" s="904">
        <f t="shared" ref="AL492:AL504" si="615">AF492+AH492</f>
        <v>0</v>
      </c>
      <c r="AM492" s="957">
        <f t="shared" si="613"/>
        <v>0</v>
      </c>
      <c r="AN492" s="933">
        <f t="shared" si="606"/>
        <v>0</v>
      </c>
      <c r="AO492" s="937">
        <f t="shared" si="607"/>
        <v>0</v>
      </c>
      <c r="AR492" s="191"/>
    </row>
    <row r="493" spans="2:47" ht="15.75" thickBot="1">
      <c r="B493" s="1234" t="s">
        <v>294</v>
      </c>
      <c r="C493" s="1235"/>
      <c r="D493" s="1604">
        <f>SUM(D487:D491)</f>
        <v>350</v>
      </c>
      <c r="E493" s="3501" t="s">
        <v>372</v>
      </c>
      <c r="F493" s="2401">
        <v>0.2</v>
      </c>
      <c r="G493" s="3502">
        <v>0.2</v>
      </c>
      <c r="H493" s="1290" t="s">
        <v>82</v>
      </c>
      <c r="I493" s="3058">
        <v>0.16</v>
      </c>
      <c r="J493" s="3077">
        <v>0.16</v>
      </c>
      <c r="K493" s="1228"/>
      <c r="L493" s="1231"/>
      <c r="M493" s="1230"/>
      <c r="N493" s="92"/>
      <c r="O493" s="889" t="s">
        <v>135</v>
      </c>
      <c r="P493" s="884"/>
      <c r="Q493" s="1056"/>
      <c r="R493" s="884">
        <f>F484</f>
        <v>0.01</v>
      </c>
      <c r="S493" s="1057">
        <f>G484</f>
        <v>0.01</v>
      </c>
      <c r="T493" s="894"/>
      <c r="U493" s="1056"/>
      <c r="V493" s="898">
        <f>P493+R493</f>
        <v>0.01</v>
      </c>
      <c r="W493" s="1057">
        <f t="shared" si="588"/>
        <v>0.01</v>
      </c>
      <c r="X493" s="880">
        <f t="shared" si="589"/>
        <v>0.01</v>
      </c>
      <c r="Y493" s="1057">
        <f t="shared" si="590"/>
        <v>0.01</v>
      </c>
      <c r="Z493" s="917">
        <f>P493+R493+T493</f>
        <v>0.01</v>
      </c>
      <c r="AA493" s="925">
        <f t="shared" ref="AA493:AA497" si="616">Q493+S493+U493</f>
        <v>0.01</v>
      </c>
      <c r="AC493" s="970" t="s">
        <v>311</v>
      </c>
      <c r="AD493" s="1203">
        <f t="shared" ref="AD493:AI493" si="617">SUM(AD488:AD492)</f>
        <v>119.175</v>
      </c>
      <c r="AE493" s="971">
        <f t="shared" si="617"/>
        <v>105</v>
      </c>
      <c r="AF493" s="972">
        <f t="shared" si="617"/>
        <v>0</v>
      </c>
      <c r="AG493" s="973">
        <f t="shared" si="617"/>
        <v>0</v>
      </c>
      <c r="AH493" s="974">
        <f t="shared" si="617"/>
        <v>0</v>
      </c>
      <c r="AI493" s="975">
        <f t="shared" si="617"/>
        <v>0</v>
      </c>
      <c r="AJ493" s="974">
        <f>AD493+AF493</f>
        <v>119.175</v>
      </c>
      <c r="AK493" s="976">
        <f>AE493+AG493</f>
        <v>105</v>
      </c>
      <c r="AL493" s="974">
        <f t="shared" si="615"/>
        <v>0</v>
      </c>
      <c r="AM493" s="977">
        <f>AG493+AI493</f>
        <v>0</v>
      </c>
      <c r="AN493" s="933">
        <f t="shared" si="606"/>
        <v>119.175</v>
      </c>
      <c r="AO493" s="937">
        <f t="shared" si="607"/>
        <v>105</v>
      </c>
      <c r="AR493" s="1539"/>
    </row>
    <row r="494" spans="2:47">
      <c r="B494" s="106"/>
      <c r="C494" s="1561"/>
      <c r="D494" s="92"/>
      <c r="E494" s="92"/>
      <c r="F494" s="92"/>
      <c r="G494" s="3503"/>
      <c r="H494" s="92"/>
      <c r="I494" s="100"/>
      <c r="J494" s="141"/>
      <c r="K494" s="106"/>
      <c r="L494" s="106"/>
      <c r="M494" s="106"/>
      <c r="N494" s="92"/>
      <c r="O494" s="890" t="s">
        <v>301</v>
      </c>
      <c r="P494" s="885"/>
      <c r="Q494" s="1058"/>
      <c r="R494" s="885"/>
      <c r="S494" s="1059"/>
      <c r="T494" s="895"/>
      <c r="U494" s="1058"/>
      <c r="V494" s="898">
        <f>P494+R494</f>
        <v>0</v>
      </c>
      <c r="W494" s="1057">
        <f t="shared" si="588"/>
        <v>0</v>
      </c>
      <c r="X494" s="880">
        <f t="shared" si="589"/>
        <v>0</v>
      </c>
      <c r="Y494" s="1057">
        <f t="shared" si="590"/>
        <v>0</v>
      </c>
      <c r="Z494" s="917">
        <f t="shared" ref="Z494:Z497" si="618">P494+R494+T494</f>
        <v>0</v>
      </c>
      <c r="AA494" s="925">
        <f t="shared" si="616"/>
        <v>0</v>
      </c>
      <c r="AC494" s="1087" t="s">
        <v>320</v>
      </c>
      <c r="AD494" s="990"/>
      <c r="AE494" s="1080"/>
      <c r="AF494" s="992"/>
      <c r="AG494" s="1083"/>
      <c r="AH494" s="990"/>
      <c r="AI494" s="1080"/>
      <c r="AJ494" s="903">
        <f t="shared" ref="AJ494" si="619">AD494+AF494</f>
        <v>0</v>
      </c>
      <c r="AK494" s="2807">
        <f t="shared" ref="AK494" si="620">AE494+AG494</f>
        <v>0</v>
      </c>
      <c r="AL494" s="903">
        <f t="shared" ref="AL494" si="621">AF494+AH494</f>
        <v>0</v>
      </c>
      <c r="AM494" s="1041">
        <f t="shared" ref="AM494" si="622">AG494+AI494</f>
        <v>0</v>
      </c>
      <c r="AN494" s="933">
        <f t="shared" si="606"/>
        <v>0</v>
      </c>
      <c r="AO494" s="937">
        <f t="shared" si="607"/>
        <v>0</v>
      </c>
      <c r="AR494" s="104"/>
    </row>
    <row r="495" spans="2:47">
      <c r="B495" s="3327"/>
      <c r="C495" s="92"/>
      <c r="D495" s="92"/>
      <c r="E495" s="214"/>
      <c r="F495" s="197"/>
      <c r="G495" s="197"/>
      <c r="H495" s="199"/>
      <c r="I495" s="106"/>
      <c r="J495" s="106"/>
      <c r="K495" s="1402"/>
      <c r="L495" s="106"/>
      <c r="M495" s="106"/>
      <c r="N495" s="92"/>
      <c r="O495" s="891" t="s">
        <v>119</v>
      </c>
      <c r="P495" s="886"/>
      <c r="Q495" s="1060"/>
      <c r="R495" s="886"/>
      <c r="S495" s="1061"/>
      <c r="T495" s="896"/>
      <c r="U495" s="1060"/>
      <c r="V495" s="898">
        <f>P495+R495</f>
        <v>0</v>
      </c>
      <c r="W495" s="1057">
        <f t="shared" si="588"/>
        <v>0</v>
      </c>
      <c r="X495" s="880">
        <f t="shared" si="589"/>
        <v>0</v>
      </c>
      <c r="Y495" s="1057">
        <f t="shared" si="590"/>
        <v>0</v>
      </c>
      <c r="Z495" s="917">
        <f t="shared" si="618"/>
        <v>0</v>
      </c>
      <c r="AA495" s="925">
        <f t="shared" si="616"/>
        <v>0</v>
      </c>
      <c r="AC495" s="1076" t="s">
        <v>636</v>
      </c>
      <c r="AD495" s="994"/>
      <c r="AE495" s="1081"/>
      <c r="AF495" s="996"/>
      <c r="AG495" s="1084"/>
      <c r="AH495" s="994"/>
      <c r="AI495" s="1081"/>
      <c r="AJ495" s="903">
        <f t="shared" ref="AJ495:AK497" si="623">AD495+AF495</f>
        <v>0</v>
      </c>
      <c r="AK495" s="2807">
        <f t="shared" si="623"/>
        <v>0</v>
      </c>
      <c r="AL495" s="903">
        <f t="shared" si="615"/>
        <v>0</v>
      </c>
      <c r="AM495" s="1041">
        <f t="shared" ref="AM495:AM500" si="624">AG495+AI495</f>
        <v>0</v>
      </c>
      <c r="AN495" s="933">
        <f t="shared" si="606"/>
        <v>0</v>
      </c>
      <c r="AO495" s="937">
        <f t="shared" si="607"/>
        <v>0</v>
      </c>
      <c r="AR495" s="104"/>
    </row>
    <row r="496" spans="2:47" ht="15.75" thickBot="1">
      <c r="B496" s="3113"/>
      <c r="C496" s="92"/>
      <c r="D496" s="92"/>
      <c r="E496" s="212"/>
      <c r="F496" s="191"/>
      <c r="G496" s="192"/>
      <c r="H496" s="212"/>
      <c r="I496" s="191"/>
      <c r="J496" s="192"/>
      <c r="K496" s="177"/>
      <c r="L496" s="100"/>
      <c r="M496" s="106"/>
      <c r="N496" s="92"/>
      <c r="O496" s="891" t="s">
        <v>339</v>
      </c>
      <c r="P496" s="886"/>
      <c r="Q496" s="1060"/>
      <c r="R496" s="886"/>
      <c r="S496" s="1061"/>
      <c r="T496" s="896"/>
      <c r="U496" s="1060"/>
      <c r="V496" s="898">
        <f>P496+R496</f>
        <v>0</v>
      </c>
      <c r="W496" s="1057">
        <f t="shared" si="588"/>
        <v>0</v>
      </c>
      <c r="X496" s="880">
        <f>R496+T496</f>
        <v>0</v>
      </c>
      <c r="Y496" s="1057">
        <f t="shared" si="590"/>
        <v>0</v>
      </c>
      <c r="Z496" s="917">
        <f t="shared" si="618"/>
        <v>0</v>
      </c>
      <c r="AA496" s="925">
        <f t="shared" si="616"/>
        <v>0</v>
      </c>
      <c r="AC496" s="1077" t="s">
        <v>355</v>
      </c>
      <c r="AD496" s="999"/>
      <c r="AE496" s="1082"/>
      <c r="AF496" s="1001"/>
      <c r="AG496" s="1085"/>
      <c r="AH496" s="999"/>
      <c r="AI496" s="1082"/>
      <c r="AJ496" s="904">
        <f t="shared" si="623"/>
        <v>0</v>
      </c>
      <c r="AK496" s="2808">
        <f t="shared" si="623"/>
        <v>0</v>
      </c>
      <c r="AL496" s="904">
        <f t="shared" si="615"/>
        <v>0</v>
      </c>
      <c r="AM496" s="1086">
        <f t="shared" si="624"/>
        <v>0</v>
      </c>
      <c r="AN496" s="933">
        <f t="shared" si="606"/>
        <v>0</v>
      </c>
      <c r="AO496" s="937">
        <f t="shared" si="607"/>
        <v>0</v>
      </c>
      <c r="AR496" s="191"/>
      <c r="AU496" s="623"/>
    </row>
    <row r="497" spans="2:47" ht="15.75" thickBot="1">
      <c r="B497" s="576"/>
      <c r="C497" s="92"/>
      <c r="D497" s="92"/>
      <c r="E497" s="106"/>
      <c r="F497" s="106"/>
      <c r="G497" s="106"/>
      <c r="H497" s="92"/>
      <c r="I497" s="92"/>
      <c r="J497" s="92"/>
      <c r="K497" s="106"/>
      <c r="L497" s="106"/>
      <c r="M497" s="135"/>
      <c r="N497" s="92"/>
      <c r="O497" s="433" t="s">
        <v>88</v>
      </c>
      <c r="P497" s="887"/>
      <c r="Q497" s="1207"/>
      <c r="R497" s="887"/>
      <c r="S497" s="1063"/>
      <c r="T497" s="897">
        <f>I490</f>
        <v>9.6</v>
      </c>
      <c r="U497" s="1064">
        <f>J490</f>
        <v>9.6</v>
      </c>
      <c r="V497" s="899">
        <f>P497+R497</f>
        <v>0</v>
      </c>
      <c r="W497" s="1065">
        <f t="shared" si="588"/>
        <v>0</v>
      </c>
      <c r="X497" s="899">
        <f>R497+T497</f>
        <v>9.6</v>
      </c>
      <c r="Y497" s="1065">
        <f t="shared" si="590"/>
        <v>9.6</v>
      </c>
      <c r="Z497" s="917">
        <f t="shared" si="618"/>
        <v>9.6</v>
      </c>
      <c r="AA497" s="925">
        <f t="shared" si="616"/>
        <v>9.6</v>
      </c>
      <c r="AC497" s="1078" t="s">
        <v>321</v>
      </c>
      <c r="AD497" s="1091">
        <f t="shared" ref="AD497:AH497" si="625">SUM(AD494:AD496)</f>
        <v>0</v>
      </c>
      <c r="AE497" s="1024">
        <f t="shared" si="625"/>
        <v>0</v>
      </c>
      <c r="AF497" s="1079">
        <f t="shared" si="625"/>
        <v>0</v>
      </c>
      <c r="AG497" s="1022">
        <f t="shared" si="625"/>
        <v>0</v>
      </c>
      <c r="AH497" s="1091">
        <f t="shared" si="625"/>
        <v>0</v>
      </c>
      <c r="AI497" s="1024">
        <f>SUM(AI494:AI496)</f>
        <v>0</v>
      </c>
      <c r="AJ497" s="948">
        <f t="shared" si="623"/>
        <v>0</v>
      </c>
      <c r="AK497" s="1023">
        <f t="shared" si="623"/>
        <v>0</v>
      </c>
      <c r="AL497" s="948">
        <f t="shared" si="615"/>
        <v>0</v>
      </c>
      <c r="AM497" s="1024">
        <f t="shared" si="624"/>
        <v>0</v>
      </c>
      <c r="AN497" s="933">
        <f t="shared" si="606"/>
        <v>0</v>
      </c>
      <c r="AO497" s="937">
        <f t="shared" si="607"/>
        <v>0</v>
      </c>
      <c r="AR497" s="104"/>
      <c r="AU497" s="623"/>
    </row>
    <row r="498" spans="2:47">
      <c r="B498" s="576"/>
      <c r="C498" s="92"/>
      <c r="D498" s="92"/>
      <c r="E498" s="117"/>
      <c r="F498" s="100"/>
      <c r="G498" s="141"/>
      <c r="H498" s="1539"/>
      <c r="I498" s="197"/>
      <c r="J498" s="197"/>
      <c r="K498" s="106"/>
      <c r="L498" s="106"/>
      <c r="M498" s="106"/>
      <c r="N498" s="92"/>
      <c r="AC498" s="936" t="s">
        <v>315</v>
      </c>
      <c r="AD498" s="978"/>
      <c r="AE498" s="979"/>
      <c r="AF498" s="902">
        <f>I472</f>
        <v>63.383000000000003</v>
      </c>
      <c r="AG498" s="980">
        <f>J472</f>
        <v>57</v>
      </c>
      <c r="AH498" s="978"/>
      <c r="AI498" s="979"/>
      <c r="AJ498" s="904">
        <f t="shared" ref="AJ498:AK500" si="626">AD498+AF498</f>
        <v>63.383000000000003</v>
      </c>
      <c r="AK498" s="2809">
        <f t="shared" si="626"/>
        <v>57</v>
      </c>
      <c r="AL498" s="902">
        <f t="shared" si="615"/>
        <v>63.383000000000003</v>
      </c>
      <c r="AM498" s="981">
        <f t="shared" si="624"/>
        <v>57</v>
      </c>
      <c r="AN498" s="933">
        <f t="shared" si="606"/>
        <v>63.383000000000003</v>
      </c>
      <c r="AO498" s="937">
        <f t="shared" si="607"/>
        <v>57</v>
      </c>
      <c r="AR498" s="104"/>
      <c r="AU498" s="623"/>
    </row>
    <row r="499" spans="2:47" ht="15.75" thickBot="1">
      <c r="B499" s="3113"/>
      <c r="C499" s="92"/>
      <c r="D499" s="130"/>
      <c r="E499" s="1539"/>
      <c r="F499" s="197"/>
      <c r="G499" s="197"/>
      <c r="H499" s="101"/>
      <c r="I499" s="115"/>
      <c r="J499" s="141"/>
      <c r="K499" s="106"/>
      <c r="L499" s="106"/>
      <c r="M499" s="106"/>
      <c r="N499" s="92"/>
      <c r="AC499" s="938" t="s">
        <v>316</v>
      </c>
      <c r="AD499" s="965"/>
      <c r="AE499" s="982"/>
      <c r="AF499" s="904"/>
      <c r="AG499" s="983"/>
      <c r="AH499" s="965"/>
      <c r="AI499" s="982"/>
      <c r="AJ499" s="904">
        <f t="shared" si="626"/>
        <v>0</v>
      </c>
      <c r="AK499" s="2810">
        <f t="shared" si="626"/>
        <v>0</v>
      </c>
      <c r="AL499" s="904">
        <f t="shared" si="615"/>
        <v>0</v>
      </c>
      <c r="AM499" s="984">
        <f t="shared" si="624"/>
        <v>0</v>
      </c>
      <c r="AN499" s="933">
        <f t="shared" si="606"/>
        <v>0</v>
      </c>
      <c r="AO499" s="937">
        <f t="shared" si="607"/>
        <v>0</v>
      </c>
      <c r="AR499" s="191"/>
      <c r="AU499" s="106"/>
    </row>
    <row r="500" spans="2:47" ht="15.75" thickBot="1">
      <c r="B500" s="92"/>
      <c r="C500" s="1561"/>
      <c r="D500" s="141"/>
      <c r="E500" s="92"/>
      <c r="F500" s="92"/>
      <c r="G500" s="92"/>
      <c r="H500" s="485"/>
      <c r="I500" s="115"/>
      <c r="J500" s="141"/>
      <c r="K500" s="101"/>
      <c r="L500" s="106"/>
      <c r="M500" s="106"/>
      <c r="N500" s="92"/>
      <c r="Q500" s="865"/>
      <c r="S500" s="865"/>
      <c r="U500" s="865"/>
      <c r="W500" s="869"/>
      <c r="Y500" s="869"/>
      <c r="AC500" s="939" t="s">
        <v>312</v>
      </c>
      <c r="AD500" s="985">
        <f t="shared" ref="AD500:AI500" si="627">SUM(AD498:AD499)</f>
        <v>0</v>
      </c>
      <c r="AE500" s="986">
        <f>SUM(AE498:AE499)</f>
        <v>0</v>
      </c>
      <c r="AF500" s="987">
        <f t="shared" si="627"/>
        <v>63.383000000000003</v>
      </c>
      <c r="AG500" s="941">
        <f t="shared" si="627"/>
        <v>57</v>
      </c>
      <c r="AH500" s="985">
        <f>SUM(AH498:AH499)</f>
        <v>0</v>
      </c>
      <c r="AI500" s="986">
        <f t="shared" si="627"/>
        <v>0</v>
      </c>
      <c r="AJ500" s="940">
        <f t="shared" si="626"/>
        <v>63.383000000000003</v>
      </c>
      <c r="AK500" s="988">
        <f t="shared" si="626"/>
        <v>57</v>
      </c>
      <c r="AL500" s="940">
        <f t="shared" si="615"/>
        <v>63.383000000000003</v>
      </c>
      <c r="AM500" s="989">
        <f t="shared" si="624"/>
        <v>57</v>
      </c>
      <c r="AN500" s="933">
        <f t="shared" si="606"/>
        <v>63.383000000000003</v>
      </c>
      <c r="AO500" s="937">
        <f t="shared" si="607"/>
        <v>57</v>
      </c>
      <c r="AR500" s="98"/>
      <c r="AU500" s="106"/>
    </row>
    <row r="501" spans="2:47">
      <c r="B501" s="199"/>
      <c r="C501" s="1561"/>
      <c r="D501" s="92"/>
      <c r="E501" s="92"/>
      <c r="F501" s="92"/>
      <c r="G501" s="92"/>
      <c r="H501" s="117"/>
      <c r="I501" s="100"/>
      <c r="J501" s="141"/>
      <c r="K501" s="101"/>
      <c r="L501" s="106"/>
      <c r="M501" s="106"/>
      <c r="N501" s="92"/>
      <c r="Q501" s="865"/>
      <c r="S501" s="865"/>
      <c r="U501" s="865"/>
      <c r="W501" s="869"/>
      <c r="Y501" s="869"/>
      <c r="AC501" s="942" t="s">
        <v>214</v>
      </c>
      <c r="AD501" s="990"/>
      <c r="AE501" s="991"/>
      <c r="AF501" s="992"/>
      <c r="AG501" s="993"/>
      <c r="AH501" s="990"/>
      <c r="AI501" s="991"/>
      <c r="AJ501" s="903">
        <f t="shared" ref="AJ501" si="628">AD501+AF501</f>
        <v>0</v>
      </c>
      <c r="AK501" s="2811">
        <f t="shared" ref="AK501" si="629">AE501+AG501</f>
        <v>0</v>
      </c>
      <c r="AL501" s="903">
        <f t="shared" ref="AL501" si="630">AF501+AH501</f>
        <v>0</v>
      </c>
      <c r="AM501" s="998">
        <f>AG501+AI501</f>
        <v>0</v>
      </c>
      <c r="AN501" s="933">
        <f t="shared" si="606"/>
        <v>0</v>
      </c>
      <c r="AO501" s="937">
        <f t="shared" si="607"/>
        <v>0</v>
      </c>
      <c r="AR501" s="104"/>
      <c r="AU501" s="106"/>
    </row>
    <row r="502" spans="2:47">
      <c r="B502" s="106"/>
      <c r="C502" s="1561"/>
      <c r="D502" s="92"/>
      <c r="E502" s="92"/>
      <c r="F502" s="92"/>
      <c r="G502" s="92"/>
      <c r="H502" s="2829"/>
      <c r="I502" s="106"/>
      <c r="J502" s="106"/>
      <c r="K502" s="92"/>
      <c r="L502" s="92"/>
      <c r="M502" s="92"/>
      <c r="N502" s="92"/>
      <c r="O502" s="106"/>
      <c r="Q502" s="864"/>
      <c r="S502" s="864"/>
      <c r="U502" s="864"/>
      <c r="W502" s="276"/>
      <c r="Y502" s="276"/>
      <c r="AC502" s="943" t="s">
        <v>92</v>
      </c>
      <c r="AD502" s="994"/>
      <c r="AE502" s="995"/>
      <c r="AF502" s="996"/>
      <c r="AG502" s="997"/>
      <c r="AH502" s="994"/>
      <c r="AI502" s="995"/>
      <c r="AJ502" s="903">
        <f t="shared" ref="AJ502:AK504" si="631">AD502+AF502</f>
        <v>0</v>
      </c>
      <c r="AK502" s="2811">
        <f t="shared" si="631"/>
        <v>0</v>
      </c>
      <c r="AL502" s="903">
        <f t="shared" si="615"/>
        <v>0</v>
      </c>
      <c r="AM502" s="998">
        <f>AG502+AI502</f>
        <v>0</v>
      </c>
      <c r="AN502" s="933">
        <f t="shared" si="606"/>
        <v>0</v>
      </c>
      <c r="AO502" s="937">
        <f t="shared" si="607"/>
        <v>0</v>
      </c>
      <c r="AR502" s="104"/>
      <c r="AU502" s="106"/>
    </row>
    <row r="503" spans="2:47" ht="15.75" thickBot="1">
      <c r="B503" s="106"/>
      <c r="C503" s="117"/>
      <c r="D503" s="106"/>
      <c r="E503" s="92"/>
      <c r="F503" s="92"/>
      <c r="G503" s="92"/>
      <c r="H503" s="107"/>
      <c r="I503" s="100"/>
      <c r="J503" s="130"/>
      <c r="K503" s="92"/>
      <c r="L503" s="92"/>
      <c r="M503" s="92"/>
      <c r="N503" s="92"/>
      <c r="O503" s="106"/>
      <c r="Q503" s="511"/>
      <c r="S503" s="511"/>
      <c r="U503" s="511"/>
      <c r="W503" s="864"/>
      <c r="Y503" s="864"/>
      <c r="AC503" s="944" t="s">
        <v>215</v>
      </c>
      <c r="AD503" s="999"/>
      <c r="AE503" s="1000"/>
      <c r="AF503" s="1001"/>
      <c r="AG503" s="1002"/>
      <c r="AH503" s="999"/>
      <c r="AI503" s="1000"/>
      <c r="AJ503" s="904">
        <f t="shared" si="631"/>
        <v>0</v>
      </c>
      <c r="AK503" s="2812">
        <f t="shared" si="631"/>
        <v>0</v>
      </c>
      <c r="AL503" s="904">
        <f t="shared" si="615"/>
        <v>0</v>
      </c>
      <c r="AM503" s="1003">
        <f>AG503+AI503</f>
        <v>0</v>
      </c>
      <c r="AN503" s="933">
        <f t="shared" si="606"/>
        <v>0</v>
      </c>
      <c r="AO503" s="937">
        <f t="shared" si="607"/>
        <v>0</v>
      </c>
      <c r="AR503" s="191"/>
      <c r="AU503" s="106"/>
    </row>
    <row r="504" spans="2:47" ht="15.75" thickBot="1">
      <c r="B504" s="106"/>
      <c r="C504" s="92"/>
      <c r="D504" s="92"/>
      <c r="E504" s="92"/>
      <c r="F504" s="92"/>
      <c r="G504" s="92"/>
      <c r="H504" s="117"/>
      <c r="I504" s="100"/>
      <c r="J504" s="141"/>
      <c r="K504" s="92"/>
      <c r="L504" s="92"/>
      <c r="M504" s="92"/>
      <c r="N504" s="92"/>
      <c r="AC504" s="1088" t="s">
        <v>313</v>
      </c>
      <c r="AD504" s="1089">
        <f t="shared" ref="AD504:AI504" si="632">SUM(AD501:AD503)</f>
        <v>0</v>
      </c>
      <c r="AE504" s="975">
        <f t="shared" si="632"/>
        <v>0</v>
      </c>
      <c r="AF504" s="1089">
        <f t="shared" si="632"/>
        <v>0</v>
      </c>
      <c r="AG504" s="975">
        <f t="shared" si="632"/>
        <v>0</v>
      </c>
      <c r="AH504" s="1089">
        <f>SUM(AH501:AH503)</f>
        <v>0</v>
      </c>
      <c r="AI504" s="975">
        <f t="shared" si="632"/>
        <v>0</v>
      </c>
      <c r="AJ504" s="974">
        <f t="shared" si="631"/>
        <v>0</v>
      </c>
      <c r="AK504" s="976">
        <f t="shared" si="631"/>
        <v>0</v>
      </c>
      <c r="AL504" s="974">
        <f t="shared" si="615"/>
        <v>0</v>
      </c>
      <c r="AM504" s="977">
        <f>AG504+AI504</f>
        <v>0</v>
      </c>
      <c r="AN504" s="933">
        <f t="shared" si="606"/>
        <v>0</v>
      </c>
      <c r="AO504" s="937">
        <f t="shared" si="607"/>
        <v>0</v>
      </c>
      <c r="AR504" s="135"/>
    </row>
    <row r="505" spans="2:47">
      <c r="B505" s="106"/>
      <c r="C505" s="576"/>
      <c r="D505" s="92"/>
      <c r="E505" s="92"/>
      <c r="F505" s="92"/>
      <c r="G505" s="92"/>
      <c r="H505" s="1539"/>
      <c r="I505" s="106"/>
      <c r="J505" s="208"/>
      <c r="K505" s="92"/>
      <c r="L505" s="92"/>
      <c r="M505" s="92"/>
      <c r="N505" s="92"/>
      <c r="Z505" s="926"/>
      <c r="AA505" s="291"/>
      <c r="AC505" t="s">
        <v>295</v>
      </c>
      <c r="AR505" s="106"/>
    </row>
    <row r="506" spans="2:47" ht="15.75" thickBot="1">
      <c r="B506" s="262"/>
      <c r="C506" s="1561"/>
      <c r="D506" s="92"/>
      <c r="E506" s="92"/>
      <c r="F506" s="92"/>
      <c r="G506" s="92"/>
      <c r="H506" s="191"/>
      <c r="I506" s="106"/>
      <c r="J506" s="106"/>
      <c r="K506" s="92"/>
      <c r="L506" s="92"/>
      <c r="M506" s="92"/>
      <c r="N506" s="92"/>
      <c r="O506" t="s">
        <v>295</v>
      </c>
      <c r="Z506" s="926"/>
      <c r="AA506" s="1032"/>
      <c r="AC506" s="99" t="str">
        <f>O507</f>
        <v>10 - й день</v>
      </c>
      <c r="AD506" s="556" t="s">
        <v>546</v>
      </c>
      <c r="AI506" s="131" t="s">
        <v>125</v>
      </c>
      <c r="AK506" s="1531" t="str">
        <f>J510</f>
        <v>О С Е Н Ь     2024  -   __  г.г.</v>
      </c>
      <c r="AL506" s="67"/>
      <c r="AR506" s="106"/>
    </row>
    <row r="507" spans="2:47" ht="15.75" thickBot="1">
      <c r="B507" s="92"/>
      <c r="C507" s="576"/>
      <c r="D507" s="92"/>
      <c r="E507" s="92"/>
      <c r="F507" s="92"/>
      <c r="G507" s="92"/>
      <c r="H507" s="106"/>
      <c r="I507" s="106"/>
      <c r="J507" s="106"/>
      <c r="K507" s="92"/>
      <c r="L507" s="92"/>
      <c r="M507" s="92"/>
      <c r="N507" s="92"/>
      <c r="O507" s="99" t="str">
        <f>B514</f>
        <v>10 - й день</v>
      </c>
      <c r="P507" s="556" t="s">
        <v>546</v>
      </c>
      <c r="U507" s="131" t="str">
        <f>F510</f>
        <v>2 - я   неделя</v>
      </c>
      <c r="W507" s="1531" t="str">
        <f>J510</f>
        <v>О С Е Н Ь     2024  -   __  г.г.</v>
      </c>
      <c r="X507" s="67"/>
      <c r="Y507" s="1034"/>
      <c r="Z507" s="1033"/>
      <c r="AA507" s="79"/>
      <c r="AC507" s="858" t="s">
        <v>243</v>
      </c>
      <c r="AD507" s="859" t="s">
        <v>296</v>
      </c>
      <c r="AE507" s="860"/>
      <c r="AF507" s="859" t="s">
        <v>297</v>
      </c>
      <c r="AG507" s="860"/>
      <c r="AH507" s="859" t="s">
        <v>298</v>
      </c>
      <c r="AI507" s="860"/>
      <c r="AJ507" s="859" t="s">
        <v>302</v>
      </c>
      <c r="AK507" s="860"/>
      <c r="AL507" s="906" t="s">
        <v>303</v>
      </c>
      <c r="AM507" s="860"/>
      <c r="AN507" s="1540" t="s">
        <v>304</v>
      </c>
      <c r="AO507" s="928"/>
      <c r="AR507" s="1537"/>
    </row>
    <row r="508" spans="2:47" ht="15.75" thickBot="1">
      <c r="B508" s="92"/>
      <c r="C508" s="1562" t="s">
        <v>571</v>
      </c>
      <c r="D508" s="92"/>
      <c r="E508" s="92"/>
      <c r="F508" s="92"/>
      <c r="G508" s="1563"/>
      <c r="H508" s="1563"/>
      <c r="I508" s="1563"/>
      <c r="J508" s="92"/>
      <c r="K508" s="92"/>
      <c r="L508" s="1563"/>
      <c r="M508" s="92"/>
      <c r="N508" s="92"/>
      <c r="Q508" s="169" t="s">
        <v>617</v>
      </c>
      <c r="AC508" s="1092" t="s">
        <v>324</v>
      </c>
      <c r="AD508" s="861" t="s">
        <v>90</v>
      </c>
      <c r="AE508" s="863" t="s">
        <v>91</v>
      </c>
      <c r="AF508" s="907" t="s">
        <v>90</v>
      </c>
      <c r="AG508" s="908" t="s">
        <v>91</v>
      </c>
      <c r="AH508" s="907" t="s">
        <v>90</v>
      </c>
      <c r="AI508" s="908" t="s">
        <v>91</v>
      </c>
      <c r="AJ508" s="861" t="s">
        <v>90</v>
      </c>
      <c r="AK508" s="862" t="s">
        <v>91</v>
      </c>
      <c r="AL508" s="909" t="s">
        <v>90</v>
      </c>
      <c r="AM508" s="862" t="s">
        <v>91</v>
      </c>
      <c r="AN508" s="1094" t="s">
        <v>90</v>
      </c>
      <c r="AO508" s="1095" t="s">
        <v>91</v>
      </c>
      <c r="AR508" s="106"/>
    </row>
    <row r="509" spans="2:47" ht="15.75">
      <c r="B509" s="92"/>
      <c r="C509" s="1561"/>
      <c r="D509" s="1585" t="s">
        <v>363</v>
      </c>
      <c r="E509" s="92"/>
      <c r="F509" s="92"/>
      <c r="G509" s="92"/>
      <c r="H509" s="92"/>
      <c r="I509" s="92"/>
      <c r="J509" s="92"/>
      <c r="K509" s="92"/>
      <c r="L509" s="1586" t="s">
        <v>106</v>
      </c>
      <c r="M509" s="92"/>
      <c r="N509" s="92"/>
      <c r="O509" s="1105" t="s">
        <v>327</v>
      </c>
      <c r="P509" s="182"/>
      <c r="Q509" s="182"/>
      <c r="R509" s="182"/>
      <c r="S509" s="182"/>
      <c r="T509" s="182"/>
      <c r="U509" s="182"/>
      <c r="V509" s="182"/>
      <c r="W509" s="182"/>
      <c r="X509" s="182"/>
      <c r="Y509" s="856"/>
      <c r="AC509" s="945" t="s">
        <v>65</v>
      </c>
      <c r="AD509" s="978"/>
      <c r="AE509" s="1004"/>
      <c r="AF509" s="978"/>
      <c r="AG509" s="1005"/>
      <c r="AH509" s="978"/>
      <c r="AI509" s="1006"/>
      <c r="AJ509" s="902">
        <f t="shared" ref="AJ509:AJ518" si="633">AD509+AF509</f>
        <v>0</v>
      </c>
      <c r="AK509" s="2801">
        <f t="shared" ref="AK509:AK518" si="634">AE509+AG509</f>
        <v>0</v>
      </c>
      <c r="AL509" s="902">
        <f t="shared" ref="AL509:AL518" si="635">AF509+AH509</f>
        <v>0</v>
      </c>
      <c r="AM509" s="1007">
        <f t="shared" ref="AM509:AM518" si="636">AG509+AI509</f>
        <v>0</v>
      </c>
      <c r="AN509" s="933">
        <f>AD509+AF509+AH509</f>
        <v>0</v>
      </c>
      <c r="AO509" s="937">
        <f>AE509+AG509+AI509</f>
        <v>0</v>
      </c>
      <c r="AR509" s="101"/>
    </row>
    <row r="510" spans="2:47">
      <c r="B510" s="1563" t="s">
        <v>545</v>
      </c>
      <c r="C510" s="1563"/>
      <c r="D510" s="1566"/>
      <c r="E510" s="92"/>
      <c r="F510" s="1567" t="s">
        <v>125</v>
      </c>
      <c r="G510" s="92"/>
      <c r="H510" s="92"/>
      <c r="I510" s="1568"/>
      <c r="J510" s="3115" t="s">
        <v>626</v>
      </c>
      <c r="K510" s="1569"/>
      <c r="L510" s="92"/>
      <c r="M510" s="92"/>
      <c r="N510" s="92"/>
      <c r="O510" s="692"/>
      <c r="P510" s="17" t="s">
        <v>328</v>
      </c>
      <c r="Q510" s="17"/>
      <c r="R510" s="17"/>
      <c r="S510" s="17"/>
      <c r="T510" s="17"/>
      <c r="U510" s="17"/>
      <c r="V510" s="17"/>
      <c r="W510" s="17"/>
      <c r="X510" s="17"/>
      <c r="Y510" s="857"/>
      <c r="AC510" s="945" t="s">
        <v>465</v>
      </c>
      <c r="AD510" s="1185"/>
      <c r="AE510" s="1066"/>
      <c r="AF510" s="959"/>
      <c r="AG510" s="1009"/>
      <c r="AH510" s="959"/>
      <c r="AI510" s="1010"/>
      <c r="AJ510" s="903">
        <f t="shared" si="633"/>
        <v>0</v>
      </c>
      <c r="AK510" s="2802">
        <f t="shared" si="634"/>
        <v>0</v>
      </c>
      <c r="AL510" s="903">
        <f t="shared" si="635"/>
        <v>0</v>
      </c>
      <c r="AM510" s="950">
        <f t="shared" si="636"/>
        <v>0</v>
      </c>
      <c r="AN510" s="933">
        <f t="shared" ref="AN510:AN543" si="637">AD510+AF510+AH510</f>
        <v>0</v>
      </c>
      <c r="AO510" s="937">
        <f t="shared" ref="AO510:AO543" si="638">AE510+AG510+AI510</f>
        <v>0</v>
      </c>
      <c r="AR510" s="101"/>
    </row>
    <row r="511" spans="2:47" ht="15.75" thickBot="1">
      <c r="B511" s="92"/>
      <c r="C511" s="1561"/>
      <c r="D511" s="92"/>
      <c r="E511" s="92"/>
      <c r="F511" s="92"/>
      <c r="G511" s="92"/>
      <c r="H511" s="92"/>
      <c r="I511" s="92"/>
      <c r="J511" s="92"/>
      <c r="K511" s="92"/>
      <c r="L511" s="92"/>
      <c r="M511" s="92"/>
      <c r="N511" s="92"/>
      <c r="AA511" s="11"/>
      <c r="AC511" s="945" t="s">
        <v>67</v>
      </c>
      <c r="AD511" s="1011"/>
      <c r="AE511" s="1066"/>
      <c r="AF511" s="1011"/>
      <c r="AG511" s="1013"/>
      <c r="AH511" s="1011"/>
      <c r="AI511" s="1014"/>
      <c r="AJ511" s="903">
        <f t="shared" si="633"/>
        <v>0</v>
      </c>
      <c r="AK511" s="2802">
        <f t="shared" si="634"/>
        <v>0</v>
      </c>
      <c r="AL511" s="903">
        <f t="shared" si="635"/>
        <v>0</v>
      </c>
      <c r="AM511" s="950">
        <f t="shared" si="636"/>
        <v>0</v>
      </c>
      <c r="AN511" s="933">
        <f t="shared" si="637"/>
        <v>0</v>
      </c>
      <c r="AO511" s="937">
        <f t="shared" si="638"/>
        <v>0</v>
      </c>
      <c r="AR511" s="101"/>
    </row>
    <row r="512" spans="2:47">
      <c r="B512" s="348" t="s">
        <v>2</v>
      </c>
      <c r="C512" s="349" t="s">
        <v>3</v>
      </c>
      <c r="D512" s="610" t="s">
        <v>4</v>
      </c>
      <c r="E512" s="234" t="s">
        <v>59</v>
      </c>
      <c r="F512" s="112"/>
      <c r="G512" s="112"/>
      <c r="H512" s="112"/>
      <c r="I512" s="112"/>
      <c r="J512" s="112"/>
      <c r="K512" s="112"/>
      <c r="L512" s="112"/>
      <c r="M512" s="226"/>
      <c r="N512" s="92"/>
      <c r="O512" s="858" t="s">
        <v>243</v>
      </c>
      <c r="P512" s="859" t="s">
        <v>296</v>
      </c>
      <c r="Q512" s="860"/>
      <c r="R512" s="859" t="s">
        <v>297</v>
      </c>
      <c r="S512" s="860"/>
      <c r="T512" s="859" t="s">
        <v>298</v>
      </c>
      <c r="U512" s="860"/>
      <c r="V512" s="859" t="s">
        <v>299</v>
      </c>
      <c r="W512" s="860"/>
      <c r="X512" s="859" t="s">
        <v>300</v>
      </c>
      <c r="Y512" s="860"/>
      <c r="Z512" s="1532" t="s">
        <v>304</v>
      </c>
      <c r="AA512" s="911"/>
      <c r="AC512" s="945" t="s">
        <v>68</v>
      </c>
      <c r="AD512" s="959"/>
      <c r="AE512" s="1012"/>
      <c r="AF512" s="959"/>
      <c r="AG512" s="1013"/>
      <c r="AH512" s="959"/>
      <c r="AI512" s="1014"/>
      <c r="AJ512" s="903">
        <f t="shared" si="633"/>
        <v>0</v>
      </c>
      <c r="AK512" s="2802">
        <f t="shared" si="634"/>
        <v>0</v>
      </c>
      <c r="AL512" s="903">
        <f t="shared" si="635"/>
        <v>0</v>
      </c>
      <c r="AM512" s="950">
        <f t="shared" si="636"/>
        <v>0</v>
      </c>
      <c r="AN512" s="933">
        <f t="shared" si="637"/>
        <v>0</v>
      </c>
      <c r="AO512" s="937">
        <f t="shared" si="638"/>
        <v>0</v>
      </c>
      <c r="AR512" s="101"/>
    </row>
    <row r="513" spans="1:44" ht="15.75" thickBot="1">
      <c r="B513" s="350" t="s">
        <v>5</v>
      </c>
      <c r="C513" s="1536"/>
      <c r="D513" s="611" t="s">
        <v>60</v>
      </c>
      <c r="E513" s="103"/>
      <c r="F513" s="92"/>
      <c r="G513" s="92"/>
      <c r="H513" s="92"/>
      <c r="I513" s="92"/>
      <c r="J513" s="92"/>
      <c r="K513" s="1231"/>
      <c r="L513" s="1231"/>
      <c r="M513" s="1230"/>
      <c r="N513" s="92"/>
      <c r="O513" s="700"/>
      <c r="P513" s="861" t="s">
        <v>90</v>
      </c>
      <c r="Q513" s="862" t="s">
        <v>91</v>
      </c>
      <c r="R513" s="861" t="s">
        <v>90</v>
      </c>
      <c r="S513" s="862" t="s">
        <v>91</v>
      </c>
      <c r="T513" s="861" t="s">
        <v>90</v>
      </c>
      <c r="U513" s="862" t="s">
        <v>91</v>
      </c>
      <c r="V513" s="861" t="s">
        <v>90</v>
      </c>
      <c r="W513" s="862" t="s">
        <v>91</v>
      </c>
      <c r="X513" s="861" t="s">
        <v>90</v>
      </c>
      <c r="Y513" s="863" t="s">
        <v>91</v>
      </c>
      <c r="Z513" s="912" t="s">
        <v>90</v>
      </c>
      <c r="AA513" s="913" t="s">
        <v>91</v>
      </c>
      <c r="AC513" s="945" t="s">
        <v>70</v>
      </c>
      <c r="AD513" s="959"/>
      <c r="AE513" s="1008"/>
      <c r="AF513" s="959"/>
      <c r="AG513" s="1009"/>
      <c r="AH513" s="959"/>
      <c r="AI513" s="1010"/>
      <c r="AJ513" s="903">
        <f t="shared" si="633"/>
        <v>0</v>
      </c>
      <c r="AK513" s="2802">
        <f t="shared" si="634"/>
        <v>0</v>
      </c>
      <c r="AL513" s="903">
        <f t="shared" si="635"/>
        <v>0</v>
      </c>
      <c r="AM513" s="950">
        <f t="shared" si="636"/>
        <v>0</v>
      </c>
      <c r="AN513" s="933">
        <f t="shared" si="637"/>
        <v>0</v>
      </c>
      <c r="AO513" s="937">
        <f t="shared" si="638"/>
        <v>0</v>
      </c>
      <c r="AR513" s="101"/>
    </row>
    <row r="514" spans="1:44" ht="16.5" thickBot="1">
      <c r="B514" s="1591" t="s">
        <v>569</v>
      </c>
      <c r="C514" s="1575"/>
      <c r="D514" s="1180"/>
      <c r="E514" s="3264" t="s">
        <v>515</v>
      </c>
      <c r="F514" s="3328"/>
      <c r="G514" s="1551"/>
      <c r="H514" s="1182"/>
      <c r="I514" s="3328"/>
      <c r="J514" s="2424"/>
      <c r="K514" s="2756" t="s">
        <v>278</v>
      </c>
      <c r="L514" s="3016"/>
      <c r="M514" s="3017"/>
      <c r="N514" s="92"/>
      <c r="O514" s="1106" t="s">
        <v>118</v>
      </c>
      <c r="P514" s="878">
        <f>D522</f>
        <v>30</v>
      </c>
      <c r="Q514" s="1035">
        <f>D522</f>
        <v>30</v>
      </c>
      <c r="R514" s="892">
        <f>D537</f>
        <v>40</v>
      </c>
      <c r="S514" s="1027">
        <f>D537</f>
        <v>40</v>
      </c>
      <c r="T514" s="892"/>
      <c r="U514" s="1036"/>
      <c r="V514" s="892">
        <f>P514+R514</f>
        <v>70</v>
      </c>
      <c r="W514" s="1026">
        <f>Q514+S514</f>
        <v>70</v>
      </c>
      <c r="X514" s="892">
        <f>R514+T514</f>
        <v>40</v>
      </c>
      <c r="Y514" s="1027">
        <f>S514+U514</f>
        <v>40</v>
      </c>
      <c r="Z514" s="914">
        <f t="shared" ref="Z514:Z522" si="639">P514+R514+T514</f>
        <v>70</v>
      </c>
      <c r="AA514" s="915">
        <f t="shared" ref="AA514:AA522" si="640">Q514+S514+U514</f>
        <v>70</v>
      </c>
      <c r="AC514" s="945" t="s">
        <v>71</v>
      </c>
      <c r="AD514" s="959"/>
      <c r="AE514" s="1015"/>
      <c r="AF514" s="959"/>
      <c r="AG514" s="1009"/>
      <c r="AH514" s="959"/>
      <c r="AI514" s="1010"/>
      <c r="AJ514" s="903">
        <f t="shared" si="633"/>
        <v>0</v>
      </c>
      <c r="AK514" s="2802">
        <f t="shared" si="634"/>
        <v>0</v>
      </c>
      <c r="AL514" s="903">
        <f t="shared" si="635"/>
        <v>0</v>
      </c>
      <c r="AM514" s="950">
        <f t="shared" si="636"/>
        <v>0</v>
      </c>
      <c r="AN514" s="933">
        <f t="shared" si="637"/>
        <v>0</v>
      </c>
      <c r="AO514" s="937">
        <f t="shared" si="638"/>
        <v>0</v>
      </c>
      <c r="AR514" s="101"/>
    </row>
    <row r="515" spans="1:44" ht="15.75" thickBot="1">
      <c r="A515" s="92"/>
      <c r="B515" s="234"/>
      <c r="C515" s="340" t="s">
        <v>132</v>
      </c>
      <c r="D515" s="226"/>
      <c r="E515" s="1206" t="s">
        <v>89</v>
      </c>
      <c r="F515" s="160" t="s">
        <v>90</v>
      </c>
      <c r="G515" s="2424" t="s">
        <v>91</v>
      </c>
      <c r="H515" s="1206" t="s">
        <v>89</v>
      </c>
      <c r="I515" s="160" t="s">
        <v>90</v>
      </c>
      <c r="J515" s="2424" t="s">
        <v>91</v>
      </c>
      <c r="K515" s="1232" t="s">
        <v>89</v>
      </c>
      <c r="L515" s="160" t="s">
        <v>90</v>
      </c>
      <c r="M515" s="2424" t="s">
        <v>91</v>
      </c>
      <c r="N515" s="92"/>
      <c r="O515" s="916" t="s">
        <v>117</v>
      </c>
      <c r="P515" s="879">
        <f>D521</f>
        <v>60</v>
      </c>
      <c r="Q515" s="1037">
        <f>D521</f>
        <v>60</v>
      </c>
      <c r="R515" s="879">
        <f>D536</f>
        <v>60</v>
      </c>
      <c r="S515" s="1038">
        <f>D536</f>
        <v>60</v>
      </c>
      <c r="T515" s="879"/>
      <c r="U515" s="1037"/>
      <c r="V515" s="879">
        <f t="shared" ref="V515:V519" si="641">P515+R515</f>
        <v>120</v>
      </c>
      <c r="W515" s="1029">
        <f t="shared" ref="W515:W519" si="642">Q515+S515</f>
        <v>120</v>
      </c>
      <c r="X515" s="879">
        <f t="shared" ref="X515:X519" si="643">R515+T515</f>
        <v>60</v>
      </c>
      <c r="Y515" s="950">
        <f t="shared" ref="Y515:Y519" si="644">S515+U515</f>
        <v>60</v>
      </c>
      <c r="Z515" s="917">
        <f t="shared" si="639"/>
        <v>120</v>
      </c>
      <c r="AA515" s="918">
        <f t="shared" si="640"/>
        <v>120</v>
      </c>
      <c r="AC515" s="946" t="s">
        <v>326</v>
      </c>
      <c r="AD515" s="1185"/>
      <c r="AE515" s="1066"/>
      <c r="AF515" s="959">
        <f>I533</f>
        <v>42.11</v>
      </c>
      <c r="AG515" s="1212">
        <f>J533</f>
        <v>42.11</v>
      </c>
      <c r="AH515" s="959"/>
      <c r="AI515" s="1010"/>
      <c r="AJ515" s="903">
        <f t="shared" si="633"/>
        <v>42.11</v>
      </c>
      <c r="AK515" s="2802">
        <f t="shared" si="634"/>
        <v>42.11</v>
      </c>
      <c r="AL515" s="903">
        <f t="shared" si="635"/>
        <v>42.11</v>
      </c>
      <c r="AM515" s="950">
        <f t="shared" si="636"/>
        <v>42.11</v>
      </c>
      <c r="AN515" s="933">
        <f t="shared" si="637"/>
        <v>42.11</v>
      </c>
      <c r="AO515" s="937">
        <f t="shared" si="638"/>
        <v>42.11</v>
      </c>
      <c r="AR515" s="101"/>
    </row>
    <row r="516" spans="1:44" ht="15.75" thickBot="1">
      <c r="A516" s="92"/>
      <c r="B516" s="3504" t="s">
        <v>378</v>
      </c>
      <c r="C516" s="1597" t="s">
        <v>1156</v>
      </c>
      <c r="D516" s="1550">
        <v>100</v>
      </c>
      <c r="E516" s="129" t="s">
        <v>78</v>
      </c>
      <c r="F516" s="2868">
        <v>92.53</v>
      </c>
      <c r="G516" s="3505">
        <v>80</v>
      </c>
      <c r="H516" s="2770" t="s">
        <v>517</v>
      </c>
      <c r="I516" s="2868">
        <v>29.04</v>
      </c>
      <c r="J516" s="2869">
        <v>26</v>
      </c>
      <c r="K516" s="129" t="s">
        <v>457</v>
      </c>
      <c r="L516" s="2868">
        <v>78</v>
      </c>
      <c r="M516" s="3282">
        <v>62</v>
      </c>
      <c r="N516" s="92"/>
      <c r="O516" s="916" t="s">
        <v>74</v>
      </c>
      <c r="P516" s="879">
        <f>F521</f>
        <v>3</v>
      </c>
      <c r="Q516" s="1133">
        <f>G521</f>
        <v>3</v>
      </c>
      <c r="R516" s="879"/>
      <c r="S516" s="1029"/>
      <c r="T516" s="879"/>
      <c r="U516" s="1040"/>
      <c r="V516" s="879">
        <f t="shared" si="641"/>
        <v>3</v>
      </c>
      <c r="W516" s="1029">
        <f t="shared" si="642"/>
        <v>3</v>
      </c>
      <c r="X516" s="879">
        <f t="shared" si="643"/>
        <v>0</v>
      </c>
      <c r="Y516" s="950">
        <f t="shared" si="644"/>
        <v>0</v>
      </c>
      <c r="Z516" s="917">
        <f t="shared" si="639"/>
        <v>3</v>
      </c>
      <c r="AA516" s="918">
        <f t="shared" si="640"/>
        <v>3</v>
      </c>
      <c r="AC516" s="1093" t="s">
        <v>325</v>
      </c>
      <c r="AD516" s="965"/>
      <c r="AE516" s="1016"/>
      <c r="AF516" s="965"/>
      <c r="AG516" s="1017"/>
      <c r="AH516" s="965"/>
      <c r="AI516" s="1018"/>
      <c r="AJ516" s="904">
        <f t="shared" si="633"/>
        <v>0</v>
      </c>
      <c r="AK516" s="2803">
        <f t="shared" si="634"/>
        <v>0</v>
      </c>
      <c r="AL516" s="904">
        <f t="shared" si="635"/>
        <v>0</v>
      </c>
      <c r="AM516" s="868">
        <f t="shared" si="636"/>
        <v>0</v>
      </c>
      <c r="AN516" s="933">
        <f t="shared" si="637"/>
        <v>0</v>
      </c>
      <c r="AO516" s="937">
        <f t="shared" si="638"/>
        <v>0</v>
      </c>
      <c r="AR516" s="101"/>
    </row>
    <row r="517" spans="1:44" ht="15.75" thickBot="1">
      <c r="A517" s="92"/>
      <c r="B517" s="1580" t="s">
        <v>514</v>
      </c>
      <c r="C517" s="1597" t="s">
        <v>764</v>
      </c>
      <c r="D517" s="3003">
        <v>200</v>
      </c>
      <c r="E517" s="3475" t="s">
        <v>661</v>
      </c>
      <c r="F517" s="227"/>
      <c r="G517" s="3105"/>
      <c r="H517" s="245" t="s">
        <v>522</v>
      </c>
      <c r="I517" s="3350">
        <v>69</v>
      </c>
      <c r="J517" s="3351">
        <v>69</v>
      </c>
      <c r="K517" s="183" t="s">
        <v>134</v>
      </c>
      <c r="L517" s="227">
        <v>21</v>
      </c>
      <c r="M517" s="3055">
        <v>17.600000000000001</v>
      </c>
      <c r="N517" s="92"/>
      <c r="O517" s="919" t="s">
        <v>305</v>
      </c>
      <c r="P517" s="880">
        <f t="shared" ref="P517:U517" si="645">AD517</f>
        <v>0</v>
      </c>
      <c r="Q517" s="1067">
        <f t="shared" si="645"/>
        <v>0</v>
      </c>
      <c r="R517" s="880">
        <f t="shared" si="645"/>
        <v>42.11</v>
      </c>
      <c r="S517" s="1041">
        <f t="shared" si="645"/>
        <v>42.11</v>
      </c>
      <c r="T517" s="880">
        <f t="shared" si="645"/>
        <v>0</v>
      </c>
      <c r="U517" s="1042">
        <f t="shared" si="645"/>
        <v>0</v>
      </c>
      <c r="V517" s="880">
        <f t="shared" si="641"/>
        <v>42.11</v>
      </c>
      <c r="W517" s="921">
        <f t="shared" si="642"/>
        <v>42.11</v>
      </c>
      <c r="X517" s="880">
        <f t="shared" si="643"/>
        <v>42.11</v>
      </c>
      <c r="Y517" s="1041">
        <f t="shared" si="644"/>
        <v>42.11</v>
      </c>
      <c r="Z517" s="920">
        <f t="shared" si="639"/>
        <v>42.11</v>
      </c>
      <c r="AA517" s="921">
        <f t="shared" si="640"/>
        <v>42.11</v>
      </c>
      <c r="AC517" s="947" t="s">
        <v>314</v>
      </c>
      <c r="AD517" s="1019">
        <f t="shared" ref="AD517:AH517" si="646">SUM(AD509:AD516)</f>
        <v>0</v>
      </c>
      <c r="AE517" s="1020">
        <f t="shared" si="646"/>
        <v>0</v>
      </c>
      <c r="AF517" s="1021">
        <f t="shared" si="646"/>
        <v>42.11</v>
      </c>
      <c r="AG517" s="949">
        <f t="shared" si="646"/>
        <v>42.11</v>
      </c>
      <c r="AH517" s="1019">
        <f t="shared" si="646"/>
        <v>0</v>
      </c>
      <c r="AI517" s="1022">
        <f>SUM(AI509:AI516)</f>
        <v>0</v>
      </c>
      <c r="AJ517" s="948">
        <f t="shared" si="633"/>
        <v>42.11</v>
      </c>
      <c r="AK517" s="1023">
        <f t="shared" si="634"/>
        <v>42.11</v>
      </c>
      <c r="AL517" s="948">
        <f t="shared" si="635"/>
        <v>42.11</v>
      </c>
      <c r="AM517" s="1024">
        <f t="shared" si="636"/>
        <v>42.11</v>
      </c>
      <c r="AN517" s="933">
        <f t="shared" si="637"/>
        <v>42.11</v>
      </c>
      <c r="AO517" s="937">
        <f t="shared" si="638"/>
        <v>42.11</v>
      </c>
      <c r="AR517" s="127"/>
    </row>
    <row r="518" spans="1:44">
      <c r="A518" s="92"/>
      <c r="B518" s="103"/>
      <c r="C518" s="1598" t="s">
        <v>763</v>
      </c>
      <c r="D518" s="3060"/>
      <c r="E518" s="183" t="s">
        <v>77</v>
      </c>
      <c r="F518" s="227">
        <v>8.56</v>
      </c>
      <c r="G518" s="3105">
        <v>8.56</v>
      </c>
      <c r="H518" s="245" t="s">
        <v>518</v>
      </c>
      <c r="I518" s="228">
        <v>1</v>
      </c>
      <c r="J518" s="1233">
        <v>1</v>
      </c>
      <c r="K518" s="3054" t="s">
        <v>548</v>
      </c>
      <c r="L518" s="92"/>
      <c r="M518" s="102"/>
      <c r="N518" s="92"/>
      <c r="O518" s="916" t="s">
        <v>94</v>
      </c>
      <c r="P518" s="879"/>
      <c r="Q518" s="872"/>
      <c r="R518" s="879">
        <f>F535</f>
        <v>15</v>
      </c>
      <c r="S518" s="950">
        <f>G535</f>
        <v>15</v>
      </c>
      <c r="T518" s="879"/>
      <c r="U518" s="1043"/>
      <c r="V518" s="879">
        <f t="shared" si="641"/>
        <v>15</v>
      </c>
      <c r="W518" s="1029">
        <f t="shared" si="642"/>
        <v>15</v>
      </c>
      <c r="X518" s="879">
        <f t="shared" si="643"/>
        <v>15</v>
      </c>
      <c r="Y518" s="950">
        <f t="shared" si="644"/>
        <v>15</v>
      </c>
      <c r="Z518" s="917">
        <f t="shared" si="639"/>
        <v>15</v>
      </c>
      <c r="AA518" s="918">
        <f t="shared" si="640"/>
        <v>15</v>
      </c>
      <c r="AC518" s="1345" t="s">
        <v>419</v>
      </c>
      <c r="AD518" s="900"/>
      <c r="AE518" s="1099"/>
      <c r="AF518" s="902"/>
      <c r="AG518" s="1025"/>
      <c r="AH518" s="905"/>
      <c r="AI518" s="1096"/>
      <c r="AJ518" s="905">
        <f t="shared" si="633"/>
        <v>0</v>
      </c>
      <c r="AK518" s="1026">
        <f t="shared" si="634"/>
        <v>0</v>
      </c>
      <c r="AL518" s="905">
        <f t="shared" si="635"/>
        <v>0</v>
      </c>
      <c r="AM518" s="1027">
        <f t="shared" si="636"/>
        <v>0</v>
      </c>
      <c r="AN518" s="933">
        <f t="shared" si="637"/>
        <v>0</v>
      </c>
      <c r="AO518" s="937">
        <f t="shared" si="638"/>
        <v>0</v>
      </c>
      <c r="AR518" s="106"/>
    </row>
    <row r="519" spans="1:44">
      <c r="A519" s="92"/>
      <c r="B519" s="1643" t="s">
        <v>663</v>
      </c>
      <c r="C519" s="2692" t="s">
        <v>360</v>
      </c>
      <c r="D519" s="1550">
        <v>200</v>
      </c>
      <c r="E519" s="183" t="s">
        <v>80</v>
      </c>
      <c r="F519" s="227">
        <v>16.600000000000001</v>
      </c>
      <c r="G519" s="3105">
        <v>14</v>
      </c>
      <c r="H519" s="3499" t="s">
        <v>519</v>
      </c>
      <c r="I519" s="228">
        <v>1.98</v>
      </c>
      <c r="J519" s="1233">
        <v>1.98</v>
      </c>
      <c r="K519" s="183" t="s">
        <v>396</v>
      </c>
      <c r="L519" s="227">
        <v>23</v>
      </c>
      <c r="M519" s="3055">
        <v>23</v>
      </c>
      <c r="N519" s="92"/>
      <c r="O519" s="429" t="s">
        <v>44</v>
      </c>
      <c r="P519" s="879">
        <f>F523</f>
        <v>87.433999999999997</v>
      </c>
      <c r="Q519" s="872">
        <f>G523</f>
        <v>65.56</v>
      </c>
      <c r="R519" s="1131">
        <f>F533</f>
        <v>26.67</v>
      </c>
      <c r="S519" s="1029">
        <f>G533</f>
        <v>20</v>
      </c>
      <c r="T519" s="1131">
        <f>F544</f>
        <v>148.80000000000001</v>
      </c>
      <c r="U519" s="1048">
        <f>G544</f>
        <v>111.6</v>
      </c>
      <c r="V519" s="879">
        <f t="shared" si="641"/>
        <v>114.104</v>
      </c>
      <c r="W519" s="1029">
        <f t="shared" si="642"/>
        <v>85.56</v>
      </c>
      <c r="X519" s="879">
        <f t="shared" si="643"/>
        <v>175.47000000000003</v>
      </c>
      <c r="Y519" s="950">
        <f t="shared" si="644"/>
        <v>131.6</v>
      </c>
      <c r="Z519" s="917">
        <f t="shared" si="639"/>
        <v>262.904</v>
      </c>
      <c r="AA519" s="918">
        <f t="shared" si="640"/>
        <v>197.16</v>
      </c>
      <c r="AC519" s="930" t="s">
        <v>323</v>
      </c>
      <c r="AD519" s="769"/>
      <c r="AE519" s="1100"/>
      <c r="AF519" s="903"/>
      <c r="AG519" s="1028"/>
      <c r="AH519" s="903"/>
      <c r="AI519" s="1627"/>
      <c r="AJ519" s="903">
        <f t="shared" ref="AJ519:AM522" si="647">AD519+AF519</f>
        <v>0</v>
      </c>
      <c r="AK519" s="1029">
        <f t="shared" si="647"/>
        <v>0</v>
      </c>
      <c r="AL519" s="903">
        <f t="shared" si="647"/>
        <v>0</v>
      </c>
      <c r="AM519" s="950">
        <f t="shared" si="647"/>
        <v>0</v>
      </c>
      <c r="AN519" s="933">
        <f t="shared" si="637"/>
        <v>0</v>
      </c>
      <c r="AO519" s="937">
        <f t="shared" si="638"/>
        <v>0</v>
      </c>
      <c r="AR519" s="111"/>
    </row>
    <row r="520" spans="1:44">
      <c r="A520" s="92"/>
      <c r="B520" s="1240"/>
      <c r="C520" s="1598" t="s">
        <v>361</v>
      </c>
      <c r="D520" s="3124"/>
      <c r="E520" s="183" t="s">
        <v>516</v>
      </c>
      <c r="F520" s="227">
        <v>8</v>
      </c>
      <c r="G520" s="3105">
        <v>8</v>
      </c>
      <c r="H520" s="3100" t="s">
        <v>520</v>
      </c>
      <c r="I520" s="228">
        <v>1.33</v>
      </c>
      <c r="J520" s="1233">
        <v>1</v>
      </c>
      <c r="K520" s="3054" t="s">
        <v>549</v>
      </c>
      <c r="L520" s="92"/>
      <c r="M520" s="102"/>
      <c r="N520" s="92"/>
      <c r="O520" s="2796" t="s">
        <v>425</v>
      </c>
      <c r="P520" s="881">
        <f t="shared" ref="P520:U520" si="648">AD532</f>
        <v>155.68</v>
      </c>
      <c r="Q520" s="1044">
        <f t="shared" si="648"/>
        <v>119.6</v>
      </c>
      <c r="R520" s="1391">
        <f t="shared" si="648"/>
        <v>159.46</v>
      </c>
      <c r="S520" s="1392">
        <f t="shared" si="648"/>
        <v>138</v>
      </c>
      <c r="T520" s="881">
        <f t="shared" si="648"/>
        <v>51.6</v>
      </c>
      <c r="U520" s="1046">
        <f t="shared" si="648"/>
        <v>42</v>
      </c>
      <c r="V520" s="1391">
        <f t="shared" ref="V520:Y522" si="649">P520+R520</f>
        <v>315.14</v>
      </c>
      <c r="W520" s="923">
        <f t="shared" si="649"/>
        <v>257.60000000000002</v>
      </c>
      <c r="X520" s="1391">
        <f t="shared" si="649"/>
        <v>211.06</v>
      </c>
      <c r="Y520" s="1392">
        <f t="shared" si="649"/>
        <v>180</v>
      </c>
      <c r="Z520" s="1393">
        <f t="shared" si="639"/>
        <v>366.74</v>
      </c>
      <c r="AA520" s="923">
        <f t="shared" si="640"/>
        <v>299.60000000000002</v>
      </c>
      <c r="AC520" s="929" t="s">
        <v>230</v>
      </c>
      <c r="AD520" s="769"/>
      <c r="AE520" s="1101"/>
      <c r="AF520" s="903"/>
      <c r="AG520" s="1028"/>
      <c r="AH520" s="903"/>
      <c r="AI520" s="1627"/>
      <c r="AJ520" s="903">
        <f t="shared" si="647"/>
        <v>0</v>
      </c>
      <c r="AK520" s="1029">
        <f t="shared" si="647"/>
        <v>0</v>
      </c>
      <c r="AL520" s="903">
        <f t="shared" si="647"/>
        <v>0</v>
      </c>
      <c r="AM520" s="950">
        <f t="shared" si="647"/>
        <v>0</v>
      </c>
      <c r="AN520" s="933">
        <f t="shared" si="637"/>
        <v>0</v>
      </c>
      <c r="AO520" s="937">
        <f t="shared" si="638"/>
        <v>0</v>
      </c>
      <c r="AR520" s="111"/>
    </row>
    <row r="521" spans="1:44">
      <c r="A521" s="92"/>
      <c r="B521" s="1643" t="s">
        <v>9</v>
      </c>
      <c r="C521" s="2691" t="s">
        <v>10</v>
      </c>
      <c r="D521" s="2754">
        <v>60</v>
      </c>
      <c r="E521" s="183" t="s">
        <v>352</v>
      </c>
      <c r="F521" s="227">
        <v>3</v>
      </c>
      <c r="G521" s="3184">
        <v>3</v>
      </c>
      <c r="H521" s="245" t="s">
        <v>135</v>
      </c>
      <c r="I521" s="3506">
        <v>9.4999999999999998E-3</v>
      </c>
      <c r="J521" s="3507">
        <v>9.4999999999999998E-3</v>
      </c>
      <c r="K521" s="184" t="s">
        <v>370</v>
      </c>
      <c r="L521" s="3195">
        <v>2.5</v>
      </c>
      <c r="M521" s="3238">
        <v>2.5</v>
      </c>
      <c r="N521" s="92"/>
      <c r="O521" s="2797" t="s">
        <v>426</v>
      </c>
      <c r="P521" s="881">
        <f t="shared" ref="P521:U522" si="650">AD538</f>
        <v>60.04</v>
      </c>
      <c r="Q521" s="1044">
        <f t="shared" si="650"/>
        <v>57</v>
      </c>
      <c r="R521" s="881">
        <f t="shared" si="650"/>
        <v>5.4</v>
      </c>
      <c r="S521" s="1045">
        <f t="shared" si="650"/>
        <v>5.4</v>
      </c>
      <c r="T521" s="881">
        <f t="shared" si="650"/>
        <v>0</v>
      </c>
      <c r="U521" s="1046">
        <f t="shared" si="650"/>
        <v>0</v>
      </c>
      <c r="V521" s="881">
        <f t="shared" si="649"/>
        <v>65.44</v>
      </c>
      <c r="W521" s="923">
        <f t="shared" si="649"/>
        <v>62.4</v>
      </c>
      <c r="X521" s="881">
        <f t="shared" si="649"/>
        <v>5.4</v>
      </c>
      <c r="Y521" s="1045">
        <f t="shared" si="649"/>
        <v>5.4</v>
      </c>
      <c r="Z521" s="1393">
        <f t="shared" si="639"/>
        <v>65.44</v>
      </c>
      <c r="AA521" s="923">
        <f t="shared" si="640"/>
        <v>62.4</v>
      </c>
      <c r="AC521" s="931" t="s">
        <v>353</v>
      </c>
      <c r="AD521" s="769"/>
      <c r="AE521" s="1122"/>
      <c r="AF521" s="903"/>
      <c r="AG521" s="1028"/>
      <c r="AH521" s="904"/>
      <c r="AI521" s="1628"/>
      <c r="AJ521" s="904">
        <f t="shared" si="647"/>
        <v>0</v>
      </c>
      <c r="AK521" s="1031">
        <f t="shared" si="647"/>
        <v>0</v>
      </c>
      <c r="AL521" s="904">
        <f t="shared" si="647"/>
        <v>0</v>
      </c>
      <c r="AM521" s="868">
        <f t="shared" si="647"/>
        <v>0</v>
      </c>
      <c r="AN521" s="933">
        <f t="shared" si="637"/>
        <v>0</v>
      </c>
      <c r="AO521" s="937">
        <f t="shared" si="638"/>
        <v>0</v>
      </c>
      <c r="AR521" s="207"/>
    </row>
    <row r="522" spans="1:44">
      <c r="A522" s="92"/>
      <c r="B522" s="3269" t="s">
        <v>9</v>
      </c>
      <c r="C522" s="2691" t="s">
        <v>319</v>
      </c>
      <c r="D522" s="3006">
        <v>30</v>
      </c>
      <c r="E522" s="241" t="s">
        <v>521</v>
      </c>
      <c r="F522" s="242">
        <v>38.75</v>
      </c>
      <c r="G522" s="3447">
        <v>25</v>
      </c>
      <c r="H522" s="245" t="s">
        <v>619</v>
      </c>
      <c r="I522" s="2398"/>
      <c r="J522" s="3055">
        <v>1.82</v>
      </c>
      <c r="K522" s="184" t="s">
        <v>371</v>
      </c>
      <c r="L522" s="3195">
        <v>2.5</v>
      </c>
      <c r="M522" s="3238">
        <v>2.5</v>
      </c>
      <c r="N522" s="92"/>
      <c r="O522" s="2798" t="s">
        <v>526</v>
      </c>
      <c r="P522" s="881">
        <f t="shared" si="650"/>
        <v>215.72</v>
      </c>
      <c r="Q522" s="1044">
        <f t="shared" si="650"/>
        <v>176.6</v>
      </c>
      <c r="R522" s="1391">
        <f t="shared" si="650"/>
        <v>164.86</v>
      </c>
      <c r="S522" s="1392">
        <f t="shared" si="650"/>
        <v>143.4</v>
      </c>
      <c r="T522" s="881">
        <f t="shared" si="650"/>
        <v>51.6</v>
      </c>
      <c r="U522" s="1046">
        <f t="shared" si="650"/>
        <v>42</v>
      </c>
      <c r="V522" s="881">
        <f t="shared" si="649"/>
        <v>380.58000000000004</v>
      </c>
      <c r="W522" s="923">
        <f t="shared" si="649"/>
        <v>320</v>
      </c>
      <c r="X522" s="881">
        <f t="shared" si="649"/>
        <v>216.46</v>
      </c>
      <c r="Y522" s="1045">
        <f t="shared" si="649"/>
        <v>185.4</v>
      </c>
      <c r="Z522" s="1393">
        <f t="shared" si="639"/>
        <v>432.18000000000006</v>
      </c>
      <c r="AA522" s="923">
        <f t="shared" si="640"/>
        <v>362</v>
      </c>
      <c r="AC522" s="931" t="s">
        <v>664</v>
      </c>
      <c r="AD522" s="900">
        <f>F522</f>
        <v>38.75</v>
      </c>
      <c r="AE522" s="1336">
        <f>G522</f>
        <v>25</v>
      </c>
      <c r="AF522" s="902"/>
      <c r="AG522" s="1025"/>
      <c r="AH522" s="903"/>
      <c r="AI522" s="1627"/>
      <c r="AJ522" s="903">
        <f t="shared" si="647"/>
        <v>38.75</v>
      </c>
      <c r="AK522" s="1029">
        <f t="shared" si="647"/>
        <v>25</v>
      </c>
      <c r="AL522" s="903">
        <f t="shared" si="647"/>
        <v>0</v>
      </c>
      <c r="AM522" s="950">
        <f t="shared" si="647"/>
        <v>0</v>
      </c>
      <c r="AN522" s="933">
        <f t="shared" si="637"/>
        <v>38.75</v>
      </c>
      <c r="AO522" s="937">
        <f t="shared" si="638"/>
        <v>25</v>
      </c>
      <c r="AR522" s="207"/>
    </row>
    <row r="523" spans="1:44" ht="15.75" thickBot="1">
      <c r="A523" s="92"/>
      <c r="B523" s="103"/>
      <c r="C523" s="2389"/>
      <c r="D523" s="102"/>
      <c r="E523" s="2769" t="s">
        <v>44</v>
      </c>
      <c r="F523" s="3058">
        <v>87.433999999999997</v>
      </c>
      <c r="G523" s="3076">
        <v>65.56</v>
      </c>
      <c r="H523" s="3508" t="s">
        <v>662</v>
      </c>
      <c r="I523" s="3362"/>
      <c r="J523" s="1227"/>
      <c r="K523" s="183" t="s">
        <v>376</v>
      </c>
      <c r="L523" s="2427">
        <v>1.2</v>
      </c>
      <c r="M523" s="3289">
        <v>1.2</v>
      </c>
      <c r="N523" s="92"/>
      <c r="O523" s="916" t="s">
        <v>66</v>
      </c>
      <c r="P523" s="1169">
        <f t="shared" ref="P523:U523" si="651">AD546</f>
        <v>0</v>
      </c>
      <c r="Q523" s="1194">
        <f t="shared" si="651"/>
        <v>0</v>
      </c>
      <c r="R523" s="882">
        <f t="shared" si="651"/>
        <v>119.175</v>
      </c>
      <c r="S523" s="950">
        <f t="shared" si="651"/>
        <v>105</v>
      </c>
      <c r="T523" s="882">
        <f t="shared" si="651"/>
        <v>0</v>
      </c>
      <c r="U523" s="1043">
        <f t="shared" si="651"/>
        <v>0</v>
      </c>
      <c r="V523" s="882">
        <f t="shared" ref="V523:Y523" si="652">P523+R523</f>
        <v>119.175</v>
      </c>
      <c r="W523" s="1029">
        <f t="shared" si="652"/>
        <v>105</v>
      </c>
      <c r="X523" s="882">
        <f t="shared" si="652"/>
        <v>119.175</v>
      </c>
      <c r="Y523" s="950">
        <f t="shared" si="652"/>
        <v>105</v>
      </c>
      <c r="Z523" s="934">
        <f t="shared" ref="Z523:Z546" si="653">P523+R523+T523</f>
        <v>119.175</v>
      </c>
      <c r="AA523" s="918">
        <f t="shared" ref="AA523:AA546" si="654">Q523+S523+U523</f>
        <v>105</v>
      </c>
      <c r="AC523" s="1201" t="s">
        <v>373</v>
      </c>
      <c r="AD523" s="769"/>
      <c r="AE523" s="1335"/>
      <c r="AF523" s="903"/>
      <c r="AG523" s="1028"/>
      <c r="AH523" s="903"/>
      <c r="AI523" s="1627"/>
      <c r="AJ523" s="903">
        <f t="shared" ref="AJ523:AJ524" si="655">AD523+AF523</f>
        <v>0</v>
      </c>
      <c r="AK523" s="1029">
        <f t="shared" ref="AK523:AK524" si="656">AE523+AG523</f>
        <v>0</v>
      </c>
      <c r="AL523" s="903">
        <f t="shared" ref="AL523:AL524" si="657">AF523+AH523</f>
        <v>0</v>
      </c>
      <c r="AM523" s="950">
        <f t="shared" ref="AM523:AM524" si="658">AG523+AI523</f>
        <v>0</v>
      </c>
      <c r="AN523" s="933">
        <f t="shared" si="637"/>
        <v>0</v>
      </c>
      <c r="AO523" s="937">
        <f t="shared" si="638"/>
        <v>0</v>
      </c>
      <c r="AR523" s="104"/>
    </row>
    <row r="524" spans="1:44" ht="15.75" thickBot="1">
      <c r="A524" s="92"/>
      <c r="B524" s="103"/>
      <c r="C524" s="2389"/>
      <c r="D524" s="102"/>
      <c r="E524" s="3117" t="s">
        <v>997</v>
      </c>
      <c r="F524" s="3173"/>
      <c r="G524" s="3191"/>
      <c r="H524" s="3016"/>
      <c r="I524" s="3016"/>
      <c r="J524" s="3017"/>
      <c r="K524" s="183" t="s">
        <v>354</v>
      </c>
      <c r="L524" s="2427">
        <v>0.25</v>
      </c>
      <c r="M524" s="3289">
        <v>0.25</v>
      </c>
      <c r="N524" s="92"/>
      <c r="O524" s="924" t="s">
        <v>93</v>
      </c>
      <c r="P524" s="882">
        <f t="shared" ref="P524:U524" si="659">AD550</f>
        <v>26.8</v>
      </c>
      <c r="Q524" s="872">
        <f t="shared" si="659"/>
        <v>25</v>
      </c>
      <c r="R524" s="882">
        <f t="shared" si="659"/>
        <v>0</v>
      </c>
      <c r="S524" s="1029">
        <f>AG550</f>
        <v>0</v>
      </c>
      <c r="T524" s="882">
        <f t="shared" si="659"/>
        <v>0</v>
      </c>
      <c r="U524" s="1043">
        <f t="shared" si="659"/>
        <v>0</v>
      </c>
      <c r="V524" s="879">
        <f t="shared" ref="V524:V546" si="660">P524+R524</f>
        <v>26.8</v>
      </c>
      <c r="W524" s="1029">
        <f t="shared" ref="W524:W551" si="661">Q524+S524</f>
        <v>25</v>
      </c>
      <c r="X524" s="879">
        <f t="shared" ref="X524:X549" si="662">R524+T524</f>
        <v>0</v>
      </c>
      <c r="Y524" s="950">
        <f t="shared" ref="Y524:Y551" si="663">S524+U524</f>
        <v>0</v>
      </c>
      <c r="Z524" s="917">
        <f t="shared" si="653"/>
        <v>26.8</v>
      </c>
      <c r="AA524" s="918">
        <f t="shared" si="654"/>
        <v>25</v>
      </c>
      <c r="AC524" s="930" t="s">
        <v>374</v>
      </c>
      <c r="AD524" s="769">
        <f>I520</f>
        <v>1.33</v>
      </c>
      <c r="AE524" s="1121">
        <f>J520</f>
        <v>1</v>
      </c>
      <c r="AF524" s="903"/>
      <c r="AG524" s="1629"/>
      <c r="AH524" s="903"/>
      <c r="AI524" s="1627"/>
      <c r="AJ524" s="903">
        <f t="shared" si="655"/>
        <v>1.33</v>
      </c>
      <c r="AK524" s="1029">
        <f t="shared" si="656"/>
        <v>1</v>
      </c>
      <c r="AL524" s="903">
        <f t="shared" si="657"/>
        <v>0</v>
      </c>
      <c r="AM524" s="950">
        <f t="shared" si="658"/>
        <v>0</v>
      </c>
      <c r="AN524" s="933">
        <f t="shared" si="637"/>
        <v>1.33</v>
      </c>
      <c r="AO524" s="937">
        <f t="shared" si="638"/>
        <v>1</v>
      </c>
      <c r="AR524" s="111"/>
    </row>
    <row r="525" spans="1:44" ht="15.75" thickBot="1">
      <c r="A525" s="92"/>
      <c r="B525" s="103"/>
      <c r="C525" s="2389"/>
      <c r="D525" s="102"/>
      <c r="E525" s="1206" t="s">
        <v>89</v>
      </c>
      <c r="F525" s="160" t="s">
        <v>90</v>
      </c>
      <c r="G525" s="2424" t="s">
        <v>91</v>
      </c>
      <c r="H525" s="1182" t="s">
        <v>89</v>
      </c>
      <c r="I525" s="160" t="s">
        <v>90</v>
      </c>
      <c r="J525" s="2424" t="s">
        <v>91</v>
      </c>
      <c r="K525" s="183" t="s">
        <v>366</v>
      </c>
      <c r="L525" s="227">
        <v>11.75</v>
      </c>
      <c r="M525" s="3055"/>
      <c r="N525" s="92"/>
      <c r="O525" s="916" t="s">
        <v>116</v>
      </c>
      <c r="P525" s="879"/>
      <c r="Q525" s="872"/>
      <c r="R525" s="879"/>
      <c r="S525" s="950"/>
      <c r="T525" s="879"/>
      <c r="U525" s="1043"/>
      <c r="V525" s="879">
        <f t="shared" si="660"/>
        <v>0</v>
      </c>
      <c r="W525" s="1029">
        <f t="shared" si="661"/>
        <v>0</v>
      </c>
      <c r="X525" s="879">
        <f t="shared" si="662"/>
        <v>0</v>
      </c>
      <c r="Y525" s="950">
        <f t="shared" si="663"/>
        <v>0</v>
      </c>
      <c r="Z525" s="917">
        <f t="shared" si="653"/>
        <v>0</v>
      </c>
      <c r="AA525" s="918">
        <f t="shared" si="654"/>
        <v>0</v>
      </c>
      <c r="AC525" s="931" t="s">
        <v>111</v>
      </c>
      <c r="AD525" s="769"/>
      <c r="AE525" s="1121"/>
      <c r="AF525" s="1216"/>
      <c r="AG525" s="1629"/>
      <c r="AH525" s="903"/>
      <c r="AI525" s="1627"/>
      <c r="AJ525" s="903">
        <f t="shared" ref="AJ525:AJ540" si="664">AD525+AF525</f>
        <v>0</v>
      </c>
      <c r="AK525" s="1029">
        <f t="shared" ref="AK525:AK540" si="665">AE525+AG525</f>
        <v>0</v>
      </c>
      <c r="AL525" s="903">
        <f t="shared" ref="AL525:AL540" si="666">AF525+AH525</f>
        <v>0</v>
      </c>
      <c r="AM525" s="950">
        <f t="shared" ref="AM525:AM540" si="667">AG525+AI525</f>
        <v>0</v>
      </c>
      <c r="AN525" s="933">
        <f t="shared" si="637"/>
        <v>0</v>
      </c>
      <c r="AO525" s="937">
        <f t="shared" si="638"/>
        <v>0</v>
      </c>
      <c r="AR525" s="207"/>
    </row>
    <row r="526" spans="1:44">
      <c r="A526" s="92"/>
      <c r="B526" s="103"/>
      <c r="C526" s="2389"/>
      <c r="D526" s="102"/>
      <c r="E526" s="129" t="s">
        <v>79</v>
      </c>
      <c r="F526" s="2868">
        <v>26.8</v>
      </c>
      <c r="G526" s="3042">
        <v>25</v>
      </c>
      <c r="H526" s="2770" t="s">
        <v>76</v>
      </c>
      <c r="I526" s="2868">
        <v>190</v>
      </c>
      <c r="J526" s="3282">
        <v>190</v>
      </c>
      <c r="K526" s="3054" t="s">
        <v>550</v>
      </c>
      <c r="L526" s="92"/>
      <c r="M526" s="102"/>
      <c r="N526" s="92"/>
      <c r="O526" s="429" t="s">
        <v>317</v>
      </c>
      <c r="P526" s="879">
        <f t="shared" ref="P526:U526" si="668">AD553</f>
        <v>92.53</v>
      </c>
      <c r="Q526" s="872">
        <f t="shared" si="668"/>
        <v>80</v>
      </c>
      <c r="R526" s="879">
        <f t="shared" si="668"/>
        <v>0</v>
      </c>
      <c r="S526" s="950">
        <f t="shared" si="668"/>
        <v>0</v>
      </c>
      <c r="T526" s="879">
        <f t="shared" si="668"/>
        <v>0</v>
      </c>
      <c r="U526" s="1043">
        <f t="shared" si="668"/>
        <v>0</v>
      </c>
      <c r="V526" s="879">
        <f t="shared" si="660"/>
        <v>92.53</v>
      </c>
      <c r="W526" s="1029">
        <f t="shared" si="661"/>
        <v>80</v>
      </c>
      <c r="X526" s="879">
        <f t="shared" si="662"/>
        <v>0</v>
      </c>
      <c r="Y526" s="950">
        <f t="shared" si="663"/>
        <v>0</v>
      </c>
      <c r="Z526" s="917">
        <f t="shared" si="653"/>
        <v>92.53</v>
      </c>
      <c r="AA526" s="918">
        <f t="shared" si="654"/>
        <v>80</v>
      </c>
      <c r="AC526" s="931" t="s">
        <v>80</v>
      </c>
      <c r="AD526" s="769">
        <f>F519+L517</f>
        <v>37.6</v>
      </c>
      <c r="AE526" s="1124">
        <f>G519+M517</f>
        <v>31.6</v>
      </c>
      <c r="AF526" s="903">
        <f>F536+I535</f>
        <v>22.08</v>
      </c>
      <c r="AG526" s="1629">
        <f>G536+J535</f>
        <v>18.46</v>
      </c>
      <c r="AH526" s="903">
        <f>F547</f>
        <v>28.8</v>
      </c>
      <c r="AI526" s="1627">
        <f>G547</f>
        <v>24</v>
      </c>
      <c r="AJ526" s="903">
        <f t="shared" si="664"/>
        <v>59.68</v>
      </c>
      <c r="AK526" s="1029">
        <f t="shared" si="665"/>
        <v>50.06</v>
      </c>
      <c r="AL526" s="903">
        <f t="shared" si="666"/>
        <v>50.879999999999995</v>
      </c>
      <c r="AM526" s="950">
        <f t="shared" si="667"/>
        <v>42.46</v>
      </c>
      <c r="AN526" s="933">
        <f t="shared" si="637"/>
        <v>88.48</v>
      </c>
      <c r="AO526" s="937">
        <f t="shared" si="638"/>
        <v>74.06</v>
      </c>
      <c r="AR526" s="207"/>
    </row>
    <row r="527" spans="1:44" ht="15.75" thickBot="1">
      <c r="A527" s="92"/>
      <c r="B527" s="1234" t="s">
        <v>292</v>
      </c>
      <c r="C527" s="1235"/>
      <c r="D527" s="1604">
        <f>SUM(D516:D526)</f>
        <v>590</v>
      </c>
      <c r="E527" s="2769" t="s">
        <v>49</v>
      </c>
      <c r="F527" s="3058">
        <v>7</v>
      </c>
      <c r="G527" s="3059">
        <v>7</v>
      </c>
      <c r="H527" s="3509"/>
      <c r="I527" s="1231"/>
      <c r="J527" s="1230"/>
      <c r="K527" s="2769" t="s">
        <v>372</v>
      </c>
      <c r="L527" s="2401">
        <v>0.25</v>
      </c>
      <c r="M527" s="3292">
        <v>0.25</v>
      </c>
      <c r="N527" s="92"/>
      <c r="O527" s="916" t="s">
        <v>318</v>
      </c>
      <c r="P527" s="879">
        <f t="shared" ref="P527:U527" si="669">AD557</f>
        <v>0</v>
      </c>
      <c r="Q527" s="1047">
        <f t="shared" si="669"/>
        <v>0</v>
      </c>
      <c r="R527" s="879">
        <f t="shared" si="669"/>
        <v>101.358</v>
      </c>
      <c r="S527" s="1029">
        <f t="shared" si="669"/>
        <v>90.3</v>
      </c>
      <c r="T527" s="879">
        <f t="shared" si="669"/>
        <v>0</v>
      </c>
      <c r="U527" s="1048">
        <f t="shared" si="669"/>
        <v>0</v>
      </c>
      <c r="V527" s="879">
        <f t="shared" si="660"/>
        <v>101.358</v>
      </c>
      <c r="W527" s="1029">
        <f t="shared" si="661"/>
        <v>90.3</v>
      </c>
      <c r="X527" s="879">
        <f t="shared" si="662"/>
        <v>101.358</v>
      </c>
      <c r="Y527" s="950">
        <f t="shared" si="663"/>
        <v>90.3</v>
      </c>
      <c r="Z527" s="917">
        <f t="shared" si="653"/>
        <v>101.358</v>
      </c>
      <c r="AA527" s="918">
        <f t="shared" si="654"/>
        <v>90.3</v>
      </c>
      <c r="AC527" s="931" t="s">
        <v>64</v>
      </c>
      <c r="AD527" s="769"/>
      <c r="AE527" s="1124"/>
      <c r="AF527" s="903">
        <f>F534+I536</f>
        <v>24.380000000000003</v>
      </c>
      <c r="AG527" s="1629">
        <f>G534+J536</f>
        <v>19.54</v>
      </c>
      <c r="AH527" s="903">
        <f>F548</f>
        <v>22.8</v>
      </c>
      <c r="AI527" s="1627">
        <f>G548</f>
        <v>18</v>
      </c>
      <c r="AJ527" s="903">
        <f t="shared" si="664"/>
        <v>24.380000000000003</v>
      </c>
      <c r="AK527" s="1029">
        <f t="shared" si="665"/>
        <v>19.54</v>
      </c>
      <c r="AL527" s="903">
        <f t="shared" si="666"/>
        <v>47.180000000000007</v>
      </c>
      <c r="AM527" s="950">
        <f t="shared" si="667"/>
        <v>37.54</v>
      </c>
      <c r="AN527" s="933">
        <f t="shared" si="637"/>
        <v>47.180000000000007</v>
      </c>
      <c r="AO527" s="937">
        <f t="shared" si="638"/>
        <v>37.54</v>
      </c>
      <c r="AR527" s="207"/>
    </row>
    <row r="528" spans="1:44" ht="15.75" thickBot="1">
      <c r="A528" s="92"/>
      <c r="B528" s="616"/>
      <c r="C528" s="340" t="s">
        <v>110</v>
      </c>
      <c r="D528" s="226"/>
      <c r="E528" s="3510" t="s">
        <v>1074</v>
      </c>
      <c r="F528" s="3511"/>
      <c r="G528" s="3512"/>
      <c r="H528" s="3513" t="s">
        <v>1076</v>
      </c>
      <c r="I528" s="3079"/>
      <c r="J528" s="3514"/>
      <c r="K528" s="3015" t="s">
        <v>468</v>
      </c>
      <c r="L528" s="3016"/>
      <c r="M528" s="3017"/>
      <c r="N528" s="92"/>
      <c r="O528" s="916" t="s">
        <v>108</v>
      </c>
      <c r="P528" s="879"/>
      <c r="Q528" s="872"/>
      <c r="R528" s="879"/>
      <c r="S528" s="950"/>
      <c r="T528" s="879"/>
      <c r="U528" s="1043"/>
      <c r="V528" s="879">
        <f t="shared" si="660"/>
        <v>0</v>
      </c>
      <c r="W528" s="1029">
        <f t="shared" si="661"/>
        <v>0</v>
      </c>
      <c r="X528" s="879">
        <f t="shared" si="662"/>
        <v>0</v>
      </c>
      <c r="Y528" s="950">
        <f t="shared" si="663"/>
        <v>0</v>
      </c>
      <c r="Z528" s="917">
        <f t="shared" si="653"/>
        <v>0</v>
      </c>
      <c r="AA528" s="918">
        <f t="shared" si="654"/>
        <v>0</v>
      </c>
      <c r="AC528" s="931" t="s">
        <v>69</v>
      </c>
      <c r="AD528" s="769">
        <f>L516</f>
        <v>78</v>
      </c>
      <c r="AE528" s="1121">
        <f>M516</f>
        <v>62</v>
      </c>
      <c r="AF528" s="903"/>
      <c r="AG528" s="1629"/>
      <c r="AH528" s="903"/>
      <c r="AI528" s="1627"/>
      <c r="AJ528" s="903">
        <f t="shared" si="664"/>
        <v>78</v>
      </c>
      <c r="AK528" s="1029">
        <f t="shared" si="665"/>
        <v>62</v>
      </c>
      <c r="AL528" s="903">
        <f t="shared" si="666"/>
        <v>0</v>
      </c>
      <c r="AM528" s="950">
        <f t="shared" si="667"/>
        <v>0</v>
      </c>
      <c r="AN528" s="933">
        <f t="shared" si="637"/>
        <v>78</v>
      </c>
      <c r="AO528" s="937">
        <f t="shared" si="638"/>
        <v>62</v>
      </c>
      <c r="AR528" s="207"/>
    </row>
    <row r="529" spans="1:44" ht="15.75" thickBot="1">
      <c r="A529" s="92"/>
      <c r="B529" s="1580" t="s">
        <v>277</v>
      </c>
      <c r="C529" s="1409" t="s">
        <v>1064</v>
      </c>
      <c r="D529" s="1550">
        <v>100</v>
      </c>
      <c r="E529" s="3515" t="s">
        <v>784</v>
      </c>
      <c r="F529" s="3143"/>
      <c r="G529" s="3236"/>
      <c r="H529" s="3516" t="s">
        <v>89</v>
      </c>
      <c r="I529" s="3066" t="s">
        <v>90</v>
      </c>
      <c r="J529" s="3082" t="s">
        <v>91</v>
      </c>
      <c r="K529" s="1206" t="s">
        <v>89</v>
      </c>
      <c r="L529" s="160" t="s">
        <v>90</v>
      </c>
      <c r="M529" s="2424" t="s">
        <v>91</v>
      </c>
      <c r="N529" s="92"/>
      <c r="O529" s="916" t="s">
        <v>62</v>
      </c>
      <c r="P529" s="879"/>
      <c r="Q529" s="872"/>
      <c r="R529" s="879">
        <f>F531</f>
        <v>24.106999999999999</v>
      </c>
      <c r="S529" s="950">
        <f>G531</f>
        <v>20</v>
      </c>
      <c r="T529" s="879"/>
      <c r="U529" s="1043"/>
      <c r="V529" s="879">
        <f t="shared" si="660"/>
        <v>24.106999999999999</v>
      </c>
      <c r="W529" s="1029">
        <f t="shared" si="661"/>
        <v>20</v>
      </c>
      <c r="X529" s="879">
        <f t="shared" si="662"/>
        <v>24.106999999999999</v>
      </c>
      <c r="Y529" s="950">
        <f t="shared" si="663"/>
        <v>20</v>
      </c>
      <c r="Z529" s="917">
        <f t="shared" si="653"/>
        <v>24.106999999999999</v>
      </c>
      <c r="AA529" s="918">
        <f t="shared" si="654"/>
        <v>20</v>
      </c>
      <c r="AC529" s="931" t="s">
        <v>114</v>
      </c>
      <c r="AD529" s="769"/>
      <c r="AE529" s="1125"/>
      <c r="AF529" s="903">
        <f>L530</f>
        <v>113</v>
      </c>
      <c r="AG529" s="1629">
        <f>M530</f>
        <v>100</v>
      </c>
      <c r="AH529" s="903"/>
      <c r="AI529" s="1627"/>
      <c r="AJ529" s="903">
        <f t="shared" si="664"/>
        <v>113</v>
      </c>
      <c r="AK529" s="1029">
        <f t="shared" si="665"/>
        <v>100</v>
      </c>
      <c r="AL529" s="903">
        <f t="shared" si="666"/>
        <v>113</v>
      </c>
      <c r="AM529" s="950">
        <f t="shared" si="667"/>
        <v>100</v>
      </c>
      <c r="AN529" s="933">
        <f t="shared" si="637"/>
        <v>113</v>
      </c>
      <c r="AO529" s="937">
        <f t="shared" si="638"/>
        <v>100</v>
      </c>
      <c r="AR529" s="207"/>
    </row>
    <row r="530" spans="1:44" ht="15.75" thickBot="1">
      <c r="A530" s="92"/>
      <c r="B530" s="3517" t="s">
        <v>782</v>
      </c>
      <c r="C530" s="3638" t="s">
        <v>1074</v>
      </c>
      <c r="D530" s="3040">
        <v>250</v>
      </c>
      <c r="E530" s="3121" t="s">
        <v>89</v>
      </c>
      <c r="F530" s="1226" t="s">
        <v>90</v>
      </c>
      <c r="G530" s="1227" t="s">
        <v>91</v>
      </c>
      <c r="H530" s="3002" t="s">
        <v>998</v>
      </c>
      <c r="I530" s="2868">
        <v>101.358</v>
      </c>
      <c r="J530" s="2869">
        <v>90.3</v>
      </c>
      <c r="K530" s="129" t="s">
        <v>503</v>
      </c>
      <c r="L530" s="2868">
        <v>113</v>
      </c>
      <c r="M530" s="3282">
        <v>100</v>
      </c>
      <c r="N530" s="92"/>
      <c r="O530" s="916" t="s">
        <v>58</v>
      </c>
      <c r="P530" s="879"/>
      <c r="Q530" s="1047"/>
      <c r="R530" s="1131">
        <f>L534</f>
        <v>211</v>
      </c>
      <c r="S530" s="1217">
        <f>M534</f>
        <v>200</v>
      </c>
      <c r="T530" s="1131"/>
      <c r="U530" s="1051"/>
      <c r="V530" s="879">
        <f t="shared" si="660"/>
        <v>211</v>
      </c>
      <c r="W530" s="1029">
        <f t="shared" si="661"/>
        <v>200</v>
      </c>
      <c r="X530" s="879">
        <f t="shared" si="662"/>
        <v>211</v>
      </c>
      <c r="Y530" s="950">
        <f t="shared" si="663"/>
        <v>200</v>
      </c>
      <c r="Z530" s="917">
        <f t="shared" si="653"/>
        <v>211</v>
      </c>
      <c r="AA530" s="918">
        <f t="shared" si="654"/>
        <v>200</v>
      </c>
      <c r="AC530" s="931" t="s">
        <v>634</v>
      </c>
      <c r="AD530" s="769"/>
      <c r="AE530" s="1103"/>
      <c r="AF530" s="1215"/>
      <c r="AG530" s="1629"/>
      <c r="AH530" s="903"/>
      <c r="AI530" s="1097"/>
      <c r="AJ530" s="903">
        <f t="shared" si="664"/>
        <v>0</v>
      </c>
      <c r="AK530" s="1029">
        <f t="shared" si="665"/>
        <v>0</v>
      </c>
      <c r="AL530" s="903">
        <f t="shared" si="666"/>
        <v>0</v>
      </c>
      <c r="AM530" s="950">
        <f t="shared" si="667"/>
        <v>0</v>
      </c>
      <c r="AN530" s="933">
        <f t="shared" si="637"/>
        <v>0</v>
      </c>
      <c r="AO530" s="937">
        <f t="shared" si="638"/>
        <v>0</v>
      </c>
      <c r="AR530" s="207"/>
    </row>
    <row r="531" spans="1:44" ht="15.75" thickBot="1">
      <c r="A531" s="92"/>
      <c r="B531" s="3288"/>
      <c r="C531" s="3639" t="s">
        <v>784</v>
      </c>
      <c r="D531" s="1349"/>
      <c r="E531" s="3518" t="s">
        <v>1077</v>
      </c>
      <c r="F531" s="2868">
        <v>24.106999999999999</v>
      </c>
      <c r="G531" s="3282">
        <v>20</v>
      </c>
      <c r="H531" s="3009" t="s">
        <v>1078</v>
      </c>
      <c r="I531" s="3140"/>
      <c r="J531" s="3141"/>
      <c r="K531" s="103"/>
      <c r="L531" s="92"/>
      <c r="M531" s="102"/>
      <c r="N531" s="92"/>
      <c r="O531" s="916" t="s">
        <v>122</v>
      </c>
      <c r="P531" s="879"/>
      <c r="Q531" s="872"/>
      <c r="R531" s="879"/>
      <c r="S531" s="950"/>
      <c r="T531" s="879">
        <f>L544</f>
        <v>208</v>
      </c>
      <c r="U531" s="1043">
        <f>M544</f>
        <v>200</v>
      </c>
      <c r="V531" s="879">
        <f t="shared" si="660"/>
        <v>0</v>
      </c>
      <c r="W531" s="1029">
        <f t="shared" si="661"/>
        <v>0</v>
      </c>
      <c r="X531" s="879">
        <f t="shared" si="662"/>
        <v>208</v>
      </c>
      <c r="Y531" s="950">
        <f t="shared" si="663"/>
        <v>200</v>
      </c>
      <c r="Z531" s="917">
        <f t="shared" si="653"/>
        <v>208</v>
      </c>
      <c r="AA531" s="925">
        <f t="shared" si="654"/>
        <v>200</v>
      </c>
      <c r="AC531" s="2268" t="s">
        <v>635</v>
      </c>
      <c r="AD531" s="901"/>
      <c r="AE531" s="1104"/>
      <c r="AF531" s="1367"/>
      <c r="AG531" s="1030"/>
      <c r="AH531" s="904"/>
      <c r="AI531" s="1098"/>
      <c r="AJ531" s="904">
        <f t="shared" si="664"/>
        <v>0</v>
      </c>
      <c r="AK531" s="1031">
        <f t="shared" si="665"/>
        <v>0</v>
      </c>
      <c r="AL531" s="904">
        <f t="shared" si="666"/>
        <v>0</v>
      </c>
      <c r="AM531" s="868">
        <f t="shared" si="667"/>
        <v>0</v>
      </c>
      <c r="AN531" s="1546">
        <f t="shared" si="637"/>
        <v>0</v>
      </c>
      <c r="AO531" s="1547">
        <f t="shared" si="638"/>
        <v>0</v>
      </c>
      <c r="AR531" s="1538"/>
    </row>
    <row r="532" spans="1:44" ht="15.75" thickBot="1">
      <c r="A532" s="92"/>
      <c r="B532" s="1580" t="s">
        <v>1075</v>
      </c>
      <c r="C532" s="2694" t="s">
        <v>1076</v>
      </c>
      <c r="D532" s="3519">
        <v>200</v>
      </c>
      <c r="E532" s="3198" t="s">
        <v>1079</v>
      </c>
      <c r="F532" s="92"/>
      <c r="G532" s="102"/>
      <c r="H532" s="183" t="s">
        <v>77</v>
      </c>
      <c r="I532" s="227">
        <v>5.4</v>
      </c>
      <c r="J532" s="229">
        <v>5.4</v>
      </c>
      <c r="K532" s="2756" t="s">
        <v>620</v>
      </c>
      <c r="L532" s="3080"/>
      <c r="M532" s="3081"/>
      <c r="N532" s="92"/>
      <c r="O532" s="916" t="s">
        <v>61</v>
      </c>
      <c r="P532" s="879"/>
      <c r="Q532" s="872"/>
      <c r="R532" s="879"/>
      <c r="S532" s="950"/>
      <c r="T532" s="879"/>
      <c r="U532" s="1043"/>
      <c r="V532" s="879">
        <f t="shared" si="660"/>
        <v>0</v>
      </c>
      <c r="W532" s="1029">
        <f t="shared" si="661"/>
        <v>0</v>
      </c>
      <c r="X532" s="879">
        <f t="shared" si="662"/>
        <v>0</v>
      </c>
      <c r="Y532" s="950">
        <f t="shared" si="663"/>
        <v>0</v>
      </c>
      <c r="Z532" s="917">
        <f t="shared" si="653"/>
        <v>0</v>
      </c>
      <c r="AA532" s="925">
        <f t="shared" si="654"/>
        <v>0</v>
      </c>
      <c r="AC532" s="1365" t="s">
        <v>420</v>
      </c>
      <c r="AD532" s="1380">
        <f t="shared" ref="AD532:AH532" si="670">SUM(AD519:AD531)</f>
        <v>155.68</v>
      </c>
      <c r="AE532" s="1381">
        <f t="shared" si="670"/>
        <v>119.6</v>
      </c>
      <c r="AF532" s="1382">
        <f t="shared" si="670"/>
        <v>159.46</v>
      </c>
      <c r="AG532" s="1383">
        <f t="shared" si="670"/>
        <v>138</v>
      </c>
      <c r="AH532" s="1384">
        <f t="shared" si="670"/>
        <v>51.6</v>
      </c>
      <c r="AI532" s="1368">
        <f>SUM(AI519:AI531)</f>
        <v>42</v>
      </c>
      <c r="AJ532" s="2265">
        <f t="shared" si="664"/>
        <v>315.14</v>
      </c>
      <c r="AK532" s="2266">
        <f t="shared" si="665"/>
        <v>257.60000000000002</v>
      </c>
      <c r="AL532" s="2265">
        <f t="shared" si="666"/>
        <v>211.06</v>
      </c>
      <c r="AM532" s="2267">
        <f t="shared" si="667"/>
        <v>180</v>
      </c>
      <c r="AN532" s="1090">
        <f t="shared" si="637"/>
        <v>366.74</v>
      </c>
      <c r="AO532" s="1549">
        <f t="shared" si="638"/>
        <v>299.60000000000002</v>
      </c>
      <c r="AR532" s="200"/>
    </row>
    <row r="533" spans="1:44" ht="15.75" thickBot="1">
      <c r="A533" s="92"/>
      <c r="B533" s="2942" t="s">
        <v>622</v>
      </c>
      <c r="C533" s="2691" t="s">
        <v>620</v>
      </c>
      <c r="D533" s="2866">
        <v>200</v>
      </c>
      <c r="E533" s="184" t="s">
        <v>44</v>
      </c>
      <c r="F533" s="256">
        <v>26.67</v>
      </c>
      <c r="G533" s="2430">
        <v>20</v>
      </c>
      <c r="H533" s="183" t="s">
        <v>754</v>
      </c>
      <c r="I533" s="228">
        <v>42.11</v>
      </c>
      <c r="J533" s="2430">
        <v>42.11</v>
      </c>
      <c r="K533" s="1206" t="s">
        <v>89</v>
      </c>
      <c r="L533" s="160" t="s">
        <v>90</v>
      </c>
      <c r="M533" s="2424" t="s">
        <v>91</v>
      </c>
      <c r="N533" s="92"/>
      <c r="O533" s="916" t="s">
        <v>333</v>
      </c>
      <c r="P533" s="1131"/>
      <c r="Q533" s="872"/>
      <c r="R533" s="879"/>
      <c r="S533" s="950"/>
      <c r="T533" s="879"/>
      <c r="U533" s="1043"/>
      <c r="V533" s="879">
        <f t="shared" si="660"/>
        <v>0</v>
      </c>
      <c r="W533" s="1029">
        <f t="shared" si="661"/>
        <v>0</v>
      </c>
      <c r="X533" s="879">
        <f t="shared" si="662"/>
        <v>0</v>
      </c>
      <c r="Y533" s="950">
        <f t="shared" si="663"/>
        <v>0</v>
      </c>
      <c r="Z533" s="917">
        <f t="shared" si="653"/>
        <v>0</v>
      </c>
      <c r="AA533" s="925">
        <f t="shared" si="654"/>
        <v>0</v>
      </c>
      <c r="AC533" s="2335" t="s">
        <v>115</v>
      </c>
      <c r="AD533" s="900"/>
      <c r="AE533" s="2336"/>
      <c r="AF533" s="902"/>
      <c r="AG533" s="1025"/>
      <c r="AH533" s="902"/>
      <c r="AI533" s="2330"/>
      <c r="AJ533" s="902">
        <f t="shared" si="664"/>
        <v>0</v>
      </c>
      <c r="AK533" s="1379">
        <f t="shared" si="665"/>
        <v>0</v>
      </c>
      <c r="AL533" s="902">
        <f t="shared" si="666"/>
        <v>0</v>
      </c>
      <c r="AM533" s="1007">
        <f t="shared" si="667"/>
        <v>0</v>
      </c>
      <c r="AN533" s="933">
        <f t="shared" si="637"/>
        <v>0</v>
      </c>
      <c r="AO533" s="937">
        <f t="shared" si="638"/>
        <v>0</v>
      </c>
      <c r="AR533" s="106"/>
    </row>
    <row r="534" spans="1:44">
      <c r="A534" s="92"/>
      <c r="B534" s="1643" t="s">
        <v>9</v>
      </c>
      <c r="C534" s="1409" t="s">
        <v>530</v>
      </c>
      <c r="D534" s="3520">
        <v>30</v>
      </c>
      <c r="E534" s="183" t="s">
        <v>85</v>
      </c>
      <c r="F534" s="242">
        <v>12.5</v>
      </c>
      <c r="G534" s="3013">
        <v>10</v>
      </c>
      <c r="H534" s="183" t="s">
        <v>77</v>
      </c>
      <c r="I534" s="3521">
        <v>3.6</v>
      </c>
      <c r="J534" s="3522">
        <v>3.6</v>
      </c>
      <c r="K534" s="241" t="s">
        <v>58</v>
      </c>
      <c r="L534" s="3374">
        <v>211</v>
      </c>
      <c r="M534" s="3194">
        <v>200</v>
      </c>
      <c r="N534" s="92"/>
      <c r="O534" s="916" t="s">
        <v>63</v>
      </c>
      <c r="P534" s="879"/>
      <c r="Q534" s="872"/>
      <c r="R534" s="879"/>
      <c r="S534" s="950"/>
      <c r="T534" s="879"/>
      <c r="U534" s="1043"/>
      <c r="V534" s="879">
        <f t="shared" si="660"/>
        <v>0</v>
      </c>
      <c r="W534" s="1029">
        <f t="shared" si="661"/>
        <v>0</v>
      </c>
      <c r="X534" s="879">
        <f t="shared" si="662"/>
        <v>0</v>
      </c>
      <c r="Y534" s="950">
        <f t="shared" si="663"/>
        <v>0</v>
      </c>
      <c r="Z534" s="917">
        <f t="shared" si="653"/>
        <v>0</v>
      </c>
      <c r="AA534" s="925">
        <f t="shared" si="654"/>
        <v>0</v>
      </c>
      <c r="AC534" s="931" t="s">
        <v>113</v>
      </c>
      <c r="AD534" s="769"/>
      <c r="AE534" s="1101"/>
      <c r="AF534" s="903"/>
      <c r="AG534" s="1028"/>
      <c r="AH534" s="903"/>
      <c r="AI534" s="1097"/>
      <c r="AJ534" s="903">
        <f t="shared" si="664"/>
        <v>0</v>
      </c>
      <c r="AK534" s="1029">
        <f t="shared" si="665"/>
        <v>0</v>
      </c>
      <c r="AL534" s="903">
        <f t="shared" si="666"/>
        <v>0</v>
      </c>
      <c r="AM534" s="950">
        <f t="shared" si="667"/>
        <v>0</v>
      </c>
      <c r="AN534" s="933">
        <f t="shared" si="637"/>
        <v>0</v>
      </c>
      <c r="AO534" s="937">
        <f t="shared" si="638"/>
        <v>0</v>
      </c>
      <c r="AR534" s="207"/>
    </row>
    <row r="535" spans="1:44" ht="15.75" thickBot="1">
      <c r="A535" s="92"/>
      <c r="B535" s="103"/>
      <c r="C535" s="1408" t="s">
        <v>1170</v>
      </c>
      <c r="D535" s="92"/>
      <c r="E535" s="183" t="s">
        <v>785</v>
      </c>
      <c r="F535" s="3126">
        <v>15</v>
      </c>
      <c r="G535" s="229">
        <v>15</v>
      </c>
      <c r="H535" s="183" t="s">
        <v>134</v>
      </c>
      <c r="I535" s="3521">
        <v>10.08</v>
      </c>
      <c r="J535" s="3522">
        <v>8.4600000000000009</v>
      </c>
      <c r="K535" s="1471"/>
      <c r="L535" s="3111"/>
      <c r="M535" s="3434"/>
      <c r="N535" s="92"/>
      <c r="O535" s="916" t="s">
        <v>77</v>
      </c>
      <c r="P535" s="879">
        <f>F518</f>
        <v>8.56</v>
      </c>
      <c r="Q535" s="1047">
        <f>G518</f>
        <v>8.56</v>
      </c>
      <c r="R535" s="882">
        <f>I534+F537+I532</f>
        <v>14</v>
      </c>
      <c r="S535" s="1029">
        <f>J534+G537+J532</f>
        <v>14</v>
      </c>
      <c r="T535" s="879">
        <f>F549+I547</f>
        <v>7.3599999999999994</v>
      </c>
      <c r="U535" s="1048">
        <f>G549+J547</f>
        <v>7.3599999999999994</v>
      </c>
      <c r="V535" s="879">
        <f t="shared" si="660"/>
        <v>22.560000000000002</v>
      </c>
      <c r="W535" s="1029">
        <f t="shared" si="661"/>
        <v>22.560000000000002</v>
      </c>
      <c r="X535" s="879">
        <f t="shared" si="662"/>
        <v>21.36</v>
      </c>
      <c r="Y535" s="950">
        <f t="shared" si="663"/>
        <v>21.36</v>
      </c>
      <c r="Z535" s="917">
        <f t="shared" si="653"/>
        <v>29.92</v>
      </c>
      <c r="AA535" s="925">
        <f t="shared" si="654"/>
        <v>29.92</v>
      </c>
      <c r="AC535" s="931" t="s">
        <v>112</v>
      </c>
      <c r="AD535" s="769">
        <f>I516</f>
        <v>29.04</v>
      </c>
      <c r="AE535" s="1125">
        <f>J516</f>
        <v>26</v>
      </c>
      <c r="AF535" s="903"/>
      <c r="AG535" s="1028"/>
      <c r="AH535" s="903"/>
      <c r="AI535" s="1097"/>
      <c r="AJ535" s="903">
        <f t="shared" si="664"/>
        <v>29.04</v>
      </c>
      <c r="AK535" s="1029">
        <f t="shared" si="665"/>
        <v>26</v>
      </c>
      <c r="AL535" s="903">
        <f t="shared" si="666"/>
        <v>0</v>
      </c>
      <c r="AM535" s="950">
        <f t="shared" si="667"/>
        <v>0</v>
      </c>
      <c r="AN535" s="933">
        <f t="shared" si="637"/>
        <v>29.04</v>
      </c>
      <c r="AO535" s="937">
        <f t="shared" si="638"/>
        <v>26</v>
      </c>
      <c r="AR535" s="207"/>
    </row>
    <row r="536" spans="1:44" ht="15.75" thickBot="1">
      <c r="A536" s="92"/>
      <c r="B536" s="1643" t="s">
        <v>9</v>
      </c>
      <c r="C536" s="1598" t="s">
        <v>10</v>
      </c>
      <c r="D536" s="3257">
        <v>60</v>
      </c>
      <c r="E536" s="183" t="s">
        <v>386</v>
      </c>
      <c r="F536" s="227">
        <v>12</v>
      </c>
      <c r="G536" s="229">
        <v>10</v>
      </c>
      <c r="H536" s="183" t="s">
        <v>85</v>
      </c>
      <c r="I536" s="227">
        <v>11.88</v>
      </c>
      <c r="J536" s="3055">
        <v>9.5399999999999991</v>
      </c>
      <c r="K536" s="3486" t="s">
        <v>530</v>
      </c>
      <c r="L536" s="3016"/>
      <c r="M536" s="3017"/>
      <c r="N536" s="92"/>
      <c r="O536" s="916" t="s">
        <v>82</v>
      </c>
      <c r="P536" s="1169">
        <f>L521+L522</f>
        <v>5</v>
      </c>
      <c r="Q536" s="1049">
        <f>M521+M522</f>
        <v>5</v>
      </c>
      <c r="R536" s="879"/>
      <c r="S536" s="950"/>
      <c r="T536" s="879"/>
      <c r="U536" s="1043"/>
      <c r="V536" s="879">
        <f t="shared" si="660"/>
        <v>5</v>
      </c>
      <c r="W536" s="1029">
        <f t="shared" si="661"/>
        <v>5</v>
      </c>
      <c r="X536" s="879">
        <f t="shared" si="662"/>
        <v>0</v>
      </c>
      <c r="Y536" s="950">
        <f t="shared" si="663"/>
        <v>0</v>
      </c>
      <c r="Z536" s="917">
        <f t="shared" si="653"/>
        <v>5</v>
      </c>
      <c r="AA536" s="925">
        <f t="shared" si="654"/>
        <v>5</v>
      </c>
      <c r="AC536" s="931" t="s">
        <v>322</v>
      </c>
      <c r="AD536" s="769"/>
      <c r="AE536" s="1126"/>
      <c r="AF536" s="903"/>
      <c r="AG536" s="1028"/>
      <c r="AH536" s="903"/>
      <c r="AI536" s="1097"/>
      <c r="AJ536" s="903">
        <f t="shared" si="664"/>
        <v>0</v>
      </c>
      <c r="AK536" s="1029">
        <f t="shared" si="665"/>
        <v>0</v>
      </c>
      <c r="AL536" s="903">
        <f t="shared" si="666"/>
        <v>0</v>
      </c>
      <c r="AM536" s="950">
        <f t="shared" si="667"/>
        <v>0</v>
      </c>
      <c r="AN536" s="933">
        <f t="shared" si="637"/>
        <v>0</v>
      </c>
      <c r="AO536" s="937">
        <f t="shared" si="638"/>
        <v>0</v>
      </c>
      <c r="AR536" s="207"/>
    </row>
    <row r="537" spans="1:44" ht="15.75" thickBot="1">
      <c r="A537" s="92"/>
      <c r="B537" s="3269" t="s">
        <v>9</v>
      </c>
      <c r="C537" s="2691" t="s">
        <v>319</v>
      </c>
      <c r="D537" s="3257">
        <v>40</v>
      </c>
      <c r="E537" s="183" t="s">
        <v>77</v>
      </c>
      <c r="F537" s="3046">
        <v>5</v>
      </c>
      <c r="G537" s="3047">
        <v>5</v>
      </c>
      <c r="H537" s="183" t="s">
        <v>396</v>
      </c>
      <c r="I537" s="227">
        <v>5.4</v>
      </c>
      <c r="J537" s="1233">
        <v>5.4</v>
      </c>
      <c r="K537" s="1206" t="s">
        <v>89</v>
      </c>
      <c r="L537" s="160" t="s">
        <v>90</v>
      </c>
      <c r="M537" s="2424" t="s">
        <v>91</v>
      </c>
      <c r="N537" s="92"/>
      <c r="O537" s="625" t="s">
        <v>127</v>
      </c>
      <c r="P537" s="1238">
        <f>Q537/1000/0.04</f>
        <v>0</v>
      </c>
      <c r="Q537" s="1047"/>
      <c r="R537" s="1238">
        <f>S537/1000/0.04</f>
        <v>0</v>
      </c>
      <c r="S537" s="1217"/>
      <c r="T537" s="1238">
        <f>U537/1000/0.04</f>
        <v>0.05</v>
      </c>
      <c r="U537" s="1048">
        <f>G545</f>
        <v>2</v>
      </c>
      <c r="V537" s="879">
        <f t="shared" si="660"/>
        <v>0</v>
      </c>
      <c r="W537" s="1029">
        <f t="shared" si="661"/>
        <v>0</v>
      </c>
      <c r="X537" s="879">
        <f t="shared" si="662"/>
        <v>0.05</v>
      </c>
      <c r="Y537" s="950">
        <f t="shared" si="663"/>
        <v>2</v>
      </c>
      <c r="Z537" s="917">
        <f t="shared" si="653"/>
        <v>0.05</v>
      </c>
      <c r="AA537" s="925">
        <f t="shared" si="654"/>
        <v>2</v>
      </c>
      <c r="AC537" s="2268" t="s">
        <v>86</v>
      </c>
      <c r="AD537" s="1412">
        <f>F520+L519</f>
        <v>31</v>
      </c>
      <c r="AE537" s="2315">
        <f>G520+M519</f>
        <v>31</v>
      </c>
      <c r="AF537" s="1367">
        <f>I537</f>
        <v>5.4</v>
      </c>
      <c r="AG537" s="1030">
        <f>J537</f>
        <v>5.4</v>
      </c>
      <c r="AH537" s="904"/>
      <c r="AI537" s="1098"/>
      <c r="AJ537" s="904">
        <f t="shared" si="664"/>
        <v>36.4</v>
      </c>
      <c r="AK537" s="1031">
        <f t="shared" si="665"/>
        <v>36.4</v>
      </c>
      <c r="AL537" s="904">
        <f t="shared" si="666"/>
        <v>5.4</v>
      </c>
      <c r="AM537" s="868">
        <f t="shared" si="667"/>
        <v>5.4</v>
      </c>
      <c r="AN537" s="1546">
        <f t="shared" si="637"/>
        <v>36.4</v>
      </c>
      <c r="AO537" s="1547">
        <f t="shared" si="638"/>
        <v>36.4</v>
      </c>
      <c r="AR537" s="207"/>
    </row>
    <row r="538" spans="1:44" ht="15.75" thickBot="1">
      <c r="A538" s="92"/>
      <c r="B538" s="3163" t="s">
        <v>934</v>
      </c>
      <c r="C538" s="245" t="s">
        <v>1165</v>
      </c>
      <c r="D538" s="3257">
        <v>105</v>
      </c>
      <c r="E538" s="241" t="s">
        <v>76</v>
      </c>
      <c r="F538" s="227">
        <v>187.5</v>
      </c>
      <c r="G538" s="229">
        <v>187.5</v>
      </c>
      <c r="H538" s="3372" t="s">
        <v>372</v>
      </c>
      <c r="I538" s="227">
        <v>0.4</v>
      </c>
      <c r="J538" s="229">
        <v>0.4</v>
      </c>
      <c r="K538" s="3523" t="s">
        <v>722</v>
      </c>
      <c r="L538" s="3524">
        <v>30</v>
      </c>
      <c r="M538" s="3334">
        <v>30</v>
      </c>
      <c r="N538" s="92"/>
      <c r="O538" s="916" t="s">
        <v>49</v>
      </c>
      <c r="P538" s="879">
        <f>I518+F527+L523</f>
        <v>9.1999999999999993</v>
      </c>
      <c r="Q538" s="1047">
        <f>J518+G527+M523</f>
        <v>9.1999999999999993</v>
      </c>
      <c r="R538" s="879"/>
      <c r="S538" s="1029"/>
      <c r="T538" s="1193"/>
      <c r="U538" s="1415"/>
      <c r="V538" s="879">
        <f t="shared" si="660"/>
        <v>9.1999999999999993</v>
      </c>
      <c r="W538" s="1029">
        <f t="shared" si="661"/>
        <v>9.1999999999999993</v>
      </c>
      <c r="X538" s="879">
        <f t="shared" si="662"/>
        <v>0</v>
      </c>
      <c r="Y538" s="950">
        <f t="shared" si="663"/>
        <v>0</v>
      </c>
      <c r="Z538" s="917">
        <f t="shared" si="653"/>
        <v>9.1999999999999993</v>
      </c>
      <c r="AA538" s="925">
        <f t="shared" si="654"/>
        <v>9.1999999999999993</v>
      </c>
      <c r="AC538" s="1365" t="s">
        <v>420</v>
      </c>
      <c r="AD538" s="2276">
        <f>SUM(AD533:AD537)</f>
        <v>60.04</v>
      </c>
      <c r="AE538" s="1368">
        <f>SUM(AE533:AE537)</f>
        <v>57</v>
      </c>
      <c r="AF538" s="1380">
        <f t="shared" ref="AF538:AG538" si="671">SUM(AF533:AF537)</f>
        <v>5.4</v>
      </c>
      <c r="AG538" s="1368">
        <f t="shared" si="671"/>
        <v>5.4</v>
      </c>
      <c r="AH538" s="1380">
        <f>SUM(AH533:AH537)</f>
        <v>0</v>
      </c>
      <c r="AI538" s="1368">
        <f>SUM(AI533:AI537)</f>
        <v>0</v>
      </c>
      <c r="AJ538" s="2265">
        <f t="shared" si="664"/>
        <v>65.44</v>
      </c>
      <c r="AK538" s="2266">
        <f t="shared" si="665"/>
        <v>62.4</v>
      </c>
      <c r="AL538" s="2265">
        <f t="shared" si="666"/>
        <v>5.4</v>
      </c>
      <c r="AM538" s="2267">
        <f t="shared" si="667"/>
        <v>5.4</v>
      </c>
      <c r="AN538" s="1090">
        <f t="shared" si="637"/>
        <v>65.44</v>
      </c>
      <c r="AO538" s="1549">
        <f t="shared" si="638"/>
        <v>62.4</v>
      </c>
      <c r="AR538" s="111"/>
    </row>
    <row r="539" spans="1:44" ht="15.75" thickBot="1">
      <c r="A539" s="92"/>
      <c r="B539" s="103"/>
      <c r="C539" s="2389"/>
      <c r="D539" s="102"/>
      <c r="E539" s="183" t="s">
        <v>372</v>
      </c>
      <c r="F539" s="227">
        <v>0.63</v>
      </c>
      <c r="G539" s="229">
        <v>0.63</v>
      </c>
      <c r="H539" s="183" t="s">
        <v>76</v>
      </c>
      <c r="I539" s="227">
        <v>116.97</v>
      </c>
      <c r="J539" s="229">
        <v>116.97</v>
      </c>
      <c r="K539" s="2862" t="s">
        <v>990</v>
      </c>
      <c r="L539" s="3016"/>
      <c r="M539" s="3017"/>
      <c r="N539" s="92"/>
      <c r="O539" s="916" t="s">
        <v>999</v>
      </c>
      <c r="P539" s="879"/>
      <c r="Q539" s="872"/>
      <c r="R539" s="879">
        <f>L538</f>
        <v>30</v>
      </c>
      <c r="S539" s="950">
        <f>M538</f>
        <v>30</v>
      </c>
      <c r="T539" s="879"/>
      <c r="U539" s="1043"/>
      <c r="V539" s="879">
        <f t="shared" si="660"/>
        <v>30</v>
      </c>
      <c r="W539" s="1029">
        <f t="shared" si="661"/>
        <v>30</v>
      </c>
      <c r="X539" s="879">
        <f t="shared" si="662"/>
        <v>30</v>
      </c>
      <c r="Y539" s="950">
        <f t="shared" si="663"/>
        <v>30</v>
      </c>
      <c r="Z539" s="917">
        <f t="shared" si="653"/>
        <v>30</v>
      </c>
      <c r="AA539" s="925">
        <f t="shared" si="654"/>
        <v>30</v>
      </c>
      <c r="AC539" s="2274" t="s">
        <v>422</v>
      </c>
      <c r="AD539" s="2283">
        <f t="shared" ref="AD539:AH539" si="672">AD538+AD532</f>
        <v>215.72</v>
      </c>
      <c r="AE539" s="2283">
        <f>AE538+AE532</f>
        <v>176.6</v>
      </c>
      <c r="AF539" s="2285">
        <f t="shared" si="672"/>
        <v>164.86</v>
      </c>
      <c r="AG539" s="2331">
        <f t="shared" si="672"/>
        <v>143.4</v>
      </c>
      <c r="AH539" s="2283">
        <f t="shared" si="672"/>
        <v>51.6</v>
      </c>
      <c r="AI539" s="2283">
        <f>AI538+AI532</f>
        <v>42</v>
      </c>
      <c r="AJ539" s="2288">
        <f t="shared" si="664"/>
        <v>380.58000000000004</v>
      </c>
      <c r="AK539" s="2289">
        <f t="shared" si="665"/>
        <v>320</v>
      </c>
      <c r="AL539" s="2288">
        <f t="shared" si="666"/>
        <v>216.46</v>
      </c>
      <c r="AM539" s="2333">
        <f t="shared" si="667"/>
        <v>185.4</v>
      </c>
      <c r="AN539" s="2290">
        <f t="shared" si="637"/>
        <v>432.18000000000006</v>
      </c>
      <c r="AO539" s="2292">
        <f t="shared" si="638"/>
        <v>362</v>
      </c>
      <c r="AR539" s="200"/>
    </row>
    <row r="540" spans="1:44" ht="15.75" thickBot="1">
      <c r="A540" s="92"/>
      <c r="B540" s="103"/>
      <c r="C540" s="2778"/>
      <c r="D540" s="102"/>
      <c r="E540" s="3106" t="s">
        <v>135</v>
      </c>
      <c r="F540" s="3525">
        <v>1.027E-2</v>
      </c>
      <c r="G540" s="3526">
        <v>1.027E-2</v>
      </c>
      <c r="H540" s="3527" t="s">
        <v>1080</v>
      </c>
      <c r="I540" s="3528"/>
      <c r="J540" s="3529"/>
      <c r="K540" s="1206" t="s">
        <v>89</v>
      </c>
      <c r="L540" s="160" t="s">
        <v>90</v>
      </c>
      <c r="M540" s="2424" t="s">
        <v>91</v>
      </c>
      <c r="N540" s="92"/>
      <c r="O540" s="916" t="s">
        <v>330</v>
      </c>
      <c r="P540" s="879"/>
      <c r="Q540" s="872"/>
      <c r="R540" s="879"/>
      <c r="S540" s="950"/>
      <c r="T540" s="879"/>
      <c r="U540" s="1043"/>
      <c r="V540" s="879">
        <f t="shared" si="660"/>
        <v>0</v>
      </c>
      <c r="W540" s="1029">
        <f t="shared" si="661"/>
        <v>0</v>
      </c>
      <c r="X540" s="879">
        <f t="shared" si="662"/>
        <v>0</v>
      </c>
      <c r="Y540" s="950">
        <f t="shared" si="663"/>
        <v>0</v>
      </c>
      <c r="Z540" s="917">
        <f t="shared" si="653"/>
        <v>0</v>
      </c>
      <c r="AA540" s="925">
        <f t="shared" si="654"/>
        <v>0</v>
      </c>
      <c r="AC540" s="2277" t="s">
        <v>632</v>
      </c>
      <c r="AD540" s="2313"/>
      <c r="AE540" s="2314"/>
      <c r="AF540" s="2304"/>
      <c r="AG540" s="973"/>
      <c r="AH540" s="2308"/>
      <c r="AI540" s="975"/>
      <c r="AJ540" s="2309">
        <f t="shared" si="664"/>
        <v>0</v>
      </c>
      <c r="AK540" s="2804">
        <f t="shared" si="665"/>
        <v>0</v>
      </c>
      <c r="AL540" s="2309">
        <f t="shared" si="666"/>
        <v>0</v>
      </c>
      <c r="AM540" s="977">
        <f t="shared" si="667"/>
        <v>0</v>
      </c>
      <c r="AN540" s="932">
        <f t="shared" si="637"/>
        <v>0</v>
      </c>
      <c r="AO540" s="1548">
        <f t="shared" si="638"/>
        <v>0</v>
      </c>
      <c r="AR540" s="126"/>
    </row>
    <row r="541" spans="1:44" ht="16.5" thickBot="1">
      <c r="B541" s="1234" t="s">
        <v>293</v>
      </c>
      <c r="C541" s="2778"/>
      <c r="D541" s="3530">
        <f>SUM(D529:D540)</f>
        <v>985</v>
      </c>
      <c r="E541" s="184" t="s">
        <v>619</v>
      </c>
      <c r="F541" s="227"/>
      <c r="G541" s="3197">
        <v>0.9</v>
      </c>
      <c r="H541" s="1471"/>
      <c r="I541" s="3111"/>
      <c r="J541" s="3434"/>
      <c r="K541" s="3476" t="s">
        <v>461</v>
      </c>
      <c r="L541" s="3297">
        <v>119.175</v>
      </c>
      <c r="M541" s="3298">
        <v>105</v>
      </c>
      <c r="N541" s="92"/>
      <c r="O541" s="916" t="s">
        <v>121</v>
      </c>
      <c r="P541" s="879"/>
      <c r="Q541" s="872"/>
      <c r="R541" s="879"/>
      <c r="S541" s="950"/>
      <c r="T541" s="879"/>
      <c r="U541" s="1043"/>
      <c r="V541" s="879">
        <f t="shared" si="660"/>
        <v>0</v>
      </c>
      <c r="W541" s="1029">
        <f t="shared" si="661"/>
        <v>0</v>
      </c>
      <c r="X541" s="879">
        <f t="shared" si="662"/>
        <v>0</v>
      </c>
      <c r="Y541" s="950">
        <f t="shared" si="663"/>
        <v>0</v>
      </c>
      <c r="Z541" s="917">
        <f t="shared" si="653"/>
        <v>0</v>
      </c>
      <c r="AA541" s="925">
        <f t="shared" si="654"/>
        <v>0</v>
      </c>
      <c r="AC541" s="2272" t="s">
        <v>306</v>
      </c>
      <c r="AD541" s="2278"/>
      <c r="AE541" s="2279"/>
      <c r="AF541" s="900"/>
      <c r="AG541" s="2280"/>
      <c r="AH541" s="902"/>
      <c r="AI541" s="2281"/>
      <c r="AJ541" s="902">
        <f t="shared" ref="AJ541:AM543" si="673">AD541+AF541</f>
        <v>0</v>
      </c>
      <c r="AK541" s="2805">
        <f t="shared" si="673"/>
        <v>0</v>
      </c>
      <c r="AL541" s="902">
        <f t="shared" si="673"/>
        <v>0</v>
      </c>
      <c r="AM541" s="2282">
        <f t="shared" si="673"/>
        <v>0</v>
      </c>
      <c r="AN541" s="933">
        <f t="shared" si="637"/>
        <v>0</v>
      </c>
      <c r="AO541" s="937">
        <f t="shared" si="638"/>
        <v>0</v>
      </c>
      <c r="AR541" s="98"/>
    </row>
    <row r="542" spans="1:44" ht="15.75" thickBot="1">
      <c r="B542" s="616"/>
      <c r="C542" s="340" t="s">
        <v>200</v>
      </c>
      <c r="D542" s="688"/>
      <c r="E542" s="3531" t="s">
        <v>856</v>
      </c>
      <c r="F542" s="3016"/>
      <c r="G542" s="3016"/>
      <c r="H542" s="3173"/>
      <c r="I542" s="3016"/>
      <c r="J542" s="3017"/>
      <c r="K542" s="2863" t="s">
        <v>857</v>
      </c>
      <c r="L542" s="3176"/>
      <c r="M542" s="3177"/>
      <c r="N542" s="92"/>
      <c r="O542" s="916" t="s">
        <v>120</v>
      </c>
      <c r="P542" s="879"/>
      <c r="Q542" s="872"/>
      <c r="R542" s="879"/>
      <c r="S542" s="950"/>
      <c r="T542" s="879"/>
      <c r="U542" s="1043"/>
      <c r="V542" s="879">
        <f t="shared" si="660"/>
        <v>0</v>
      </c>
      <c r="W542" s="1029">
        <f t="shared" si="661"/>
        <v>0</v>
      </c>
      <c r="X542" s="879">
        <f t="shared" si="662"/>
        <v>0</v>
      </c>
      <c r="Y542" s="950">
        <f t="shared" si="663"/>
        <v>0</v>
      </c>
      <c r="Z542" s="917">
        <f t="shared" si="653"/>
        <v>0</v>
      </c>
      <c r="AA542" s="925">
        <f t="shared" si="654"/>
        <v>0</v>
      </c>
      <c r="AC542" s="951" t="s">
        <v>307</v>
      </c>
      <c r="AD542" s="959"/>
      <c r="AE542" s="960"/>
      <c r="AF542" s="769">
        <f>L541</f>
        <v>119.175</v>
      </c>
      <c r="AG542" s="961">
        <f>M541</f>
        <v>105</v>
      </c>
      <c r="AH542" s="962"/>
      <c r="AI542" s="963"/>
      <c r="AJ542" s="903">
        <f t="shared" si="673"/>
        <v>119.175</v>
      </c>
      <c r="AK542" s="2806">
        <f t="shared" si="673"/>
        <v>105</v>
      </c>
      <c r="AL542" s="903">
        <f t="shared" si="673"/>
        <v>119.175</v>
      </c>
      <c r="AM542" s="957">
        <f t="shared" si="673"/>
        <v>105</v>
      </c>
      <c r="AN542" s="933">
        <f t="shared" si="637"/>
        <v>119.175</v>
      </c>
      <c r="AO542" s="937">
        <f t="shared" si="638"/>
        <v>105</v>
      </c>
      <c r="AR542" s="104"/>
    </row>
    <row r="543" spans="1:44" ht="15.75" thickBot="1">
      <c r="B543" s="162" t="s">
        <v>393</v>
      </c>
      <c r="C543" s="265" t="s">
        <v>428</v>
      </c>
      <c r="D543" s="687">
        <v>200</v>
      </c>
      <c r="E543" s="1179" t="s">
        <v>89</v>
      </c>
      <c r="F543" s="3023" t="s">
        <v>90</v>
      </c>
      <c r="G543" s="3024" t="s">
        <v>91</v>
      </c>
      <c r="H543" s="3265" t="s">
        <v>89</v>
      </c>
      <c r="I543" s="3023" t="s">
        <v>90</v>
      </c>
      <c r="J543" s="3024" t="s">
        <v>91</v>
      </c>
      <c r="K543" s="1179" t="s">
        <v>89</v>
      </c>
      <c r="L543" s="3023" t="s">
        <v>90</v>
      </c>
      <c r="M543" s="3024" t="s">
        <v>91</v>
      </c>
      <c r="N543" s="92"/>
      <c r="O543" s="916" t="s">
        <v>72</v>
      </c>
      <c r="P543" s="879"/>
      <c r="Q543" s="872"/>
      <c r="R543" s="879"/>
      <c r="S543" s="950"/>
      <c r="T543" s="879"/>
      <c r="U543" s="1043"/>
      <c r="V543" s="879">
        <f t="shared" si="660"/>
        <v>0</v>
      </c>
      <c r="W543" s="1029">
        <f t="shared" si="661"/>
        <v>0</v>
      </c>
      <c r="X543" s="879">
        <f t="shared" si="662"/>
        <v>0</v>
      </c>
      <c r="Y543" s="950">
        <f t="shared" si="663"/>
        <v>0</v>
      </c>
      <c r="Z543" s="917">
        <f t="shared" si="653"/>
        <v>0</v>
      </c>
      <c r="AA543" s="925">
        <f t="shared" si="654"/>
        <v>0</v>
      </c>
      <c r="AC543" s="958" t="s">
        <v>308</v>
      </c>
      <c r="AD543" s="1196"/>
      <c r="AE543" s="960"/>
      <c r="AF543" s="769"/>
      <c r="AG543" s="961"/>
      <c r="AH543" s="903"/>
      <c r="AI543" s="963"/>
      <c r="AJ543" s="903">
        <f t="shared" si="673"/>
        <v>0</v>
      </c>
      <c r="AK543" s="2806">
        <f t="shared" si="673"/>
        <v>0</v>
      </c>
      <c r="AL543" s="903">
        <f t="shared" si="673"/>
        <v>0</v>
      </c>
      <c r="AM543" s="957">
        <f t="shared" si="673"/>
        <v>0</v>
      </c>
      <c r="AN543" s="933">
        <f t="shared" si="637"/>
        <v>0</v>
      </c>
      <c r="AO543" s="937">
        <f t="shared" si="638"/>
        <v>0</v>
      </c>
      <c r="AR543" s="104"/>
    </row>
    <row r="544" spans="1:44">
      <c r="B544" s="103"/>
      <c r="C544" s="166" t="s">
        <v>823</v>
      </c>
      <c r="D544" s="102"/>
      <c r="E544" s="3254" t="s">
        <v>44</v>
      </c>
      <c r="F544" s="2868">
        <v>148.80000000000001</v>
      </c>
      <c r="G544" s="3505">
        <v>111.6</v>
      </c>
      <c r="H544" s="2770" t="s">
        <v>829</v>
      </c>
      <c r="I544" s="2868">
        <v>0.2</v>
      </c>
      <c r="J544" s="3282">
        <v>0.2</v>
      </c>
      <c r="K544" s="3532" t="s">
        <v>824</v>
      </c>
      <c r="L544" s="2868">
        <v>208</v>
      </c>
      <c r="M544" s="2869">
        <v>200</v>
      </c>
      <c r="N544" s="92"/>
      <c r="O544" s="429" t="s">
        <v>331</v>
      </c>
      <c r="P544" s="879">
        <f>I519+L527</f>
        <v>2.23</v>
      </c>
      <c r="Q544" s="872">
        <f>J519+M527</f>
        <v>2.23</v>
      </c>
      <c r="R544" s="882">
        <f>F539+I538</f>
        <v>1.03</v>
      </c>
      <c r="S544" s="1029">
        <f>G539+J538</f>
        <v>1.03</v>
      </c>
      <c r="T544" s="882">
        <f>I544</f>
        <v>0.2</v>
      </c>
      <c r="U544" s="1043">
        <f>J544</f>
        <v>0.2</v>
      </c>
      <c r="V544" s="879">
        <f t="shared" si="660"/>
        <v>3.26</v>
      </c>
      <c r="W544" s="1029">
        <f t="shared" si="661"/>
        <v>3.26</v>
      </c>
      <c r="X544" s="879">
        <f t="shared" si="662"/>
        <v>1.23</v>
      </c>
      <c r="Y544" s="950">
        <f t="shared" si="663"/>
        <v>1.23</v>
      </c>
      <c r="Z544" s="917">
        <f t="shared" si="653"/>
        <v>3.46</v>
      </c>
      <c r="AA544" s="925">
        <f t="shared" si="654"/>
        <v>3.46</v>
      </c>
      <c r="AC544" s="964" t="s">
        <v>309</v>
      </c>
      <c r="AD544" s="1196"/>
      <c r="AE544" s="960"/>
      <c r="AF544" s="769"/>
      <c r="AG544" s="961"/>
      <c r="AH544" s="903"/>
      <c r="AI544" s="963"/>
      <c r="AJ544" s="903">
        <f t="shared" ref="AJ544:AJ545" si="674">AD544+AF544</f>
        <v>0</v>
      </c>
      <c r="AK544" s="2806">
        <f t="shared" ref="AK544:AK545" si="675">AE544+AG544</f>
        <v>0</v>
      </c>
      <c r="AL544" s="903">
        <f t="shared" ref="AL544:AL545" si="676">AF544+AH544</f>
        <v>0</v>
      </c>
      <c r="AM544" s="957">
        <f t="shared" ref="AM544:AM545" si="677">AG544+AI544</f>
        <v>0</v>
      </c>
      <c r="AN544" s="933">
        <f t="shared" ref="AN544:AN545" si="678">AD544+AF544+AH544</f>
        <v>0</v>
      </c>
      <c r="AO544" s="937">
        <f t="shared" ref="AO544:AO545" si="679">AE544+AG544+AI544</f>
        <v>0</v>
      </c>
      <c r="AR544" s="104"/>
    </row>
    <row r="545" spans="2:47" ht="15.75" thickBot="1">
      <c r="B545" s="162" t="s">
        <v>858</v>
      </c>
      <c r="C545" s="2694" t="s">
        <v>859</v>
      </c>
      <c r="D545" s="687">
        <v>120</v>
      </c>
      <c r="E545" s="2736" t="s">
        <v>274</v>
      </c>
      <c r="F545" s="3126" t="s">
        <v>860</v>
      </c>
      <c r="G545" s="3105">
        <v>2</v>
      </c>
      <c r="H545" s="3258" t="s">
        <v>861</v>
      </c>
      <c r="I545" s="2398"/>
      <c r="J545" s="3010"/>
      <c r="K545" s="101"/>
      <c r="L545" s="100"/>
      <c r="M545" s="3500"/>
      <c r="N545" s="92"/>
      <c r="O545" s="916" t="s">
        <v>332</v>
      </c>
      <c r="P545" s="879"/>
      <c r="Q545" s="872"/>
      <c r="R545" s="879"/>
      <c r="S545" s="950"/>
      <c r="T545" s="879"/>
      <c r="U545" s="1043"/>
      <c r="V545" s="879">
        <f t="shared" si="660"/>
        <v>0</v>
      </c>
      <c r="W545" s="1029">
        <f t="shared" si="661"/>
        <v>0</v>
      </c>
      <c r="X545" s="879">
        <f t="shared" si="662"/>
        <v>0</v>
      </c>
      <c r="Y545" s="950">
        <f t="shared" si="663"/>
        <v>0</v>
      </c>
      <c r="Z545" s="917">
        <f t="shared" si="653"/>
        <v>0</v>
      </c>
      <c r="AA545" s="925">
        <f t="shared" si="654"/>
        <v>0</v>
      </c>
      <c r="AC545" s="2273" t="s">
        <v>310</v>
      </c>
      <c r="AD545" s="1196"/>
      <c r="AE545" s="960"/>
      <c r="AF545" s="769"/>
      <c r="AG545" s="961"/>
      <c r="AH545" s="903"/>
      <c r="AI545" s="963"/>
      <c r="AJ545" s="903">
        <f t="shared" si="674"/>
        <v>0</v>
      </c>
      <c r="AK545" s="2806">
        <f t="shared" si="675"/>
        <v>0</v>
      </c>
      <c r="AL545" s="903">
        <f t="shared" si="676"/>
        <v>0</v>
      </c>
      <c r="AM545" s="957">
        <f t="shared" si="677"/>
        <v>0</v>
      </c>
      <c r="AN545" s="933">
        <f t="shared" si="678"/>
        <v>0</v>
      </c>
      <c r="AO545" s="937">
        <f t="shared" si="679"/>
        <v>0</v>
      </c>
      <c r="AR545" s="106"/>
    </row>
    <row r="546" spans="2:47" ht="15.75" thickBot="1">
      <c r="B546" s="186" t="s">
        <v>9</v>
      </c>
      <c r="C546" s="245" t="s">
        <v>10</v>
      </c>
      <c r="D546" s="232">
        <v>30</v>
      </c>
      <c r="E546" s="3533" t="s">
        <v>862</v>
      </c>
      <c r="F546" s="2398"/>
      <c r="G546" s="2398"/>
      <c r="H546" s="2399" t="s">
        <v>863</v>
      </c>
      <c r="I546" s="227">
        <v>7.2</v>
      </c>
      <c r="J546" s="3055">
        <v>7.2</v>
      </c>
      <c r="K546" s="101"/>
      <c r="L546" s="100"/>
      <c r="M546" s="3500"/>
      <c r="N546" s="92"/>
      <c r="O546" s="888" t="s">
        <v>137</v>
      </c>
      <c r="P546" s="1171">
        <f t="shared" ref="P546:U546" si="680">P547+P548+P549+P550</f>
        <v>2.0795000000000003</v>
      </c>
      <c r="Q546" s="1055">
        <f t="shared" si="680"/>
        <v>2.0795000000000003</v>
      </c>
      <c r="R546" s="883">
        <f t="shared" si="680"/>
        <v>0.91027000000000002</v>
      </c>
      <c r="S546" s="2727">
        <f t="shared" si="680"/>
        <v>0.91027000000000002</v>
      </c>
      <c r="T546" s="893">
        <f t="shared" si="680"/>
        <v>0</v>
      </c>
      <c r="U546" s="1055">
        <f t="shared" si="680"/>
        <v>0</v>
      </c>
      <c r="V546" s="879">
        <f t="shared" si="660"/>
        <v>2.9897700000000005</v>
      </c>
      <c r="W546" s="1029">
        <f t="shared" si="661"/>
        <v>2.9897700000000005</v>
      </c>
      <c r="X546" s="879">
        <f t="shared" si="662"/>
        <v>0.91027000000000002</v>
      </c>
      <c r="Y546" s="950">
        <f t="shared" si="663"/>
        <v>0.91027000000000002</v>
      </c>
      <c r="Z546" s="917">
        <f t="shared" si="653"/>
        <v>2.9897700000000005</v>
      </c>
      <c r="AA546" s="925">
        <f t="shared" si="654"/>
        <v>2.9897700000000005</v>
      </c>
      <c r="AC546" s="970" t="s">
        <v>311</v>
      </c>
      <c r="AD546" s="1203">
        <f t="shared" ref="AD546:AI546" si="681">SUM(AD541:AD545)</f>
        <v>0</v>
      </c>
      <c r="AE546" s="971">
        <f t="shared" si="681"/>
        <v>0</v>
      </c>
      <c r="AF546" s="972">
        <f t="shared" si="681"/>
        <v>119.175</v>
      </c>
      <c r="AG546" s="973">
        <f t="shared" si="681"/>
        <v>105</v>
      </c>
      <c r="AH546" s="1600">
        <f t="shared" si="681"/>
        <v>0</v>
      </c>
      <c r="AI546" s="975">
        <f t="shared" si="681"/>
        <v>0</v>
      </c>
      <c r="AJ546" s="974">
        <f>AD546+AF546</f>
        <v>119.175</v>
      </c>
      <c r="AK546" s="976">
        <f>AE546+AG546</f>
        <v>105</v>
      </c>
      <c r="AL546" s="974">
        <f>AF546+AH546</f>
        <v>119.175</v>
      </c>
      <c r="AM546" s="977">
        <f>AG546+AI546</f>
        <v>105</v>
      </c>
      <c r="AN546" s="933">
        <f t="shared" ref="AN546:AN557" si="682">AD546+AF546+AH546</f>
        <v>119.175</v>
      </c>
      <c r="AO546" s="937">
        <f t="shared" ref="AO546:AO557" si="683">AE546+AG546+AI546</f>
        <v>105</v>
      </c>
      <c r="AR546" s="191"/>
    </row>
    <row r="547" spans="2:47">
      <c r="B547" s="103"/>
      <c r="C547" s="2389"/>
      <c r="D547" s="102"/>
      <c r="E547" s="2779" t="s">
        <v>864</v>
      </c>
      <c r="F547" s="227">
        <v>28.8</v>
      </c>
      <c r="G547" s="3105">
        <v>24</v>
      </c>
      <c r="H547" s="245" t="s">
        <v>77</v>
      </c>
      <c r="I547" s="227">
        <v>3.76</v>
      </c>
      <c r="J547" s="229">
        <v>3.76</v>
      </c>
      <c r="K547" s="101"/>
      <c r="L547" s="100"/>
      <c r="M547" s="3534"/>
      <c r="N547" s="1073"/>
      <c r="O547" s="889" t="s">
        <v>135</v>
      </c>
      <c r="P547" s="884">
        <f>I521</f>
        <v>9.4999999999999998E-3</v>
      </c>
      <c r="Q547" s="1056">
        <f>J521</f>
        <v>9.4999999999999998E-3</v>
      </c>
      <c r="R547" s="884">
        <f>F540</f>
        <v>1.027E-2</v>
      </c>
      <c r="S547" s="1057">
        <f>G540</f>
        <v>1.027E-2</v>
      </c>
      <c r="T547" s="894"/>
      <c r="U547" s="1056"/>
      <c r="V547" s="898">
        <f>P547+R547</f>
        <v>1.9769999999999999E-2</v>
      </c>
      <c r="W547" s="1057">
        <f t="shared" si="661"/>
        <v>1.9769999999999999E-2</v>
      </c>
      <c r="X547" s="880">
        <f t="shared" si="662"/>
        <v>1.027E-2</v>
      </c>
      <c r="Y547" s="1057">
        <f t="shared" si="663"/>
        <v>1.027E-2</v>
      </c>
      <c r="Z547" s="917">
        <f t="shared" ref="Z547:Z551" si="684">P547+R547+T547</f>
        <v>1.9769999999999999E-2</v>
      </c>
      <c r="AA547" s="925">
        <f t="shared" ref="AA547:AA551" si="685">Q547+S547+U547</f>
        <v>1.9769999999999999E-2</v>
      </c>
      <c r="AC547" s="1087" t="s">
        <v>320</v>
      </c>
      <c r="AD547" s="990">
        <f>F526</f>
        <v>26.8</v>
      </c>
      <c r="AE547" s="1080">
        <f>G526</f>
        <v>25</v>
      </c>
      <c r="AF547" s="992"/>
      <c r="AG547" s="1083"/>
      <c r="AH547" s="990"/>
      <c r="AI547" s="1080"/>
      <c r="AJ547" s="903">
        <f t="shared" ref="AJ547" si="686">AD547+AF547</f>
        <v>26.8</v>
      </c>
      <c r="AK547" s="2807">
        <f t="shared" ref="AK547" si="687">AE547+AG547</f>
        <v>25</v>
      </c>
      <c r="AL547" s="903">
        <f t="shared" ref="AL547" si="688">AF547+AH547</f>
        <v>0</v>
      </c>
      <c r="AM547" s="1041">
        <f t="shared" ref="AM547" si="689">AG547+AI547</f>
        <v>0</v>
      </c>
      <c r="AN547" s="933">
        <f t="shared" si="682"/>
        <v>26.8</v>
      </c>
      <c r="AO547" s="937">
        <f t="shared" si="683"/>
        <v>25</v>
      </c>
      <c r="AR547" s="1539"/>
    </row>
    <row r="548" spans="2:47">
      <c r="B548" s="103"/>
      <c r="C548" s="2389"/>
      <c r="D548" s="102"/>
      <c r="E548" s="2736" t="s">
        <v>865</v>
      </c>
      <c r="F548" s="227">
        <v>22.8</v>
      </c>
      <c r="G548" s="3105">
        <v>18</v>
      </c>
      <c r="H548" s="3376" t="s">
        <v>866</v>
      </c>
      <c r="I548" s="2398"/>
      <c r="J548" s="3010"/>
      <c r="K548" s="101"/>
      <c r="L548" s="100"/>
      <c r="M548" s="3500"/>
      <c r="N548" s="106"/>
      <c r="O548" s="890" t="s">
        <v>301</v>
      </c>
      <c r="P548" s="885">
        <f>J522</f>
        <v>1.82</v>
      </c>
      <c r="Q548" s="1058">
        <f>J522</f>
        <v>1.82</v>
      </c>
      <c r="R548" s="885">
        <f>G541</f>
        <v>0.9</v>
      </c>
      <c r="S548" s="1059">
        <f>G541</f>
        <v>0.9</v>
      </c>
      <c r="T548" s="895"/>
      <c r="U548" s="1058"/>
      <c r="V548" s="898">
        <f>P548+R548</f>
        <v>2.72</v>
      </c>
      <c r="W548" s="1057">
        <f t="shared" si="661"/>
        <v>2.72</v>
      </c>
      <c r="X548" s="880">
        <f t="shared" si="662"/>
        <v>0.9</v>
      </c>
      <c r="Y548" s="1057">
        <f t="shared" si="663"/>
        <v>0.9</v>
      </c>
      <c r="Z548" s="917">
        <f t="shared" si="684"/>
        <v>2.72</v>
      </c>
      <c r="AA548" s="925">
        <f t="shared" si="685"/>
        <v>2.72</v>
      </c>
      <c r="AC548" s="1076" t="s">
        <v>693</v>
      </c>
      <c r="AD548" s="994"/>
      <c r="AE548" s="1081"/>
      <c r="AF548" s="996"/>
      <c r="AG548" s="1084"/>
      <c r="AH548" s="994"/>
      <c r="AI548" s="1081"/>
      <c r="AJ548" s="903">
        <f t="shared" ref="AJ548:AK550" si="690">AD548+AF548</f>
        <v>0</v>
      </c>
      <c r="AK548" s="2807">
        <f t="shared" si="690"/>
        <v>0</v>
      </c>
      <c r="AL548" s="903">
        <f>AF548+AH548</f>
        <v>0</v>
      </c>
      <c r="AM548" s="1041">
        <f t="shared" ref="AM548:AM553" si="691">AG548+AI548</f>
        <v>0</v>
      </c>
      <c r="AN548" s="933">
        <f t="shared" si="682"/>
        <v>0</v>
      </c>
      <c r="AO548" s="937">
        <f t="shared" si="683"/>
        <v>0</v>
      </c>
      <c r="AR548" s="104"/>
    </row>
    <row r="549" spans="2:47" ht="15.75" thickBot="1">
      <c r="B549" s="1234" t="s">
        <v>294</v>
      </c>
      <c r="C549" s="2774"/>
      <c r="D549" s="3083">
        <f>SUM(D543:D548)</f>
        <v>350</v>
      </c>
      <c r="E549" s="1558" t="s">
        <v>77</v>
      </c>
      <c r="F549" s="3058">
        <v>3.6</v>
      </c>
      <c r="G549" s="3450">
        <v>3.6</v>
      </c>
      <c r="H549" s="3031"/>
      <c r="I549" s="3032"/>
      <c r="J549" s="3488"/>
      <c r="K549" s="2090"/>
      <c r="L549" s="3032"/>
      <c r="M549" s="3488"/>
      <c r="N549" s="106"/>
      <c r="O549" s="891" t="s">
        <v>119</v>
      </c>
      <c r="P549" s="886">
        <f>L524</f>
        <v>0.25</v>
      </c>
      <c r="Q549" s="1060">
        <f>M524</f>
        <v>0.25</v>
      </c>
      <c r="R549" s="886"/>
      <c r="S549" s="1061"/>
      <c r="T549" s="896"/>
      <c r="U549" s="1060"/>
      <c r="V549" s="898">
        <f>P549+R549</f>
        <v>0.25</v>
      </c>
      <c r="W549" s="1057">
        <f t="shared" si="661"/>
        <v>0.25</v>
      </c>
      <c r="X549" s="880">
        <f t="shared" si="662"/>
        <v>0</v>
      </c>
      <c r="Y549" s="1057">
        <f t="shared" si="663"/>
        <v>0</v>
      </c>
      <c r="Z549" s="917">
        <f t="shared" si="684"/>
        <v>0.25</v>
      </c>
      <c r="AA549" s="925">
        <f t="shared" si="685"/>
        <v>0.25</v>
      </c>
      <c r="AC549" s="1077" t="s">
        <v>355</v>
      </c>
      <c r="AD549" s="999"/>
      <c r="AE549" s="1082"/>
      <c r="AF549" s="1001"/>
      <c r="AG549" s="1085"/>
      <c r="AH549" s="999"/>
      <c r="AI549" s="1082"/>
      <c r="AJ549" s="904">
        <f t="shared" si="690"/>
        <v>0</v>
      </c>
      <c r="AK549" s="2808">
        <f t="shared" si="690"/>
        <v>0</v>
      </c>
      <c r="AL549" s="904">
        <f>AF549+AH549</f>
        <v>0</v>
      </c>
      <c r="AM549" s="1086">
        <f t="shared" si="691"/>
        <v>0</v>
      </c>
      <c r="AN549" s="933">
        <f t="shared" si="682"/>
        <v>0</v>
      </c>
      <c r="AO549" s="937">
        <f t="shared" si="683"/>
        <v>0</v>
      </c>
      <c r="AR549" s="104"/>
    </row>
    <row r="550" spans="2:47" ht="15.75" thickBot="1">
      <c r="B550" s="115"/>
      <c r="C550" s="101"/>
      <c r="D550" s="98"/>
      <c r="E550" s="101"/>
      <c r="F550" s="280"/>
      <c r="G550" s="141"/>
      <c r="H550" s="485"/>
      <c r="I550" s="108"/>
      <c r="J550" s="139"/>
      <c r="K550" s="3366"/>
      <c r="L550" s="106"/>
      <c r="M550" s="106"/>
      <c r="N550" s="106"/>
      <c r="O550" s="891" t="s">
        <v>339</v>
      </c>
      <c r="P550" s="886"/>
      <c r="Q550" s="1060"/>
      <c r="R550" s="886"/>
      <c r="S550" s="1061"/>
      <c r="T550" s="896"/>
      <c r="U550" s="1060"/>
      <c r="V550" s="898">
        <f>P550+R550</f>
        <v>0</v>
      </c>
      <c r="W550" s="1057">
        <f t="shared" si="661"/>
        <v>0</v>
      </c>
      <c r="X550" s="880">
        <f>R550+T550</f>
        <v>0</v>
      </c>
      <c r="Y550" s="1057">
        <f t="shared" si="663"/>
        <v>0</v>
      </c>
      <c r="Z550" s="917">
        <f t="shared" si="684"/>
        <v>0</v>
      </c>
      <c r="AA550" s="925">
        <f t="shared" si="685"/>
        <v>0</v>
      </c>
      <c r="AC550" s="1078" t="s">
        <v>321</v>
      </c>
      <c r="AD550" s="1091">
        <f t="shared" ref="AD550:AI550" si="692">SUM(AD547:AD549)</f>
        <v>26.8</v>
      </c>
      <c r="AE550" s="1024">
        <f t="shared" si="692"/>
        <v>25</v>
      </c>
      <c r="AF550" s="1079">
        <f t="shared" si="692"/>
        <v>0</v>
      </c>
      <c r="AG550" s="1022">
        <f t="shared" si="692"/>
        <v>0</v>
      </c>
      <c r="AH550" s="1091">
        <f>SUM(AH547:AH549)</f>
        <v>0</v>
      </c>
      <c r="AI550" s="1024">
        <f t="shared" si="692"/>
        <v>0</v>
      </c>
      <c r="AJ550" s="948">
        <f t="shared" si="690"/>
        <v>26.8</v>
      </c>
      <c r="AK550" s="1023">
        <f t="shared" si="690"/>
        <v>25</v>
      </c>
      <c r="AL550" s="948">
        <f>AF550+AH550</f>
        <v>0</v>
      </c>
      <c r="AM550" s="1024">
        <f t="shared" si="691"/>
        <v>0</v>
      </c>
      <c r="AN550" s="933">
        <f t="shared" si="682"/>
        <v>26.8</v>
      </c>
      <c r="AO550" s="937">
        <f t="shared" si="683"/>
        <v>25</v>
      </c>
      <c r="AR550" s="191"/>
      <c r="AU550" s="623"/>
    </row>
    <row r="551" spans="2:47" ht="15.75" thickBot="1">
      <c r="B551" s="1530"/>
      <c r="C551" s="92"/>
      <c r="D551" s="92"/>
      <c r="E551" s="92"/>
      <c r="F551" s="92"/>
      <c r="G551" s="92"/>
      <c r="H551" s="92"/>
      <c r="I551" s="92"/>
      <c r="J551" s="139"/>
      <c r="K551" s="101"/>
      <c r="L551" s="100"/>
      <c r="M551" s="135"/>
      <c r="N551" s="106"/>
      <c r="O551" s="433" t="s">
        <v>88</v>
      </c>
      <c r="P551" s="887"/>
      <c r="Q551" s="1062"/>
      <c r="R551" s="2710"/>
      <c r="S551" s="1638"/>
      <c r="T551" s="897">
        <f>I546</f>
        <v>7.2</v>
      </c>
      <c r="U551" s="1064">
        <f>J546</f>
        <v>7.2</v>
      </c>
      <c r="V551" s="899">
        <f>P551+R551</f>
        <v>0</v>
      </c>
      <c r="W551" s="1065">
        <f t="shared" si="661"/>
        <v>0</v>
      </c>
      <c r="X551" s="899">
        <f>R551+T551</f>
        <v>7.2</v>
      </c>
      <c r="Y551" s="1065">
        <f t="shared" si="663"/>
        <v>7.2</v>
      </c>
      <c r="Z551" s="917">
        <f t="shared" si="684"/>
        <v>7.2</v>
      </c>
      <c r="AA551" s="925">
        <f t="shared" si="685"/>
        <v>7.2</v>
      </c>
      <c r="AC551" s="936" t="s">
        <v>315</v>
      </c>
      <c r="AD551" s="978">
        <f>F516</f>
        <v>92.53</v>
      </c>
      <c r="AE551" s="979">
        <f>G516</f>
        <v>80</v>
      </c>
      <c r="AF551" s="902"/>
      <c r="AG551" s="980"/>
      <c r="AH551" s="978"/>
      <c r="AI551" s="979"/>
      <c r="AJ551" s="904">
        <f t="shared" ref="AJ551:AK553" si="693">AD551+AF551</f>
        <v>92.53</v>
      </c>
      <c r="AK551" s="2810">
        <f t="shared" si="693"/>
        <v>80</v>
      </c>
      <c r="AL551" s="904">
        <f t="shared" ref="AL551" si="694">AF551+AH551</f>
        <v>0</v>
      </c>
      <c r="AM551" s="981">
        <f t="shared" si="691"/>
        <v>0</v>
      </c>
      <c r="AN551" s="933">
        <f t="shared" si="682"/>
        <v>92.53</v>
      </c>
      <c r="AO551" s="937">
        <f t="shared" si="683"/>
        <v>80</v>
      </c>
      <c r="AR551" s="104"/>
      <c r="AU551" s="623"/>
    </row>
    <row r="552" spans="2:47" ht="15.75" thickBot="1">
      <c r="B552" s="92"/>
      <c r="C552" s="1562" t="s">
        <v>571</v>
      </c>
      <c r="D552" s="92"/>
      <c r="E552" s="92"/>
      <c r="F552" s="92"/>
      <c r="G552" s="1563"/>
      <c r="H552" s="1563"/>
      <c r="I552" s="1563"/>
      <c r="J552" s="92"/>
      <c r="K552" s="92"/>
      <c r="L552" s="1563"/>
      <c r="M552" s="92"/>
      <c r="N552" s="106"/>
      <c r="AC552" s="938" t="s">
        <v>316</v>
      </c>
      <c r="AD552" s="965"/>
      <c r="AE552" s="982"/>
      <c r="AF552" s="904"/>
      <c r="AG552" s="983"/>
      <c r="AH552" s="965"/>
      <c r="AI552" s="982"/>
      <c r="AJ552" s="904">
        <f t="shared" si="693"/>
        <v>0</v>
      </c>
      <c r="AK552" s="2810">
        <f t="shared" si="693"/>
        <v>0</v>
      </c>
      <c r="AL552" s="904">
        <f>AF552+AH552</f>
        <v>0</v>
      </c>
      <c r="AM552" s="984">
        <f t="shared" si="691"/>
        <v>0</v>
      </c>
      <c r="AN552" s="933">
        <f t="shared" si="682"/>
        <v>0</v>
      </c>
      <c r="AO552" s="937">
        <f t="shared" si="683"/>
        <v>0</v>
      </c>
      <c r="AR552" s="104"/>
      <c r="AU552" s="623"/>
    </row>
    <row r="553" spans="2:47" ht="16.5" thickBot="1">
      <c r="B553" s="92"/>
      <c r="C553" s="1561"/>
      <c r="D553" s="1585" t="s">
        <v>363</v>
      </c>
      <c r="E553" s="92"/>
      <c r="F553" s="92"/>
      <c r="G553" s="92"/>
      <c r="H553" s="92"/>
      <c r="I553" s="92"/>
      <c r="J553" s="92"/>
      <c r="K553" s="92"/>
      <c r="L553" s="1586" t="s">
        <v>106</v>
      </c>
      <c r="M553" s="92"/>
      <c r="N553" s="106"/>
      <c r="AC553" s="939" t="s">
        <v>312</v>
      </c>
      <c r="AD553" s="985">
        <f t="shared" ref="AD553:AH553" si="695">SUM(AD551:AD552)</f>
        <v>92.53</v>
      </c>
      <c r="AE553" s="986">
        <f t="shared" si="695"/>
        <v>80</v>
      </c>
      <c r="AF553" s="987">
        <f t="shared" si="695"/>
        <v>0</v>
      </c>
      <c r="AG553" s="941">
        <f t="shared" si="695"/>
        <v>0</v>
      </c>
      <c r="AH553" s="985">
        <f t="shared" si="695"/>
        <v>0</v>
      </c>
      <c r="AI553" s="986">
        <f>SUM(AI551:AI552)</f>
        <v>0</v>
      </c>
      <c r="AJ553" s="940">
        <f t="shared" si="693"/>
        <v>92.53</v>
      </c>
      <c r="AK553" s="988">
        <f t="shared" si="693"/>
        <v>80</v>
      </c>
      <c r="AL553" s="940">
        <f>AF553+AH553</f>
        <v>0</v>
      </c>
      <c r="AM553" s="989">
        <f t="shared" si="691"/>
        <v>0</v>
      </c>
      <c r="AN553" s="933">
        <f t="shared" si="682"/>
        <v>92.53</v>
      </c>
      <c r="AO553" s="937">
        <f t="shared" si="683"/>
        <v>80</v>
      </c>
      <c r="AR553" s="191"/>
      <c r="AU553" s="106"/>
    </row>
    <row r="554" spans="2:47" ht="15.75" thickBot="1">
      <c r="B554" s="1563" t="s">
        <v>545</v>
      </c>
      <c r="C554" s="1563"/>
      <c r="D554" s="1566"/>
      <c r="E554" s="92"/>
      <c r="F554" s="1567" t="s">
        <v>125</v>
      </c>
      <c r="G554" s="92"/>
      <c r="H554" s="92"/>
      <c r="I554" s="1568"/>
      <c r="J554" s="3115" t="s">
        <v>626</v>
      </c>
      <c r="K554" s="1569"/>
      <c r="L554" s="92"/>
      <c r="M554" s="92"/>
      <c r="N554" s="106"/>
      <c r="Q554" s="865"/>
      <c r="W554" s="869"/>
      <c r="Y554" s="869"/>
      <c r="AC554" s="942" t="s">
        <v>214</v>
      </c>
      <c r="AD554" s="959"/>
      <c r="AE554" s="960"/>
      <c r="AF554" s="769"/>
      <c r="AG554" s="961"/>
      <c r="AH554" s="962"/>
      <c r="AI554" s="963"/>
      <c r="AJ554" s="903">
        <f t="shared" ref="AJ554" si="696">AD554+AF554</f>
        <v>0</v>
      </c>
      <c r="AK554" s="2811">
        <f t="shared" ref="AK554" si="697">AE554+AG554</f>
        <v>0</v>
      </c>
      <c r="AL554" s="903">
        <f t="shared" ref="AL554" si="698">AF554+AH554</f>
        <v>0</v>
      </c>
      <c r="AM554" s="998">
        <f>AG554+AI554</f>
        <v>0</v>
      </c>
      <c r="AN554" s="933">
        <f t="shared" si="682"/>
        <v>0</v>
      </c>
      <c r="AO554" s="937">
        <f t="shared" si="683"/>
        <v>0</v>
      </c>
      <c r="AR554" s="98"/>
      <c r="AU554" s="106"/>
    </row>
    <row r="555" spans="2:47">
      <c r="B555" s="348" t="s">
        <v>2</v>
      </c>
      <c r="C555" s="349" t="s">
        <v>3</v>
      </c>
      <c r="D555" s="1570" t="s">
        <v>4</v>
      </c>
      <c r="E555" s="234" t="s">
        <v>59</v>
      </c>
      <c r="F555" s="112"/>
      <c r="G555" s="112"/>
      <c r="H555" s="112"/>
      <c r="I555" s="112"/>
      <c r="J555" s="112"/>
      <c r="K555" s="112"/>
      <c r="L555" s="112"/>
      <c r="M555" s="226"/>
      <c r="N555" s="106"/>
      <c r="Q555" s="865"/>
      <c r="W555" s="869"/>
      <c r="Y555" s="869"/>
      <c r="AC555" s="943" t="s">
        <v>92</v>
      </c>
      <c r="AD555" s="994"/>
      <c r="AE555" s="995"/>
      <c r="AF555" s="996">
        <f>I530</f>
        <v>101.358</v>
      </c>
      <c r="AG555" s="997">
        <f>J530</f>
        <v>90.3</v>
      </c>
      <c r="AH555" s="994"/>
      <c r="AI555" s="995"/>
      <c r="AJ555" s="903">
        <f t="shared" ref="AJ555:AK557" si="699">AD555+AF555</f>
        <v>101.358</v>
      </c>
      <c r="AK555" s="2811">
        <f t="shared" si="699"/>
        <v>90.3</v>
      </c>
      <c r="AL555" s="903">
        <f>AF555+AH555</f>
        <v>101.358</v>
      </c>
      <c r="AM555" s="998">
        <f>AG555+AI555</f>
        <v>90.3</v>
      </c>
      <c r="AN555" s="933">
        <f t="shared" si="682"/>
        <v>101.358</v>
      </c>
      <c r="AO555" s="937">
        <f t="shared" si="683"/>
        <v>90.3</v>
      </c>
      <c r="AR555" s="104"/>
      <c r="AU555" s="106"/>
    </row>
    <row r="556" spans="2:47" ht="15.75" thickBot="1">
      <c r="B556" s="350" t="s">
        <v>5</v>
      </c>
      <c r="C556" s="92"/>
      <c r="D556" s="1582" t="s">
        <v>60</v>
      </c>
      <c r="E556" s="1641"/>
      <c r="F556" s="106"/>
      <c r="G556" s="106"/>
      <c r="H556" s="177"/>
      <c r="I556" s="106"/>
      <c r="J556" s="106"/>
      <c r="K556" s="106"/>
      <c r="L556" s="106"/>
      <c r="M556" s="102"/>
      <c r="N556" s="106"/>
      <c r="O556" s="106"/>
      <c r="Q556" s="864"/>
      <c r="S556" s="864"/>
      <c r="U556" s="864"/>
      <c r="W556" s="276"/>
      <c r="Y556" s="276"/>
      <c r="AC556" s="944" t="s">
        <v>215</v>
      </c>
      <c r="AD556" s="999"/>
      <c r="AE556" s="1000"/>
      <c r="AF556" s="1001"/>
      <c r="AG556" s="1002"/>
      <c r="AH556" s="999"/>
      <c r="AI556" s="1000"/>
      <c r="AJ556" s="904">
        <f t="shared" si="699"/>
        <v>0</v>
      </c>
      <c r="AK556" s="2812">
        <f t="shared" si="699"/>
        <v>0</v>
      </c>
      <c r="AL556" s="904">
        <f>AF556+AH556</f>
        <v>0</v>
      </c>
      <c r="AM556" s="1003">
        <f>AG556+AI556</f>
        <v>0</v>
      </c>
      <c r="AN556" s="933">
        <f t="shared" si="682"/>
        <v>0</v>
      </c>
      <c r="AO556" s="937">
        <f t="shared" si="683"/>
        <v>0</v>
      </c>
      <c r="AR556" s="104"/>
      <c r="AU556" s="106"/>
    </row>
    <row r="557" spans="2:47" ht="16.5" thickBot="1">
      <c r="B557" s="1591" t="s">
        <v>570</v>
      </c>
      <c r="C557" s="112"/>
      <c r="D557" s="1575"/>
      <c r="E557" s="3119" t="s">
        <v>1015</v>
      </c>
      <c r="F557" s="3016"/>
      <c r="G557" s="3017"/>
      <c r="H557" s="3535" t="s">
        <v>1081</v>
      </c>
      <c r="I557" s="3016"/>
      <c r="J557" s="3017"/>
      <c r="K557" s="3294" t="s">
        <v>620</v>
      </c>
      <c r="L557" s="3016"/>
      <c r="M557" s="3017"/>
      <c r="N557" s="133"/>
      <c r="AC557" s="1088" t="s">
        <v>313</v>
      </c>
      <c r="AD557" s="1089">
        <f t="shared" ref="AD557:AI557" si="700">SUM(AD554:AD556)</f>
        <v>0</v>
      </c>
      <c r="AE557" s="975">
        <f t="shared" si="700"/>
        <v>0</v>
      </c>
      <c r="AF557" s="1089">
        <f t="shared" si="700"/>
        <v>101.358</v>
      </c>
      <c r="AG557" s="975">
        <f t="shared" si="700"/>
        <v>90.3</v>
      </c>
      <c r="AH557" s="2242">
        <f>SUM(AH554:AH556)</f>
        <v>0</v>
      </c>
      <c r="AI557" s="975">
        <f t="shared" si="700"/>
        <v>0</v>
      </c>
      <c r="AJ557" s="974">
        <f t="shared" si="699"/>
        <v>101.358</v>
      </c>
      <c r="AK557" s="976">
        <f t="shared" si="699"/>
        <v>90.3</v>
      </c>
      <c r="AL557" s="974">
        <f>AF557+AH557</f>
        <v>101.358</v>
      </c>
      <c r="AM557" s="977">
        <f>AG557+AI557</f>
        <v>90.3</v>
      </c>
      <c r="AN557" s="933">
        <f t="shared" si="682"/>
        <v>101.358</v>
      </c>
      <c r="AO557" s="937">
        <f t="shared" si="683"/>
        <v>90.3</v>
      </c>
      <c r="AR557" s="135"/>
    </row>
    <row r="558" spans="2:47" ht="16.5" thickBot="1">
      <c r="B558" s="1554"/>
      <c r="C558" s="340" t="s">
        <v>132</v>
      </c>
      <c r="D558" s="1555"/>
      <c r="E558" s="1206" t="s">
        <v>89</v>
      </c>
      <c r="F558" s="160" t="s">
        <v>90</v>
      </c>
      <c r="G558" s="2424" t="s">
        <v>91</v>
      </c>
      <c r="H558" s="1206" t="s">
        <v>89</v>
      </c>
      <c r="I558" s="160" t="s">
        <v>90</v>
      </c>
      <c r="J558" s="2424" t="s">
        <v>91</v>
      </c>
      <c r="K558" s="1206" t="s">
        <v>89</v>
      </c>
      <c r="L558" s="160" t="s">
        <v>90</v>
      </c>
      <c r="M558" s="2424" t="s">
        <v>91</v>
      </c>
      <c r="N558" s="92"/>
      <c r="AC558" t="s">
        <v>295</v>
      </c>
      <c r="AM558" s="2275"/>
      <c r="AN558" s="106"/>
      <c r="AO558" s="11"/>
      <c r="AR558" s="106"/>
    </row>
    <row r="559" spans="2:47" ht="15.75" thickBot="1">
      <c r="B559" s="1557" t="s">
        <v>464</v>
      </c>
      <c r="C559" s="1597" t="s">
        <v>1082</v>
      </c>
      <c r="D559" s="165">
        <v>100</v>
      </c>
      <c r="E559" s="129" t="s">
        <v>78</v>
      </c>
      <c r="F559" s="1553">
        <v>64.8</v>
      </c>
      <c r="G559" s="3387">
        <v>56</v>
      </c>
      <c r="H559" s="3002" t="s">
        <v>665</v>
      </c>
      <c r="I559" s="3536">
        <v>43.65</v>
      </c>
      <c r="J559" s="3387">
        <v>43.65</v>
      </c>
      <c r="K559" s="3043" t="s">
        <v>58</v>
      </c>
      <c r="L559" s="3537">
        <v>211</v>
      </c>
      <c r="M559" s="3538">
        <v>200</v>
      </c>
      <c r="N559" s="106"/>
      <c r="O559" t="s">
        <v>295</v>
      </c>
      <c r="Z559" s="926"/>
      <c r="AA559" s="291"/>
      <c r="AC559" t="str">
        <f>O560</f>
        <v>11-й день</v>
      </c>
      <c r="AD559" s="556" t="s">
        <v>546</v>
      </c>
      <c r="AI559" s="131" t="s">
        <v>125</v>
      </c>
      <c r="AK559" s="1531" t="str">
        <f>J554</f>
        <v>О С Е Н Ь     2024  -   __  г.г.</v>
      </c>
      <c r="AL559" s="67"/>
      <c r="AN559" s="11"/>
      <c r="AO559" s="11"/>
      <c r="AR559" s="1537"/>
      <c r="AU559" s="11"/>
    </row>
    <row r="560" spans="2:47" ht="15.75" thickBot="1">
      <c r="B560" s="186" t="s">
        <v>379</v>
      </c>
      <c r="C560" s="2691" t="s">
        <v>1081</v>
      </c>
      <c r="D560" s="232">
        <v>180</v>
      </c>
      <c r="E560" s="183" t="s">
        <v>129</v>
      </c>
      <c r="F560" s="227">
        <v>28</v>
      </c>
      <c r="G560" s="2395">
        <v>24</v>
      </c>
      <c r="H560" s="183" t="s">
        <v>77</v>
      </c>
      <c r="I560" s="228">
        <v>6.3</v>
      </c>
      <c r="J560" s="2395">
        <v>6.3</v>
      </c>
      <c r="K560" s="3382"/>
      <c r="L560" s="3267"/>
      <c r="M560" s="3268"/>
      <c r="N560" s="106"/>
      <c r="O560" s="99" t="s">
        <v>618</v>
      </c>
      <c r="P560" s="556" t="s">
        <v>546</v>
      </c>
      <c r="U560" s="131" t="s">
        <v>125</v>
      </c>
      <c r="W560" s="1531" t="str">
        <f>J554</f>
        <v>О С Е Н Ь     2024  -   __  г.г.</v>
      </c>
      <c r="X560" s="67"/>
      <c r="Y560" s="1034"/>
      <c r="Z560" s="926"/>
      <c r="AA560" s="1032"/>
      <c r="AC560" s="858" t="s">
        <v>243</v>
      </c>
      <c r="AD560" s="859" t="s">
        <v>296</v>
      </c>
      <c r="AE560" s="860"/>
      <c r="AF560" s="859" t="s">
        <v>297</v>
      </c>
      <c r="AG560" s="860"/>
      <c r="AH560" s="859" t="s">
        <v>298</v>
      </c>
      <c r="AI560" s="860"/>
      <c r="AJ560" s="859" t="s">
        <v>302</v>
      </c>
      <c r="AK560" s="860"/>
      <c r="AL560" s="906" t="s">
        <v>303</v>
      </c>
      <c r="AM560" s="860"/>
      <c r="AN560" s="1540" t="s">
        <v>304</v>
      </c>
      <c r="AO560" s="928"/>
      <c r="AR560" s="106"/>
    </row>
    <row r="561" spans="2:44" ht="15.75" thickBot="1">
      <c r="B561" s="3284" t="s">
        <v>1050</v>
      </c>
      <c r="C561" s="2691" t="s">
        <v>620</v>
      </c>
      <c r="D561" s="232">
        <v>200</v>
      </c>
      <c r="E561" s="183" t="s">
        <v>73</v>
      </c>
      <c r="F561" s="228">
        <v>16</v>
      </c>
      <c r="G561" s="2395">
        <v>16</v>
      </c>
      <c r="H561" s="183" t="s">
        <v>372</v>
      </c>
      <c r="I561" s="227">
        <v>0.44</v>
      </c>
      <c r="J561" s="2395">
        <v>0.44</v>
      </c>
      <c r="K561" s="3539"/>
      <c r="L561" s="106"/>
      <c r="M561" s="102"/>
      <c r="N561" s="106"/>
      <c r="Q561" s="169" t="s">
        <v>617</v>
      </c>
      <c r="AC561" s="1092" t="s">
        <v>324</v>
      </c>
      <c r="AD561" s="861" t="s">
        <v>90</v>
      </c>
      <c r="AE561" s="863" t="s">
        <v>91</v>
      </c>
      <c r="AF561" s="907" t="s">
        <v>90</v>
      </c>
      <c r="AG561" s="908" t="s">
        <v>91</v>
      </c>
      <c r="AH561" s="907" t="s">
        <v>90</v>
      </c>
      <c r="AI561" s="908" t="s">
        <v>91</v>
      </c>
      <c r="AJ561" s="861" t="s">
        <v>90</v>
      </c>
      <c r="AK561" s="862" t="s">
        <v>91</v>
      </c>
      <c r="AL561" s="909" t="s">
        <v>90</v>
      </c>
      <c r="AM561" s="862" t="s">
        <v>91</v>
      </c>
      <c r="AN561" s="1094" t="s">
        <v>90</v>
      </c>
      <c r="AO561" s="1095" t="s">
        <v>91</v>
      </c>
      <c r="AR561" s="101"/>
    </row>
    <row r="562" spans="2:44">
      <c r="B562" s="1643" t="s">
        <v>9</v>
      </c>
      <c r="C562" s="2691" t="s">
        <v>10</v>
      </c>
      <c r="D562" s="232">
        <v>60</v>
      </c>
      <c r="E562" s="183" t="s">
        <v>58</v>
      </c>
      <c r="F562" s="227">
        <v>20</v>
      </c>
      <c r="G562" s="2395">
        <v>20</v>
      </c>
      <c r="H562" s="184" t="s">
        <v>366</v>
      </c>
      <c r="I562" s="3007">
        <v>139.68</v>
      </c>
      <c r="J562" s="2395">
        <v>139.68</v>
      </c>
      <c r="K562" s="3308"/>
      <c r="L562" s="191"/>
      <c r="M562" s="3027"/>
      <c r="N562" s="92"/>
      <c r="O562" s="1105" t="s">
        <v>327</v>
      </c>
      <c r="P562" s="182"/>
      <c r="Q562" s="182"/>
      <c r="R562" s="182"/>
      <c r="S562" s="182"/>
      <c r="T562" s="182"/>
      <c r="U562" s="182"/>
      <c r="V562" s="182"/>
      <c r="W562" s="182"/>
      <c r="X562" s="182"/>
      <c r="Y562" s="856"/>
      <c r="AC562" s="945" t="s">
        <v>65</v>
      </c>
      <c r="AD562" s="978"/>
      <c r="AE562" s="1004"/>
      <c r="AF562" s="978"/>
      <c r="AG562" s="1005"/>
      <c r="AH562" s="978"/>
      <c r="AI562" s="1006"/>
      <c r="AJ562" s="902">
        <f t="shared" ref="AJ562:AJ571" si="701">AD562+AF562</f>
        <v>0</v>
      </c>
      <c r="AK562" s="2801">
        <f t="shared" ref="AK562:AK571" si="702">AE562+AG562</f>
        <v>0</v>
      </c>
      <c r="AL562" s="902">
        <f t="shared" ref="AL562:AL571" si="703">AF562+AH562</f>
        <v>0</v>
      </c>
      <c r="AM562" s="1007">
        <f t="shared" ref="AM562:AM571" si="704">AG562+AI562</f>
        <v>0</v>
      </c>
      <c r="AN562" s="933">
        <f>AD562+AF562+AH562</f>
        <v>0</v>
      </c>
      <c r="AO562" s="937">
        <f>AE562+AG562+AI562</f>
        <v>0</v>
      </c>
      <c r="AR562" s="101"/>
    </row>
    <row r="563" spans="2:44">
      <c r="B563" s="1250" t="s">
        <v>9</v>
      </c>
      <c r="C563" s="2691" t="s">
        <v>319</v>
      </c>
      <c r="D563" s="232">
        <v>30</v>
      </c>
      <c r="E563" s="241" t="s">
        <v>481</v>
      </c>
      <c r="F563" s="242">
        <v>10</v>
      </c>
      <c r="G563" s="2428">
        <v>10</v>
      </c>
      <c r="H563" s="3494"/>
      <c r="I563" s="3271"/>
      <c r="J563" s="3540"/>
      <c r="K563" s="3497"/>
      <c r="L563" s="105"/>
      <c r="M563" s="3500"/>
      <c r="N563" s="92"/>
      <c r="O563" s="692"/>
      <c r="P563" s="17" t="s">
        <v>328</v>
      </c>
      <c r="Q563" s="17"/>
      <c r="R563" s="17"/>
      <c r="S563" s="17"/>
      <c r="T563" s="17"/>
      <c r="U563" s="17"/>
      <c r="V563" s="17"/>
      <c r="W563" s="17"/>
      <c r="X563" s="17"/>
      <c r="Y563" s="857"/>
      <c r="AC563" s="945" t="s">
        <v>465</v>
      </c>
      <c r="AD563" s="1237">
        <f>I559</f>
        <v>43.65</v>
      </c>
      <c r="AE563" s="1008">
        <f>J559</f>
        <v>43.65</v>
      </c>
      <c r="AF563" s="959"/>
      <c r="AG563" s="1009"/>
      <c r="AH563" s="959"/>
      <c r="AI563" s="1010"/>
      <c r="AJ563" s="903">
        <f t="shared" si="701"/>
        <v>43.65</v>
      </c>
      <c r="AK563" s="2802">
        <f t="shared" si="702"/>
        <v>43.65</v>
      </c>
      <c r="AL563" s="903">
        <f t="shared" si="703"/>
        <v>0</v>
      </c>
      <c r="AM563" s="950">
        <f t="shared" si="704"/>
        <v>0</v>
      </c>
      <c r="AN563" s="933">
        <f t="shared" ref="AN563:AN611" si="705">AD563+AF563+AH563</f>
        <v>43.65</v>
      </c>
      <c r="AO563" s="937">
        <f t="shared" ref="AO563:AO611" si="706">AE563+AG563+AI563</f>
        <v>43.65</v>
      </c>
      <c r="AR563" s="101"/>
    </row>
    <row r="564" spans="2:44" ht="16.5" thickBot="1">
      <c r="B564" s="3541"/>
      <c r="C564" s="786"/>
      <c r="D564" s="102"/>
      <c r="E564" s="183" t="s">
        <v>372</v>
      </c>
      <c r="F564" s="227">
        <v>0.71299999999999997</v>
      </c>
      <c r="G564" s="1233">
        <v>0.71299999999999997</v>
      </c>
      <c r="H564" s="3497"/>
      <c r="I564" s="3340"/>
      <c r="J564" s="130"/>
      <c r="K564" s="103"/>
      <c r="L564" s="106"/>
      <c r="M564" s="102"/>
      <c r="N564" s="92"/>
      <c r="AA564" s="11"/>
      <c r="AC564" s="945" t="s">
        <v>67</v>
      </c>
      <c r="AD564" s="1011"/>
      <c r="AE564" s="1066"/>
      <c r="AF564" s="1011"/>
      <c r="AG564" s="1013"/>
      <c r="AH564" s="1011"/>
      <c r="AI564" s="1014"/>
      <c r="AJ564" s="903">
        <f t="shared" si="701"/>
        <v>0</v>
      </c>
      <c r="AK564" s="2802">
        <f t="shared" si="702"/>
        <v>0</v>
      </c>
      <c r="AL564" s="903">
        <f t="shared" si="703"/>
        <v>0</v>
      </c>
      <c r="AM564" s="950">
        <f t="shared" si="704"/>
        <v>0</v>
      </c>
      <c r="AN564" s="933">
        <f t="shared" si="705"/>
        <v>0</v>
      </c>
      <c r="AO564" s="937">
        <f t="shared" si="706"/>
        <v>0</v>
      </c>
      <c r="AR564" s="101"/>
    </row>
    <row r="565" spans="2:44" ht="15.75" thickBot="1">
      <c r="B565" s="1234" t="s">
        <v>292</v>
      </c>
      <c r="C565" s="1235"/>
      <c r="D565" s="3186">
        <f>SUM(D559:D564)</f>
        <v>570</v>
      </c>
      <c r="E565" s="2769" t="s">
        <v>82</v>
      </c>
      <c r="F565" s="3405">
        <v>4</v>
      </c>
      <c r="G565" s="3412">
        <v>4</v>
      </c>
      <c r="H565" s="3542"/>
      <c r="I565" s="3340"/>
      <c r="J565" s="130"/>
      <c r="K565" s="1228"/>
      <c r="L565" s="1231"/>
      <c r="M565" s="1230"/>
      <c r="N565" s="92"/>
      <c r="O565" s="858" t="s">
        <v>243</v>
      </c>
      <c r="P565" s="859" t="s">
        <v>296</v>
      </c>
      <c r="Q565" s="860"/>
      <c r="R565" s="859" t="s">
        <v>297</v>
      </c>
      <c r="S565" s="860"/>
      <c r="T565" s="859" t="s">
        <v>298</v>
      </c>
      <c r="U565" s="860"/>
      <c r="V565" s="906" t="s">
        <v>299</v>
      </c>
      <c r="W565" s="860"/>
      <c r="X565" s="906" t="s">
        <v>300</v>
      </c>
      <c r="Y565" s="860"/>
      <c r="Z565" s="1532" t="s">
        <v>304</v>
      </c>
      <c r="AA565" s="911"/>
      <c r="AC565" s="945" t="s">
        <v>68</v>
      </c>
      <c r="AD565" s="959"/>
      <c r="AE565" s="1012"/>
      <c r="AF565" s="959"/>
      <c r="AG565" s="1013"/>
      <c r="AH565" s="959"/>
      <c r="AI565" s="1014"/>
      <c r="AJ565" s="903">
        <f t="shared" si="701"/>
        <v>0</v>
      </c>
      <c r="AK565" s="2802">
        <f t="shared" si="702"/>
        <v>0</v>
      </c>
      <c r="AL565" s="903">
        <f t="shared" si="703"/>
        <v>0</v>
      </c>
      <c r="AM565" s="950">
        <f t="shared" si="704"/>
        <v>0</v>
      </c>
      <c r="AN565" s="933">
        <f t="shared" si="705"/>
        <v>0</v>
      </c>
      <c r="AO565" s="937">
        <f t="shared" si="706"/>
        <v>0</v>
      </c>
      <c r="AR565" s="101"/>
    </row>
    <row r="566" spans="2:44" ht="15.75" thickBot="1">
      <c r="B566" s="616"/>
      <c r="C566" s="340" t="s">
        <v>110</v>
      </c>
      <c r="D566" s="226"/>
      <c r="E566" s="1594" t="s">
        <v>452</v>
      </c>
      <c r="F566" s="112"/>
      <c r="G566" s="226"/>
      <c r="H566" s="2757"/>
      <c r="I566" s="3330" t="s">
        <v>432</v>
      </c>
      <c r="J566" s="3330"/>
      <c r="K566" s="3016"/>
      <c r="L566" s="3016"/>
      <c r="M566" s="3017"/>
      <c r="N566" s="92"/>
      <c r="O566" s="700"/>
      <c r="P566" s="861" t="s">
        <v>90</v>
      </c>
      <c r="Q566" s="862" t="s">
        <v>91</v>
      </c>
      <c r="R566" s="861" t="s">
        <v>90</v>
      </c>
      <c r="S566" s="862" t="s">
        <v>91</v>
      </c>
      <c r="T566" s="861" t="s">
        <v>90</v>
      </c>
      <c r="U566" s="862" t="s">
        <v>91</v>
      </c>
      <c r="V566" s="861" t="s">
        <v>90</v>
      </c>
      <c r="W566" s="862" t="s">
        <v>91</v>
      </c>
      <c r="X566" s="861" t="s">
        <v>90</v>
      </c>
      <c r="Y566" s="863" t="s">
        <v>91</v>
      </c>
      <c r="Z566" s="912" t="s">
        <v>90</v>
      </c>
      <c r="AA566" s="913" t="s">
        <v>91</v>
      </c>
      <c r="AC566" s="945" t="s">
        <v>70</v>
      </c>
      <c r="AD566" s="959"/>
      <c r="AE566" s="1008"/>
      <c r="AF566" s="959"/>
      <c r="AG566" s="1009"/>
      <c r="AH566" s="959"/>
      <c r="AI566" s="1010"/>
      <c r="AJ566" s="903">
        <f t="shared" si="701"/>
        <v>0</v>
      </c>
      <c r="AK566" s="2802">
        <f t="shared" si="702"/>
        <v>0</v>
      </c>
      <c r="AL566" s="903">
        <f t="shared" si="703"/>
        <v>0</v>
      </c>
      <c r="AM566" s="950">
        <f t="shared" si="704"/>
        <v>0</v>
      </c>
      <c r="AN566" s="933">
        <f t="shared" si="705"/>
        <v>0</v>
      </c>
      <c r="AO566" s="937">
        <f t="shared" si="706"/>
        <v>0</v>
      </c>
      <c r="AR566" s="101"/>
    </row>
    <row r="567" spans="2:44" ht="15.75" thickBot="1">
      <c r="B567" s="3284" t="s">
        <v>1083</v>
      </c>
      <c r="C567" s="1597" t="s">
        <v>1084</v>
      </c>
      <c r="D567" s="1550">
        <v>100</v>
      </c>
      <c r="E567" s="1206" t="s">
        <v>89</v>
      </c>
      <c r="F567" s="160" t="s">
        <v>90</v>
      </c>
      <c r="G567" s="2424" t="s">
        <v>91</v>
      </c>
      <c r="H567" s="3308" t="s">
        <v>89</v>
      </c>
      <c r="I567" s="3094" t="s">
        <v>90</v>
      </c>
      <c r="J567" s="3027" t="s">
        <v>91</v>
      </c>
      <c r="K567" s="3150" t="s">
        <v>89</v>
      </c>
      <c r="L567" s="3023" t="s">
        <v>90</v>
      </c>
      <c r="M567" s="3024" t="s">
        <v>91</v>
      </c>
      <c r="N567" s="92"/>
      <c r="O567" s="1106" t="s">
        <v>118</v>
      </c>
      <c r="P567" s="878">
        <f>D563</f>
        <v>30</v>
      </c>
      <c r="Q567" s="1035">
        <f>D563</f>
        <v>30</v>
      </c>
      <c r="R567" s="892">
        <f>D575</f>
        <v>50</v>
      </c>
      <c r="S567" s="1027">
        <f>D575</f>
        <v>50</v>
      </c>
      <c r="T567" s="892">
        <f>D594</f>
        <v>30</v>
      </c>
      <c r="U567" s="1036">
        <f>D594</f>
        <v>30</v>
      </c>
      <c r="V567" s="892">
        <f>P567+R567</f>
        <v>80</v>
      </c>
      <c r="W567" s="1026">
        <f>Q567+S567</f>
        <v>80</v>
      </c>
      <c r="X567" s="892">
        <f>R567+T567</f>
        <v>80</v>
      </c>
      <c r="Y567" s="1027">
        <f>S567+U567</f>
        <v>80</v>
      </c>
      <c r="Z567" s="914">
        <f t="shared" ref="Z567:Z575" si="707">P567+R567+T567</f>
        <v>110</v>
      </c>
      <c r="AA567" s="915">
        <f t="shared" ref="AA567:AA575" si="708">Q567+S567+U567</f>
        <v>110</v>
      </c>
      <c r="AC567" s="945" t="s">
        <v>71</v>
      </c>
      <c r="AD567" s="959"/>
      <c r="AE567" s="1015"/>
      <c r="AF567" s="959"/>
      <c r="AG567" s="1009"/>
      <c r="AH567" s="959"/>
      <c r="AI567" s="1010"/>
      <c r="AJ567" s="903">
        <f t="shared" si="701"/>
        <v>0</v>
      </c>
      <c r="AK567" s="2802">
        <f t="shared" si="702"/>
        <v>0</v>
      </c>
      <c r="AL567" s="903">
        <f t="shared" si="703"/>
        <v>0</v>
      </c>
      <c r="AM567" s="950">
        <f t="shared" si="704"/>
        <v>0</v>
      </c>
      <c r="AN567" s="933">
        <f t="shared" si="705"/>
        <v>0</v>
      </c>
      <c r="AO567" s="937">
        <f t="shared" si="706"/>
        <v>0</v>
      </c>
      <c r="AR567" s="101"/>
    </row>
    <row r="568" spans="2:44">
      <c r="B568" s="3371" t="s">
        <v>1085</v>
      </c>
      <c r="C568" s="1598" t="s">
        <v>1171</v>
      </c>
      <c r="D568" s="102"/>
      <c r="E568" s="3043" t="s">
        <v>69</v>
      </c>
      <c r="F568" s="3543">
        <v>84.703000000000003</v>
      </c>
      <c r="G568" s="3544">
        <v>67.760000000000005</v>
      </c>
      <c r="H568" s="129" t="s">
        <v>44</v>
      </c>
      <c r="I568" s="3233">
        <v>48.06</v>
      </c>
      <c r="J568" s="2346">
        <v>36</v>
      </c>
      <c r="K568" s="2770" t="s">
        <v>431</v>
      </c>
      <c r="L568" s="2868">
        <v>41.4</v>
      </c>
      <c r="M568" s="2869">
        <v>41.4</v>
      </c>
      <c r="N568" s="92"/>
      <c r="O568" s="916" t="s">
        <v>117</v>
      </c>
      <c r="P568" s="879">
        <f>D562+F561</f>
        <v>76</v>
      </c>
      <c r="Q568" s="1037">
        <f>D562+G561</f>
        <v>76</v>
      </c>
      <c r="R568" s="879">
        <f>D574</f>
        <v>60</v>
      </c>
      <c r="S568" s="1038">
        <f>D574</f>
        <v>60</v>
      </c>
      <c r="T568" s="879">
        <f>F592</f>
        <v>9.1999999999999993</v>
      </c>
      <c r="U568" s="1634">
        <f>G592</f>
        <v>9.1999999999999993</v>
      </c>
      <c r="V568" s="879">
        <f t="shared" ref="V568:V572" si="709">P568+R568</f>
        <v>136</v>
      </c>
      <c r="W568" s="1029">
        <f t="shared" ref="W568:W572" si="710">Q568+S568</f>
        <v>136</v>
      </c>
      <c r="X568" s="879">
        <f t="shared" ref="X568:X572" si="711">R568+T568</f>
        <v>69.2</v>
      </c>
      <c r="Y568" s="950">
        <f t="shared" ref="Y568:Y572" si="712">S568+U568</f>
        <v>69.2</v>
      </c>
      <c r="Z568" s="917">
        <f t="shared" si="707"/>
        <v>145.19999999999999</v>
      </c>
      <c r="AA568" s="918">
        <f t="shared" si="708"/>
        <v>145.19999999999999</v>
      </c>
      <c r="AC568" s="946" t="s">
        <v>326</v>
      </c>
      <c r="AD568" s="959"/>
      <c r="AE568" s="1008"/>
      <c r="AF568" s="959"/>
      <c r="AG568" s="1009"/>
      <c r="AH568" s="959"/>
      <c r="AI568" s="1010"/>
      <c r="AJ568" s="903">
        <f t="shared" si="701"/>
        <v>0</v>
      </c>
      <c r="AK568" s="2802">
        <f t="shared" si="702"/>
        <v>0</v>
      </c>
      <c r="AL568" s="903">
        <f t="shared" si="703"/>
        <v>0</v>
      </c>
      <c r="AM568" s="950">
        <f t="shared" si="704"/>
        <v>0</v>
      </c>
      <c r="AN568" s="933">
        <f t="shared" si="705"/>
        <v>0</v>
      </c>
      <c r="AO568" s="937">
        <f t="shared" si="706"/>
        <v>0</v>
      </c>
      <c r="AR568" s="101"/>
    </row>
    <row r="569" spans="2:44" ht="15.75" thickBot="1">
      <c r="B569" s="3545" t="s">
        <v>768</v>
      </c>
      <c r="C569" s="3640" t="s">
        <v>769</v>
      </c>
      <c r="D569" s="1625">
        <v>250</v>
      </c>
      <c r="E569" s="183" t="s">
        <v>44</v>
      </c>
      <c r="F569" s="256">
        <v>52.323999999999998</v>
      </c>
      <c r="G569" s="2430">
        <v>39.24</v>
      </c>
      <c r="H569" s="183" t="s">
        <v>64</v>
      </c>
      <c r="I569" s="227">
        <v>27.9</v>
      </c>
      <c r="J569" s="3184">
        <v>22.32</v>
      </c>
      <c r="K569" s="245" t="s">
        <v>221</v>
      </c>
      <c r="L569" s="3331">
        <v>1.62</v>
      </c>
      <c r="M569" s="3013">
        <v>1.62</v>
      </c>
      <c r="N569" s="92"/>
      <c r="O569" s="916" t="s">
        <v>74</v>
      </c>
      <c r="P569" s="879"/>
      <c r="Q569" s="1133"/>
      <c r="R569" s="879">
        <f>L572</f>
        <v>1.8</v>
      </c>
      <c r="S569" s="1029">
        <f>M572</f>
        <v>1.8</v>
      </c>
      <c r="T569" s="879">
        <f>I597</f>
        <v>1.5</v>
      </c>
      <c r="U569" s="1040">
        <f>J597</f>
        <v>1.5</v>
      </c>
      <c r="V569" s="879">
        <f t="shared" si="709"/>
        <v>1.8</v>
      </c>
      <c r="W569" s="1029">
        <f t="shared" si="710"/>
        <v>1.8</v>
      </c>
      <c r="X569" s="879">
        <f t="shared" si="711"/>
        <v>3.3</v>
      </c>
      <c r="Y569" s="950">
        <f t="shared" si="712"/>
        <v>3.3</v>
      </c>
      <c r="Z569" s="917">
        <f t="shared" si="707"/>
        <v>3.3</v>
      </c>
      <c r="AA569" s="918">
        <f t="shared" si="708"/>
        <v>3.3</v>
      </c>
      <c r="AC569" s="1093" t="s">
        <v>325</v>
      </c>
      <c r="AD569" s="2343"/>
      <c r="AE569" s="2724"/>
      <c r="AF569" s="965"/>
      <c r="AG569" s="1017"/>
      <c r="AH569" s="965"/>
      <c r="AI569" s="1018"/>
      <c r="AJ569" s="904">
        <f t="shared" si="701"/>
        <v>0</v>
      </c>
      <c r="AK569" s="2803">
        <f t="shared" si="702"/>
        <v>0</v>
      </c>
      <c r="AL569" s="904">
        <f t="shared" si="703"/>
        <v>0</v>
      </c>
      <c r="AM569" s="868">
        <f t="shared" si="704"/>
        <v>0</v>
      </c>
      <c r="AN569" s="933">
        <f t="shared" si="705"/>
        <v>0</v>
      </c>
      <c r="AO569" s="937">
        <f t="shared" si="706"/>
        <v>0</v>
      </c>
      <c r="AR569" s="127"/>
    </row>
    <row r="570" spans="2:44" ht="15.75" thickBot="1">
      <c r="B570" s="103"/>
      <c r="C570" s="3641" t="s">
        <v>770</v>
      </c>
      <c r="D570" s="3546"/>
      <c r="E570" s="183" t="s">
        <v>134</v>
      </c>
      <c r="F570" s="256">
        <v>13.5</v>
      </c>
      <c r="G570" s="2430">
        <v>10.79</v>
      </c>
      <c r="H570" s="183" t="s">
        <v>386</v>
      </c>
      <c r="I570" s="227">
        <v>21.42</v>
      </c>
      <c r="J570" s="3184">
        <v>18</v>
      </c>
      <c r="K570" s="245" t="s">
        <v>396</v>
      </c>
      <c r="L570" s="227">
        <v>4.32</v>
      </c>
      <c r="M570" s="3055">
        <v>4.32</v>
      </c>
      <c r="N570" s="92"/>
      <c r="O570" s="919" t="s">
        <v>305</v>
      </c>
      <c r="P570" s="880">
        <f t="shared" ref="P570:U570" si="713">AD570</f>
        <v>43.65</v>
      </c>
      <c r="Q570" s="1058">
        <f t="shared" si="713"/>
        <v>43.65</v>
      </c>
      <c r="R570" s="880">
        <f t="shared" si="713"/>
        <v>0</v>
      </c>
      <c r="S570" s="1041">
        <f t="shared" si="713"/>
        <v>0</v>
      </c>
      <c r="T570" s="880">
        <f t="shared" si="713"/>
        <v>0</v>
      </c>
      <c r="U570" s="1042">
        <f t="shared" si="713"/>
        <v>0</v>
      </c>
      <c r="V570" s="880">
        <f t="shared" si="709"/>
        <v>43.65</v>
      </c>
      <c r="W570" s="921">
        <f t="shared" si="710"/>
        <v>43.65</v>
      </c>
      <c r="X570" s="880">
        <f t="shared" si="711"/>
        <v>0</v>
      </c>
      <c r="Y570" s="1041">
        <f t="shared" si="712"/>
        <v>0</v>
      </c>
      <c r="Z570" s="920">
        <f t="shared" si="707"/>
        <v>43.65</v>
      </c>
      <c r="AA570" s="921">
        <f t="shared" si="708"/>
        <v>43.65</v>
      </c>
      <c r="AC570" s="947" t="s">
        <v>314</v>
      </c>
      <c r="AD570" s="1019">
        <f t="shared" ref="AD570:AH570" si="714">SUM(AD562:AD569)</f>
        <v>43.65</v>
      </c>
      <c r="AE570" s="1020">
        <f t="shared" si="714"/>
        <v>43.65</v>
      </c>
      <c r="AF570" s="1021">
        <f t="shared" si="714"/>
        <v>0</v>
      </c>
      <c r="AG570" s="949">
        <f t="shared" si="714"/>
        <v>0</v>
      </c>
      <c r="AH570" s="1019">
        <f t="shared" si="714"/>
        <v>0</v>
      </c>
      <c r="AI570" s="1022">
        <f>SUM(AI562:AI569)</f>
        <v>0</v>
      </c>
      <c r="AJ570" s="948">
        <f t="shared" si="701"/>
        <v>43.65</v>
      </c>
      <c r="AK570" s="1023">
        <f t="shared" si="702"/>
        <v>43.65</v>
      </c>
      <c r="AL570" s="948">
        <f t="shared" si="703"/>
        <v>0</v>
      </c>
      <c r="AM570" s="1024">
        <f t="shared" si="704"/>
        <v>0</v>
      </c>
      <c r="AN570" s="933">
        <f t="shared" si="705"/>
        <v>43.65</v>
      </c>
      <c r="AO570" s="937">
        <f t="shared" si="706"/>
        <v>43.65</v>
      </c>
      <c r="AR570" s="106"/>
    </row>
    <row r="571" spans="2:44">
      <c r="B571" s="162" t="s">
        <v>490</v>
      </c>
      <c r="C571" s="1597" t="s">
        <v>432</v>
      </c>
      <c r="D571" s="3003">
        <v>180</v>
      </c>
      <c r="E571" s="3054" t="s">
        <v>771</v>
      </c>
      <c r="F571" s="92"/>
      <c r="G571" s="102"/>
      <c r="H571" s="183" t="s">
        <v>124</v>
      </c>
      <c r="I571" s="227">
        <v>26.1</v>
      </c>
      <c r="J571" s="3184">
        <v>20.88</v>
      </c>
      <c r="K571" s="245" t="s">
        <v>64</v>
      </c>
      <c r="L571" s="227">
        <v>5.4</v>
      </c>
      <c r="M571" s="229">
        <v>4.32</v>
      </c>
      <c r="N571" s="92"/>
      <c r="O571" s="916" t="s">
        <v>94</v>
      </c>
      <c r="P571" s="879"/>
      <c r="Q571" s="872"/>
      <c r="R571" s="879"/>
      <c r="S571" s="950"/>
      <c r="T571" s="879">
        <f>F595</f>
        <v>20</v>
      </c>
      <c r="U571" s="1043">
        <f>G595</f>
        <v>20</v>
      </c>
      <c r="V571" s="879">
        <f t="shared" si="709"/>
        <v>0</v>
      </c>
      <c r="W571" s="1029">
        <f t="shared" si="710"/>
        <v>0</v>
      </c>
      <c r="X571" s="879">
        <f t="shared" si="711"/>
        <v>20</v>
      </c>
      <c r="Y571" s="950">
        <f t="shared" si="712"/>
        <v>20</v>
      </c>
      <c r="Z571" s="917">
        <f t="shared" si="707"/>
        <v>20</v>
      </c>
      <c r="AA571" s="918">
        <f t="shared" si="708"/>
        <v>20</v>
      </c>
      <c r="AC571" s="86" t="s">
        <v>419</v>
      </c>
      <c r="AD571" s="900"/>
      <c r="AE571" s="1119"/>
      <c r="AF571" s="902"/>
      <c r="AG571" s="1025"/>
      <c r="AH571" s="905"/>
      <c r="AI571" s="1128"/>
      <c r="AJ571" s="905">
        <f t="shared" si="701"/>
        <v>0</v>
      </c>
      <c r="AK571" s="1026">
        <f t="shared" si="702"/>
        <v>0</v>
      </c>
      <c r="AL571" s="905">
        <f t="shared" si="703"/>
        <v>0</v>
      </c>
      <c r="AM571" s="1027">
        <f t="shared" si="704"/>
        <v>0</v>
      </c>
      <c r="AN571" s="933">
        <f t="shared" si="705"/>
        <v>0</v>
      </c>
      <c r="AO571" s="937">
        <f t="shared" si="706"/>
        <v>0</v>
      </c>
      <c r="AR571" s="111"/>
    </row>
    <row r="572" spans="2:44">
      <c r="B572" s="186" t="s">
        <v>512</v>
      </c>
      <c r="C572" s="3623" t="s">
        <v>513</v>
      </c>
      <c r="D572" s="2754">
        <v>120</v>
      </c>
      <c r="E572" s="183" t="s">
        <v>64</v>
      </c>
      <c r="F572" s="256">
        <v>12.5</v>
      </c>
      <c r="G572" s="2430">
        <v>10</v>
      </c>
      <c r="H572" s="241" t="s">
        <v>366</v>
      </c>
      <c r="I572" s="242">
        <v>27</v>
      </c>
      <c r="J572" s="3261"/>
      <c r="K572" s="3100" t="s">
        <v>352</v>
      </c>
      <c r="L572" s="227">
        <v>1.8</v>
      </c>
      <c r="M572" s="3055">
        <v>1.8</v>
      </c>
      <c r="N572" s="92"/>
      <c r="O572" s="429" t="s">
        <v>44</v>
      </c>
      <c r="P572" s="1131"/>
      <c r="Q572" s="1049"/>
      <c r="R572" s="1131">
        <f>F569+I568</f>
        <v>100.384</v>
      </c>
      <c r="S572" s="1029">
        <f>G569+J568</f>
        <v>75.240000000000009</v>
      </c>
      <c r="T572" s="879"/>
      <c r="U572" s="1043"/>
      <c r="V572" s="879">
        <f t="shared" si="709"/>
        <v>100.384</v>
      </c>
      <c r="W572" s="1029">
        <f t="shared" si="710"/>
        <v>75.240000000000009</v>
      </c>
      <c r="X572" s="879">
        <f t="shared" si="711"/>
        <v>100.384</v>
      </c>
      <c r="Y572" s="950">
        <f t="shared" si="712"/>
        <v>75.240000000000009</v>
      </c>
      <c r="Z572" s="917">
        <f t="shared" si="707"/>
        <v>100.384</v>
      </c>
      <c r="AA572" s="918">
        <f t="shared" si="708"/>
        <v>75.240000000000009</v>
      </c>
      <c r="AC572" s="930" t="s">
        <v>323</v>
      </c>
      <c r="AD572" s="769"/>
      <c r="AE572" s="1120"/>
      <c r="AF572" s="903">
        <f>I575</f>
        <v>62.777999999999999</v>
      </c>
      <c r="AG572" s="1028">
        <f>J575</f>
        <v>40.502000000000002</v>
      </c>
      <c r="AH572" s="903"/>
      <c r="AI572" s="1046"/>
      <c r="AJ572" s="903">
        <f t="shared" ref="AJ572:AM575" si="715">AD572+AF572</f>
        <v>62.777999999999999</v>
      </c>
      <c r="AK572" s="1029">
        <f t="shared" si="715"/>
        <v>40.502000000000002</v>
      </c>
      <c r="AL572" s="903">
        <f t="shared" si="715"/>
        <v>62.777999999999999</v>
      </c>
      <c r="AM572" s="950">
        <f t="shared" si="715"/>
        <v>40.502000000000002</v>
      </c>
      <c r="AN572" s="933">
        <f t="shared" si="705"/>
        <v>62.777999999999999</v>
      </c>
      <c r="AO572" s="937">
        <f t="shared" si="706"/>
        <v>40.502000000000002</v>
      </c>
      <c r="AR572" s="111"/>
    </row>
    <row r="573" spans="2:44">
      <c r="B573" s="186" t="s">
        <v>1086</v>
      </c>
      <c r="C573" s="2691" t="s">
        <v>1087</v>
      </c>
      <c r="D573" s="3006">
        <v>200</v>
      </c>
      <c r="E573" s="3054" t="s">
        <v>551</v>
      </c>
      <c r="F573" s="92"/>
      <c r="G573" s="102"/>
      <c r="H573" s="183" t="s">
        <v>77</v>
      </c>
      <c r="I573" s="227">
        <v>7.2</v>
      </c>
      <c r="J573" s="3184">
        <v>7.2</v>
      </c>
      <c r="K573" s="3100" t="s">
        <v>376</v>
      </c>
      <c r="L573" s="3046">
        <v>1.35</v>
      </c>
      <c r="M573" s="3047">
        <v>1.35</v>
      </c>
      <c r="N573" s="92"/>
      <c r="O573" s="2796" t="s">
        <v>425</v>
      </c>
      <c r="P573" s="881">
        <f t="shared" ref="P573:U573" si="716">AD585</f>
        <v>0</v>
      </c>
      <c r="Q573" s="1044">
        <f t="shared" si="716"/>
        <v>0</v>
      </c>
      <c r="R573" s="1391">
        <f t="shared" si="716"/>
        <v>385.84799999999996</v>
      </c>
      <c r="S573" s="1392">
        <f t="shared" si="716"/>
        <v>299.91199999999998</v>
      </c>
      <c r="T573" s="881">
        <f t="shared" si="716"/>
        <v>0</v>
      </c>
      <c r="U573" s="1046">
        <f t="shared" si="716"/>
        <v>0</v>
      </c>
      <c r="V573" s="1391">
        <f t="shared" ref="V573:Y575" si="717">P573+R573</f>
        <v>385.84799999999996</v>
      </c>
      <c r="W573" s="923">
        <f t="shared" si="717"/>
        <v>299.91199999999998</v>
      </c>
      <c r="X573" s="1391">
        <f t="shared" si="717"/>
        <v>385.84799999999996</v>
      </c>
      <c r="Y573" s="1392">
        <f t="shared" si="717"/>
        <v>299.91199999999998</v>
      </c>
      <c r="Z573" s="1393">
        <f t="shared" si="707"/>
        <v>385.84799999999996</v>
      </c>
      <c r="AA573" s="923">
        <f t="shared" si="708"/>
        <v>299.91199999999998</v>
      </c>
      <c r="AC573" s="929" t="s">
        <v>230</v>
      </c>
      <c r="AD573" s="769"/>
      <c r="AE573" s="1121"/>
      <c r="AF573" s="903"/>
      <c r="AG573" s="1028"/>
      <c r="AH573" s="903"/>
      <c r="AI573" s="1046"/>
      <c r="AJ573" s="903">
        <f t="shared" si="715"/>
        <v>0</v>
      </c>
      <c r="AK573" s="1029">
        <f t="shared" si="715"/>
        <v>0</v>
      </c>
      <c r="AL573" s="903">
        <f t="shared" si="715"/>
        <v>0</v>
      </c>
      <c r="AM573" s="950">
        <f t="shared" si="715"/>
        <v>0</v>
      </c>
      <c r="AN573" s="933">
        <f t="shared" si="705"/>
        <v>0</v>
      </c>
      <c r="AO573" s="937">
        <f t="shared" si="706"/>
        <v>0</v>
      </c>
      <c r="AR573" s="207"/>
    </row>
    <row r="574" spans="2:44">
      <c r="B574" s="1643" t="s">
        <v>9</v>
      </c>
      <c r="C574" s="2691" t="s">
        <v>10</v>
      </c>
      <c r="D574" s="3006">
        <v>60</v>
      </c>
      <c r="E574" s="183" t="s">
        <v>772</v>
      </c>
      <c r="F574" s="256">
        <v>5</v>
      </c>
      <c r="G574" s="2430">
        <v>5</v>
      </c>
      <c r="H574" s="3048" t="s">
        <v>528</v>
      </c>
      <c r="I574" s="2398"/>
      <c r="J574" s="2407"/>
      <c r="K574" s="3052" t="s">
        <v>135</v>
      </c>
      <c r="L574" s="3212">
        <v>5.9299999999999999E-2</v>
      </c>
      <c r="M574" s="3197">
        <v>5.9299999999999999E-2</v>
      </c>
      <c r="N574" s="92"/>
      <c r="O574" s="2797" t="s">
        <v>426</v>
      </c>
      <c r="P574" s="1391">
        <f t="shared" ref="P574:U575" si="718">AD592</f>
        <v>0</v>
      </c>
      <c r="Q574" s="1044">
        <f t="shared" si="718"/>
        <v>0</v>
      </c>
      <c r="R574" s="881">
        <f t="shared" si="718"/>
        <v>7.57</v>
      </c>
      <c r="S574" s="1045">
        <f t="shared" si="718"/>
        <v>7.57</v>
      </c>
      <c r="T574" s="881">
        <f t="shared" si="718"/>
        <v>2</v>
      </c>
      <c r="U574" s="1046">
        <f t="shared" si="718"/>
        <v>2</v>
      </c>
      <c r="V574" s="881">
        <f t="shared" si="717"/>
        <v>7.57</v>
      </c>
      <c r="W574" s="923">
        <f t="shared" si="717"/>
        <v>7.57</v>
      </c>
      <c r="X574" s="881">
        <f t="shared" si="717"/>
        <v>9.57</v>
      </c>
      <c r="Y574" s="1045">
        <f t="shared" si="717"/>
        <v>9.57</v>
      </c>
      <c r="Z574" s="1393">
        <f t="shared" si="707"/>
        <v>9.57</v>
      </c>
      <c r="AA574" s="923">
        <f t="shared" si="708"/>
        <v>9.57</v>
      </c>
      <c r="AC574" s="931" t="s">
        <v>353</v>
      </c>
      <c r="AD574" s="769"/>
      <c r="AE574" s="1122"/>
      <c r="AF574" s="903"/>
      <c r="AG574" s="1028"/>
      <c r="AH574" s="904"/>
      <c r="AI574" s="1129"/>
      <c r="AJ574" s="904">
        <f t="shared" si="715"/>
        <v>0</v>
      </c>
      <c r="AK574" s="1031">
        <f t="shared" si="715"/>
        <v>0</v>
      </c>
      <c r="AL574" s="904">
        <f t="shared" si="715"/>
        <v>0</v>
      </c>
      <c r="AM574" s="868">
        <f t="shared" si="715"/>
        <v>0</v>
      </c>
      <c r="AN574" s="933">
        <f t="shared" si="705"/>
        <v>0</v>
      </c>
      <c r="AO574" s="937">
        <f t="shared" si="706"/>
        <v>0</v>
      </c>
      <c r="AR574" s="207"/>
    </row>
    <row r="575" spans="2:44">
      <c r="B575" s="1250" t="s">
        <v>9</v>
      </c>
      <c r="C575" s="2691" t="s">
        <v>319</v>
      </c>
      <c r="D575" s="3006">
        <v>50</v>
      </c>
      <c r="E575" s="183" t="s">
        <v>354</v>
      </c>
      <c r="F575" s="228">
        <v>7.4999999999999997E-2</v>
      </c>
      <c r="G575" s="1233">
        <v>7.4999999999999997E-2</v>
      </c>
      <c r="H575" s="183" t="s">
        <v>287</v>
      </c>
      <c r="I575" s="227">
        <v>62.777999999999999</v>
      </c>
      <c r="J575" s="3184">
        <v>40.502000000000002</v>
      </c>
      <c r="K575" s="245" t="s">
        <v>372</v>
      </c>
      <c r="L575" s="3126">
        <v>0.5</v>
      </c>
      <c r="M575" s="3237">
        <v>0.5</v>
      </c>
      <c r="N575" s="92"/>
      <c r="O575" s="2798" t="s">
        <v>526</v>
      </c>
      <c r="P575" s="1391">
        <f t="shared" si="718"/>
        <v>0</v>
      </c>
      <c r="Q575" s="1044">
        <f t="shared" si="718"/>
        <v>0</v>
      </c>
      <c r="R575" s="1391">
        <f t="shared" si="718"/>
        <v>393.41799999999995</v>
      </c>
      <c r="S575" s="1392">
        <f t="shared" si="718"/>
        <v>307.48199999999997</v>
      </c>
      <c r="T575" s="881">
        <f t="shared" si="718"/>
        <v>2</v>
      </c>
      <c r="U575" s="1046">
        <f t="shared" si="718"/>
        <v>2</v>
      </c>
      <c r="V575" s="881">
        <f t="shared" si="717"/>
        <v>393.41799999999995</v>
      </c>
      <c r="W575" s="923">
        <f t="shared" si="717"/>
        <v>307.48199999999997</v>
      </c>
      <c r="X575" s="881">
        <f t="shared" si="717"/>
        <v>395.41799999999995</v>
      </c>
      <c r="Y575" s="1045">
        <f t="shared" si="717"/>
        <v>309.48199999999997</v>
      </c>
      <c r="Z575" s="1393">
        <f t="shared" si="707"/>
        <v>395.41799999999995</v>
      </c>
      <c r="AA575" s="923">
        <f t="shared" si="708"/>
        <v>309.48199999999997</v>
      </c>
      <c r="AC575" s="931" t="s">
        <v>633</v>
      </c>
      <c r="AD575" s="900"/>
      <c r="AE575" s="1119"/>
      <c r="AF575" s="902"/>
      <c r="AG575" s="1025"/>
      <c r="AH575" s="903"/>
      <c r="AI575" s="1046"/>
      <c r="AJ575" s="903">
        <f t="shared" si="715"/>
        <v>0</v>
      </c>
      <c r="AK575" s="1029">
        <f t="shared" si="715"/>
        <v>0</v>
      </c>
      <c r="AL575" s="903">
        <f t="shared" si="715"/>
        <v>0</v>
      </c>
      <c r="AM575" s="950">
        <f t="shared" si="715"/>
        <v>0</v>
      </c>
      <c r="AN575" s="933">
        <f t="shared" si="705"/>
        <v>0</v>
      </c>
      <c r="AO575" s="937">
        <f t="shared" si="706"/>
        <v>0</v>
      </c>
      <c r="AR575" s="104"/>
    </row>
    <row r="576" spans="2:44" ht="15.75" thickBot="1">
      <c r="B576" s="3163" t="s">
        <v>934</v>
      </c>
      <c r="C576" s="2691" t="s">
        <v>1165</v>
      </c>
      <c r="D576" s="232">
        <v>100</v>
      </c>
      <c r="E576" s="183" t="s">
        <v>366</v>
      </c>
      <c r="F576" s="256">
        <v>3.68</v>
      </c>
      <c r="G576" s="2430"/>
      <c r="H576" s="183" t="s">
        <v>619</v>
      </c>
      <c r="I576" s="3166"/>
      <c r="J576" s="2394">
        <v>1.3</v>
      </c>
      <c r="K576" s="3547" t="s">
        <v>529</v>
      </c>
      <c r="L576" s="92"/>
      <c r="M576" s="102"/>
      <c r="N576" s="92"/>
      <c r="O576" s="916" t="s">
        <v>66</v>
      </c>
      <c r="P576" s="882">
        <f t="shared" ref="P576:U576" si="719">AD600</f>
        <v>0</v>
      </c>
      <c r="Q576" s="1047">
        <f t="shared" si="719"/>
        <v>0</v>
      </c>
      <c r="R576" s="882">
        <f t="shared" si="719"/>
        <v>113.5</v>
      </c>
      <c r="S576" s="950">
        <f t="shared" si="719"/>
        <v>100</v>
      </c>
      <c r="T576" s="882">
        <f t="shared" si="719"/>
        <v>0</v>
      </c>
      <c r="U576" s="1043">
        <f t="shared" si="719"/>
        <v>0</v>
      </c>
      <c r="V576" s="882">
        <f t="shared" ref="V576:Y576" si="720">P576+R576</f>
        <v>113.5</v>
      </c>
      <c r="W576" s="1029">
        <f t="shared" si="720"/>
        <v>100</v>
      </c>
      <c r="X576" s="882">
        <f t="shared" si="720"/>
        <v>113.5</v>
      </c>
      <c r="Y576" s="950">
        <f t="shared" si="720"/>
        <v>100</v>
      </c>
      <c r="Z576" s="934">
        <f t="shared" ref="Z576:Z597" si="721">P576+R576+T576</f>
        <v>113.5</v>
      </c>
      <c r="AA576" s="918">
        <f t="shared" ref="AA576:AA597" si="722">Q576+S576+U576</f>
        <v>100</v>
      </c>
      <c r="AC576" s="1201" t="s">
        <v>373</v>
      </c>
      <c r="AD576" s="769"/>
      <c r="AE576" s="1120"/>
      <c r="AF576" s="903"/>
      <c r="AG576" s="1028"/>
      <c r="AH576" s="903"/>
      <c r="AI576" s="1046"/>
      <c r="AJ576" s="903">
        <f t="shared" ref="AJ576:AJ577" si="723">AD576+AF576</f>
        <v>0</v>
      </c>
      <c r="AK576" s="1029">
        <f t="shared" ref="AK576:AK577" si="724">AE576+AG576</f>
        <v>0</v>
      </c>
      <c r="AL576" s="903">
        <f t="shared" ref="AL576:AL577" si="725">AF576+AH576</f>
        <v>0</v>
      </c>
      <c r="AM576" s="950">
        <f t="shared" ref="AM576:AM577" si="726">AG576+AI576</f>
        <v>0</v>
      </c>
      <c r="AN576" s="933">
        <f t="shared" si="705"/>
        <v>0</v>
      </c>
      <c r="AO576" s="937">
        <f t="shared" si="706"/>
        <v>0</v>
      </c>
      <c r="AR576" s="111"/>
    </row>
    <row r="577" spans="2:44" ht="16.5" thickBot="1">
      <c r="B577" s="3541"/>
      <c r="C577" s="786"/>
      <c r="D577" s="102"/>
      <c r="E577" s="3548" t="s">
        <v>773</v>
      </c>
      <c r="F577" s="92"/>
      <c r="G577" s="102"/>
      <c r="H577" s="3549" t="s">
        <v>1088</v>
      </c>
      <c r="I577" s="3016"/>
      <c r="J577" s="3017"/>
      <c r="K577" s="3264" t="s">
        <v>774</v>
      </c>
      <c r="L577" s="3218"/>
      <c r="M577" s="3219"/>
      <c r="N577" s="92"/>
      <c r="O577" s="924" t="s">
        <v>93</v>
      </c>
      <c r="P577" s="882">
        <f t="shared" ref="P577:U577" si="727">AD604</f>
        <v>0</v>
      </c>
      <c r="Q577" s="872">
        <f t="shared" si="727"/>
        <v>0</v>
      </c>
      <c r="R577" s="882">
        <f t="shared" si="727"/>
        <v>25</v>
      </c>
      <c r="S577" s="1029">
        <f>AG604</f>
        <v>25</v>
      </c>
      <c r="T577" s="882">
        <f t="shared" si="727"/>
        <v>0</v>
      </c>
      <c r="U577" s="1043">
        <f t="shared" si="727"/>
        <v>0</v>
      </c>
      <c r="V577" s="879">
        <f t="shared" ref="V577:V599" si="728">P577+R577</f>
        <v>25</v>
      </c>
      <c r="W577" s="1029">
        <f t="shared" ref="W577:W604" si="729">Q577+S577</f>
        <v>25</v>
      </c>
      <c r="X577" s="879">
        <f t="shared" ref="X577:X602" si="730">R577+T577</f>
        <v>25</v>
      </c>
      <c r="Y577" s="950">
        <f t="shared" ref="Y577:Y604" si="731">S577+U577</f>
        <v>25</v>
      </c>
      <c r="Z577" s="917">
        <f t="shared" si="721"/>
        <v>25</v>
      </c>
      <c r="AA577" s="918">
        <f t="shared" si="722"/>
        <v>25</v>
      </c>
      <c r="AC577" s="930" t="s">
        <v>374</v>
      </c>
      <c r="AD577" s="769"/>
      <c r="AE577" s="1121"/>
      <c r="AF577" s="903"/>
      <c r="AG577" s="1028"/>
      <c r="AH577" s="903"/>
      <c r="AI577" s="1046"/>
      <c r="AJ577" s="903">
        <f t="shared" si="723"/>
        <v>0</v>
      </c>
      <c r="AK577" s="1029">
        <f t="shared" si="724"/>
        <v>0</v>
      </c>
      <c r="AL577" s="903">
        <f t="shared" si="725"/>
        <v>0</v>
      </c>
      <c r="AM577" s="950">
        <f t="shared" si="726"/>
        <v>0</v>
      </c>
      <c r="AN577" s="933">
        <f t="shared" si="705"/>
        <v>0</v>
      </c>
      <c r="AO577" s="937">
        <f t="shared" si="706"/>
        <v>0</v>
      </c>
      <c r="AR577" s="207"/>
    </row>
    <row r="578" spans="2:44" ht="15.75" thickBot="1">
      <c r="B578" s="1552"/>
      <c r="C578" s="786"/>
      <c r="D578" s="1592"/>
      <c r="E578" s="184" t="s">
        <v>86</v>
      </c>
      <c r="F578" s="3550">
        <v>3.25</v>
      </c>
      <c r="G578" s="1233">
        <v>3.25</v>
      </c>
      <c r="H578" s="1206" t="s">
        <v>89</v>
      </c>
      <c r="I578" s="160" t="s">
        <v>90</v>
      </c>
      <c r="J578" s="2424" t="s">
        <v>91</v>
      </c>
      <c r="K578" s="1206" t="s">
        <v>89</v>
      </c>
      <c r="L578" s="160" t="s">
        <v>90</v>
      </c>
      <c r="M578" s="2424" t="s">
        <v>91</v>
      </c>
      <c r="N578" s="92"/>
      <c r="O578" s="916" t="s">
        <v>721</v>
      </c>
      <c r="P578" s="879"/>
      <c r="Q578" s="872"/>
      <c r="R578" s="879">
        <f>I586</f>
        <v>100</v>
      </c>
      <c r="S578" s="950">
        <f>J586</f>
        <v>100</v>
      </c>
      <c r="T578" s="879"/>
      <c r="U578" s="1043"/>
      <c r="V578" s="879">
        <f t="shared" si="728"/>
        <v>100</v>
      </c>
      <c r="W578" s="1029">
        <f t="shared" si="729"/>
        <v>100</v>
      </c>
      <c r="X578" s="879">
        <f t="shared" si="730"/>
        <v>100</v>
      </c>
      <c r="Y578" s="950">
        <f t="shared" si="731"/>
        <v>100</v>
      </c>
      <c r="Z578" s="917">
        <f t="shared" si="721"/>
        <v>100</v>
      </c>
      <c r="AA578" s="918">
        <f t="shared" si="722"/>
        <v>100</v>
      </c>
      <c r="AC578" s="931" t="s">
        <v>111</v>
      </c>
      <c r="AD578" s="1132"/>
      <c r="AE578" s="1121"/>
      <c r="AF578" s="903">
        <f>I571+I579</f>
        <v>138.6</v>
      </c>
      <c r="AG578" s="1028">
        <f>J571+J579</f>
        <v>110.88</v>
      </c>
      <c r="AH578" s="903"/>
      <c r="AI578" s="1046"/>
      <c r="AJ578" s="903">
        <f t="shared" ref="AJ578:AM585" si="732">AD578+AF578</f>
        <v>138.6</v>
      </c>
      <c r="AK578" s="1029">
        <f t="shared" si="732"/>
        <v>110.88</v>
      </c>
      <c r="AL578" s="903">
        <f t="shared" si="732"/>
        <v>138.6</v>
      </c>
      <c r="AM578" s="950">
        <f t="shared" si="732"/>
        <v>110.88</v>
      </c>
      <c r="AN578" s="933">
        <f t="shared" si="705"/>
        <v>138.6</v>
      </c>
      <c r="AO578" s="937">
        <f t="shared" si="706"/>
        <v>110.88</v>
      </c>
      <c r="AR578" s="207"/>
    </row>
    <row r="579" spans="2:44" ht="15.75">
      <c r="B579" s="3541"/>
      <c r="C579" s="786"/>
      <c r="D579" s="1592"/>
      <c r="E579" s="3054" t="s">
        <v>775</v>
      </c>
      <c r="F579" s="92"/>
      <c r="G579" s="92"/>
      <c r="H579" s="183" t="s">
        <v>124</v>
      </c>
      <c r="I579" s="227">
        <v>112.5</v>
      </c>
      <c r="J579" s="229">
        <v>90</v>
      </c>
      <c r="K579" s="3551" t="s">
        <v>108</v>
      </c>
      <c r="L579" s="3233">
        <v>182.47</v>
      </c>
      <c r="M579" s="3552">
        <v>127.9</v>
      </c>
      <c r="N579" s="92"/>
      <c r="O579" s="429" t="s">
        <v>317</v>
      </c>
      <c r="P579" s="879">
        <f t="shared" ref="P579:U579" si="733">AD607</f>
        <v>92.8</v>
      </c>
      <c r="Q579" s="872">
        <f t="shared" si="733"/>
        <v>80</v>
      </c>
      <c r="R579" s="879">
        <f t="shared" si="733"/>
        <v>0</v>
      </c>
      <c r="S579" s="950">
        <f t="shared" si="733"/>
        <v>0</v>
      </c>
      <c r="T579" s="879">
        <f t="shared" si="733"/>
        <v>51.253999999999998</v>
      </c>
      <c r="U579" s="1043">
        <f t="shared" si="733"/>
        <v>43.56</v>
      </c>
      <c r="V579" s="879">
        <f t="shared" si="728"/>
        <v>92.8</v>
      </c>
      <c r="W579" s="1029">
        <f t="shared" si="729"/>
        <v>80</v>
      </c>
      <c r="X579" s="879">
        <f t="shared" si="730"/>
        <v>51.253999999999998</v>
      </c>
      <c r="Y579" s="950">
        <f t="shared" si="731"/>
        <v>43.56</v>
      </c>
      <c r="Z579" s="917">
        <f t="shared" si="721"/>
        <v>144.054</v>
      </c>
      <c r="AA579" s="918">
        <f t="shared" si="722"/>
        <v>123.56</v>
      </c>
      <c r="AC579" s="931" t="s">
        <v>80</v>
      </c>
      <c r="AD579" s="769"/>
      <c r="AE579" s="1124"/>
      <c r="AF579" s="903">
        <f>F570+I570+L580</f>
        <v>37.300000000000004</v>
      </c>
      <c r="AG579" s="1028">
        <f>G570+J570+M580</f>
        <v>30.79</v>
      </c>
      <c r="AH579" s="903"/>
      <c r="AI579" s="1046"/>
      <c r="AJ579" s="903">
        <f t="shared" si="732"/>
        <v>37.300000000000004</v>
      </c>
      <c r="AK579" s="1029">
        <f t="shared" si="732"/>
        <v>30.79</v>
      </c>
      <c r="AL579" s="903">
        <f t="shared" si="732"/>
        <v>37.300000000000004</v>
      </c>
      <c r="AM579" s="950">
        <f t="shared" si="732"/>
        <v>30.79</v>
      </c>
      <c r="AN579" s="933">
        <f t="shared" si="705"/>
        <v>37.300000000000004</v>
      </c>
      <c r="AO579" s="937">
        <f t="shared" si="706"/>
        <v>30.79</v>
      </c>
      <c r="AR579" s="207"/>
    </row>
    <row r="580" spans="2:44">
      <c r="B580" s="103"/>
      <c r="C580" s="2348"/>
      <c r="D580" s="102"/>
      <c r="E580" s="183" t="s">
        <v>376</v>
      </c>
      <c r="F580" s="227">
        <v>2.5</v>
      </c>
      <c r="G580" s="2394">
        <v>2.5</v>
      </c>
      <c r="H580" s="3316" t="s">
        <v>354</v>
      </c>
      <c r="I580" s="3553">
        <v>0.01</v>
      </c>
      <c r="J580" s="3554">
        <v>0.01</v>
      </c>
      <c r="K580" s="183" t="s">
        <v>134</v>
      </c>
      <c r="L580" s="228">
        <v>2.38</v>
      </c>
      <c r="M580" s="3555">
        <v>2</v>
      </c>
      <c r="N580" s="92"/>
      <c r="O580" s="916" t="s">
        <v>318</v>
      </c>
      <c r="P580" s="879">
        <f t="shared" ref="P580:U580" si="734">AD611</f>
        <v>0</v>
      </c>
      <c r="Q580" s="1047">
        <f t="shared" si="734"/>
        <v>0</v>
      </c>
      <c r="R580" s="879">
        <f t="shared" si="734"/>
        <v>0</v>
      </c>
      <c r="S580" s="1029">
        <f t="shared" si="734"/>
        <v>0</v>
      </c>
      <c r="T580" s="879">
        <f t="shared" si="734"/>
        <v>0</v>
      </c>
      <c r="U580" s="1048">
        <f t="shared" si="734"/>
        <v>0</v>
      </c>
      <c r="V580" s="879">
        <f t="shared" si="728"/>
        <v>0</v>
      </c>
      <c r="W580" s="1029">
        <f t="shared" si="729"/>
        <v>0</v>
      </c>
      <c r="X580" s="879">
        <f t="shared" si="730"/>
        <v>0</v>
      </c>
      <c r="Y580" s="950">
        <f t="shared" si="731"/>
        <v>0</v>
      </c>
      <c r="Z580" s="917">
        <f t="shared" si="721"/>
        <v>0</v>
      </c>
      <c r="AA580" s="918">
        <f t="shared" si="722"/>
        <v>0</v>
      </c>
      <c r="AC580" s="931" t="s">
        <v>64</v>
      </c>
      <c r="AD580" s="769"/>
      <c r="AE580" s="1124"/>
      <c r="AF580" s="903">
        <f>F572+I569+L571+I581</f>
        <v>62.466999999999999</v>
      </c>
      <c r="AG580" s="1028">
        <f>G572+J569+M571+J581</f>
        <v>49.980000000000004</v>
      </c>
      <c r="AH580" s="903"/>
      <c r="AI580" s="1046"/>
      <c r="AJ580" s="903">
        <f t="shared" si="732"/>
        <v>62.466999999999999</v>
      </c>
      <c r="AK580" s="1029">
        <f t="shared" si="732"/>
        <v>49.980000000000004</v>
      </c>
      <c r="AL580" s="903">
        <f t="shared" si="732"/>
        <v>62.466999999999999</v>
      </c>
      <c r="AM580" s="950">
        <f t="shared" si="732"/>
        <v>49.980000000000004</v>
      </c>
      <c r="AN580" s="933">
        <f t="shared" si="705"/>
        <v>62.466999999999999</v>
      </c>
      <c r="AO580" s="937">
        <f t="shared" si="706"/>
        <v>49.980000000000004</v>
      </c>
      <c r="AR580" s="207"/>
    </row>
    <row r="581" spans="2:44">
      <c r="B581" s="664"/>
      <c r="C581" s="2692"/>
      <c r="D581" s="1696"/>
      <c r="E581" s="183" t="s">
        <v>372</v>
      </c>
      <c r="F581" s="3046">
        <v>0.8</v>
      </c>
      <c r="G581" s="3053">
        <v>0.8</v>
      </c>
      <c r="H581" s="183" t="s">
        <v>64</v>
      </c>
      <c r="I581" s="256">
        <v>16.667000000000002</v>
      </c>
      <c r="J581" s="2430">
        <v>13.34</v>
      </c>
      <c r="K581" s="183" t="s">
        <v>394</v>
      </c>
      <c r="L581" s="228">
        <v>2</v>
      </c>
      <c r="M581" s="3555">
        <v>2</v>
      </c>
      <c r="N581" s="92"/>
      <c r="O581" s="916" t="s">
        <v>108</v>
      </c>
      <c r="P581" s="879"/>
      <c r="Q581" s="872"/>
      <c r="R581" s="1131">
        <f>L579</f>
        <v>182.47</v>
      </c>
      <c r="S581" s="950">
        <f>M579</f>
        <v>127.9</v>
      </c>
      <c r="T581" s="879"/>
      <c r="U581" s="1043"/>
      <c r="V581" s="879">
        <f t="shared" si="728"/>
        <v>182.47</v>
      </c>
      <c r="W581" s="1029">
        <f t="shared" si="729"/>
        <v>127.9</v>
      </c>
      <c r="X581" s="879">
        <f t="shared" si="730"/>
        <v>182.47</v>
      </c>
      <c r="Y581" s="950">
        <f t="shared" si="731"/>
        <v>127.9</v>
      </c>
      <c r="Z581" s="917">
        <f t="shared" si="721"/>
        <v>182.47</v>
      </c>
      <c r="AA581" s="918">
        <f t="shared" si="722"/>
        <v>127.9</v>
      </c>
      <c r="AC581" s="931" t="s">
        <v>69</v>
      </c>
      <c r="AD581" s="769"/>
      <c r="AE581" s="1121"/>
      <c r="AF581" s="903">
        <f>F568</f>
        <v>84.703000000000003</v>
      </c>
      <c r="AG581" s="1028">
        <f>G568</f>
        <v>67.760000000000005</v>
      </c>
      <c r="AH581" s="903"/>
      <c r="AI581" s="1046"/>
      <c r="AJ581" s="903">
        <f t="shared" si="732"/>
        <v>84.703000000000003</v>
      </c>
      <c r="AK581" s="1029">
        <f t="shared" si="732"/>
        <v>67.760000000000005</v>
      </c>
      <c r="AL581" s="903">
        <f t="shared" si="732"/>
        <v>84.703000000000003</v>
      </c>
      <c r="AM581" s="950">
        <f t="shared" si="732"/>
        <v>67.760000000000005</v>
      </c>
      <c r="AN581" s="933">
        <f t="shared" si="705"/>
        <v>84.703000000000003</v>
      </c>
      <c r="AO581" s="937">
        <f t="shared" si="706"/>
        <v>67.760000000000005</v>
      </c>
      <c r="AR581" s="207"/>
    </row>
    <row r="582" spans="2:44">
      <c r="B582" s="664"/>
      <c r="C582" s="2692"/>
      <c r="D582" s="1592"/>
      <c r="E582" s="2393" t="s">
        <v>135</v>
      </c>
      <c r="F582" s="3046">
        <v>0.01</v>
      </c>
      <c r="G582" s="3053">
        <v>0.01</v>
      </c>
      <c r="H582" s="183" t="s">
        <v>376</v>
      </c>
      <c r="I582" s="3195">
        <v>2</v>
      </c>
      <c r="J582" s="3238">
        <v>2</v>
      </c>
      <c r="K582" s="3299" t="s">
        <v>274</v>
      </c>
      <c r="L582" s="3556" t="s">
        <v>1002</v>
      </c>
      <c r="M582" s="3557">
        <v>2.6</v>
      </c>
      <c r="N582" s="92"/>
      <c r="O582" s="916" t="s">
        <v>62</v>
      </c>
      <c r="P582" s="879"/>
      <c r="Q582" s="872"/>
      <c r="R582" s="879"/>
      <c r="S582" s="950"/>
      <c r="T582" s="1169"/>
      <c r="U582" s="1048"/>
      <c r="V582" s="879">
        <f t="shared" si="728"/>
        <v>0</v>
      </c>
      <c r="W582" s="1029">
        <f t="shared" si="729"/>
        <v>0</v>
      </c>
      <c r="X582" s="879">
        <f t="shared" si="730"/>
        <v>0</v>
      </c>
      <c r="Y582" s="950">
        <f t="shared" si="731"/>
        <v>0</v>
      </c>
      <c r="Z582" s="917">
        <f t="shared" si="721"/>
        <v>0</v>
      </c>
      <c r="AA582" s="918">
        <f t="shared" si="722"/>
        <v>0</v>
      </c>
      <c r="AC582" s="931" t="s">
        <v>114</v>
      </c>
      <c r="AD582" s="769"/>
      <c r="AE582" s="1125"/>
      <c r="AF582" s="903"/>
      <c r="AG582" s="1028"/>
      <c r="AH582" s="903"/>
      <c r="AI582" s="1046"/>
      <c r="AJ582" s="903">
        <f t="shared" si="732"/>
        <v>0</v>
      </c>
      <c r="AK582" s="1029">
        <f t="shared" si="732"/>
        <v>0</v>
      </c>
      <c r="AL582" s="903">
        <f t="shared" si="732"/>
        <v>0</v>
      </c>
      <c r="AM582" s="950">
        <f t="shared" si="732"/>
        <v>0</v>
      </c>
      <c r="AN582" s="933">
        <f t="shared" si="705"/>
        <v>0</v>
      </c>
      <c r="AO582" s="937">
        <f t="shared" si="706"/>
        <v>0</v>
      </c>
      <c r="AR582" s="207"/>
    </row>
    <row r="583" spans="2:44">
      <c r="B583" s="664"/>
      <c r="C583" s="2692"/>
      <c r="D583" s="102"/>
      <c r="E583" s="2393" t="s">
        <v>84</v>
      </c>
      <c r="F583" s="3046">
        <v>5</v>
      </c>
      <c r="G583" s="3053">
        <v>5</v>
      </c>
      <c r="H583" s="183" t="s">
        <v>82</v>
      </c>
      <c r="I583" s="3195">
        <v>1.7</v>
      </c>
      <c r="J583" s="3238">
        <v>1.7</v>
      </c>
      <c r="K583" s="241" t="s">
        <v>372</v>
      </c>
      <c r="L583" s="242">
        <v>0.36</v>
      </c>
      <c r="M583" s="3558">
        <v>0.36</v>
      </c>
      <c r="N583" s="92"/>
      <c r="O583" s="916" t="s">
        <v>58</v>
      </c>
      <c r="P583" s="1169">
        <f>F562+L559</f>
        <v>231</v>
      </c>
      <c r="Q583" s="1049">
        <f>G562+M559</f>
        <v>220</v>
      </c>
      <c r="R583" s="1131"/>
      <c r="S583" s="1029"/>
      <c r="T583" s="1131">
        <f>L594</f>
        <v>190</v>
      </c>
      <c r="U583" s="1048">
        <f>M594</f>
        <v>190</v>
      </c>
      <c r="V583" s="879">
        <f t="shared" si="728"/>
        <v>231</v>
      </c>
      <c r="W583" s="1029">
        <f t="shared" si="729"/>
        <v>220</v>
      </c>
      <c r="X583" s="879">
        <f t="shared" si="730"/>
        <v>190</v>
      </c>
      <c r="Y583" s="950">
        <f t="shared" si="731"/>
        <v>190</v>
      </c>
      <c r="Z583" s="917">
        <f t="shared" si="721"/>
        <v>421</v>
      </c>
      <c r="AA583" s="918">
        <f t="shared" si="722"/>
        <v>410</v>
      </c>
      <c r="AC583" s="931" t="s">
        <v>634</v>
      </c>
      <c r="AD583" s="1130"/>
      <c r="AE583" s="1126"/>
      <c r="AF583" s="903"/>
      <c r="AG583" s="1028"/>
      <c r="AH583" s="903"/>
      <c r="AI583" s="1046"/>
      <c r="AJ583" s="903">
        <f t="shared" si="732"/>
        <v>0</v>
      </c>
      <c r="AK583" s="1029">
        <f t="shared" si="732"/>
        <v>0</v>
      </c>
      <c r="AL583" s="903">
        <f t="shared" si="732"/>
        <v>0</v>
      </c>
      <c r="AM583" s="950">
        <f t="shared" si="732"/>
        <v>0</v>
      </c>
      <c r="AN583" s="933">
        <f t="shared" si="705"/>
        <v>0</v>
      </c>
      <c r="AO583" s="937">
        <f t="shared" si="706"/>
        <v>0</v>
      </c>
      <c r="AR583" s="1538"/>
    </row>
    <row r="584" spans="2:44" ht="15.75" thickBot="1">
      <c r="B584" s="664"/>
      <c r="C584" s="2692"/>
      <c r="D584" s="1592"/>
      <c r="E584" s="183" t="s">
        <v>366</v>
      </c>
      <c r="F584" s="227">
        <v>200</v>
      </c>
      <c r="G584" s="3184">
        <v>200</v>
      </c>
      <c r="H584" s="241" t="s">
        <v>372</v>
      </c>
      <c r="I584" s="3276">
        <v>0.16</v>
      </c>
      <c r="J584" s="3277">
        <v>0.16</v>
      </c>
      <c r="K584" s="183" t="s">
        <v>394</v>
      </c>
      <c r="L584" s="228">
        <v>6</v>
      </c>
      <c r="M584" s="3555">
        <v>6</v>
      </c>
      <c r="N584" s="92"/>
      <c r="O584" s="916" t="s">
        <v>122</v>
      </c>
      <c r="P584" s="879"/>
      <c r="Q584" s="872"/>
      <c r="R584" s="879"/>
      <c r="S584" s="950"/>
      <c r="T584" s="879"/>
      <c r="U584" s="1043"/>
      <c r="V584" s="879">
        <f t="shared" si="728"/>
        <v>0</v>
      </c>
      <c r="W584" s="1029">
        <f t="shared" si="729"/>
        <v>0</v>
      </c>
      <c r="X584" s="879">
        <f t="shared" si="730"/>
        <v>0</v>
      </c>
      <c r="Y584" s="950">
        <f t="shared" si="731"/>
        <v>0</v>
      </c>
      <c r="Z584" s="917">
        <f t="shared" si="721"/>
        <v>0</v>
      </c>
      <c r="AA584" s="925">
        <f t="shared" si="722"/>
        <v>0</v>
      </c>
      <c r="AC584" s="2268" t="s">
        <v>635</v>
      </c>
      <c r="AD584" s="1412"/>
      <c r="AE584" s="1127"/>
      <c r="AF584" s="2369"/>
      <c r="AG584" s="1416"/>
      <c r="AH584" s="904"/>
      <c r="AI584" s="1129"/>
      <c r="AJ584" s="904">
        <f t="shared" si="732"/>
        <v>0</v>
      </c>
      <c r="AK584" s="1031">
        <f t="shared" si="732"/>
        <v>0</v>
      </c>
      <c r="AL584" s="904">
        <f t="shared" si="732"/>
        <v>0</v>
      </c>
      <c r="AM584" s="868">
        <f t="shared" si="732"/>
        <v>0</v>
      </c>
      <c r="AN584" s="1546">
        <f t="shared" si="705"/>
        <v>0</v>
      </c>
      <c r="AO584" s="1547">
        <f t="shared" si="706"/>
        <v>0</v>
      </c>
      <c r="AR584" s="200"/>
    </row>
    <row r="585" spans="2:44" ht="16.5" thickBot="1">
      <c r="B585" s="664"/>
      <c r="C585" s="2692"/>
      <c r="D585" s="102"/>
      <c r="E585" s="3559"/>
      <c r="F585" s="3560" t="s">
        <v>1089</v>
      </c>
      <c r="G585" s="3561"/>
      <c r="H585" s="3562"/>
      <c r="I585" s="3562"/>
      <c r="J585" s="3563"/>
      <c r="K585" s="3128" t="s">
        <v>561</v>
      </c>
      <c r="L585" s="105"/>
      <c r="M585" s="3564"/>
      <c r="N585" s="92"/>
      <c r="O585" s="916" t="s">
        <v>61</v>
      </c>
      <c r="P585" s="879"/>
      <c r="Q585" s="872"/>
      <c r="R585" s="882"/>
      <c r="S585" s="1052"/>
      <c r="T585" s="879"/>
      <c r="U585" s="1043"/>
      <c r="V585" s="879">
        <f t="shared" si="728"/>
        <v>0</v>
      </c>
      <c r="W585" s="1029">
        <f t="shared" si="729"/>
        <v>0</v>
      </c>
      <c r="X585" s="879">
        <f t="shared" si="730"/>
        <v>0</v>
      </c>
      <c r="Y585" s="950">
        <f t="shared" si="731"/>
        <v>0</v>
      </c>
      <c r="Z585" s="917">
        <f t="shared" si="721"/>
        <v>0</v>
      </c>
      <c r="AA585" s="925">
        <f t="shared" si="722"/>
        <v>0</v>
      </c>
      <c r="AC585" s="1365" t="s">
        <v>420</v>
      </c>
      <c r="AD585" s="1380">
        <f>SUM(AD572:AD584)</f>
        <v>0</v>
      </c>
      <c r="AE585" s="1381">
        <f>SUM(AE572:AE584)</f>
        <v>0</v>
      </c>
      <c r="AF585" s="1382">
        <f t="shared" ref="AF585:AH585" si="735">SUM(AF572:AF584)</f>
        <v>385.84799999999996</v>
      </c>
      <c r="AG585" s="1383">
        <f t="shared" si="735"/>
        <v>299.91199999999998</v>
      </c>
      <c r="AH585" s="1384">
        <f t="shared" si="735"/>
        <v>0</v>
      </c>
      <c r="AI585" s="1368">
        <f>SUM(AI572:AI584)</f>
        <v>0</v>
      </c>
      <c r="AJ585" s="2265">
        <f t="shared" si="732"/>
        <v>385.84799999999996</v>
      </c>
      <c r="AK585" s="2266">
        <f t="shared" si="732"/>
        <v>299.91199999999998</v>
      </c>
      <c r="AL585" s="2265">
        <f t="shared" si="732"/>
        <v>385.84799999999996</v>
      </c>
      <c r="AM585" s="2267">
        <f t="shared" si="732"/>
        <v>299.91199999999998</v>
      </c>
      <c r="AN585" s="1090">
        <f t="shared" si="705"/>
        <v>385.84799999999996</v>
      </c>
      <c r="AO585" s="1549">
        <f t="shared" si="706"/>
        <v>299.91199999999998</v>
      </c>
      <c r="AR585" s="106"/>
    </row>
    <row r="586" spans="2:44" ht="15.75" thickBot="1">
      <c r="B586" s="3416"/>
      <c r="C586" s="786"/>
      <c r="D586" s="1592"/>
      <c r="E586" s="3121" t="s">
        <v>89</v>
      </c>
      <c r="F586" s="1226" t="s">
        <v>90</v>
      </c>
      <c r="G586" s="1227" t="s">
        <v>91</v>
      </c>
      <c r="H586" s="241" t="s">
        <v>777</v>
      </c>
      <c r="I586" s="3276">
        <v>100</v>
      </c>
      <c r="J586" s="3277">
        <v>100</v>
      </c>
      <c r="K586" s="183" t="s">
        <v>82</v>
      </c>
      <c r="L586" s="228">
        <v>1.8</v>
      </c>
      <c r="M586" s="3565">
        <v>1.8</v>
      </c>
      <c r="N586" s="92"/>
      <c r="O586" s="916" t="s">
        <v>333</v>
      </c>
      <c r="P586" s="879"/>
      <c r="Q586" s="872"/>
      <c r="R586" s="882"/>
      <c r="S586" s="1029"/>
      <c r="T586" s="879"/>
      <c r="U586" s="1043"/>
      <c r="V586" s="879">
        <f t="shared" si="728"/>
        <v>0</v>
      </c>
      <c r="W586" s="1029">
        <f t="shared" si="729"/>
        <v>0</v>
      </c>
      <c r="X586" s="879">
        <f t="shared" si="730"/>
        <v>0</v>
      </c>
      <c r="Y586" s="950">
        <f t="shared" si="731"/>
        <v>0</v>
      </c>
      <c r="Z586" s="917">
        <f t="shared" si="721"/>
        <v>0</v>
      </c>
      <c r="AA586" s="925">
        <f t="shared" si="722"/>
        <v>0</v>
      </c>
      <c r="AC586" s="86" t="s">
        <v>429</v>
      </c>
      <c r="AD586" s="1344"/>
      <c r="AE586" s="1346"/>
      <c r="AF586" s="1347"/>
      <c r="AG586" s="1348"/>
      <c r="AH586" s="1347"/>
      <c r="AI586" s="1349"/>
      <c r="AN586" s="933">
        <f t="shared" si="705"/>
        <v>0</v>
      </c>
      <c r="AO586" s="937">
        <f t="shared" si="706"/>
        <v>0</v>
      </c>
      <c r="AR586" s="207"/>
    </row>
    <row r="587" spans="2:44" ht="15.75" thickBot="1">
      <c r="B587" s="3416"/>
      <c r="C587" s="786"/>
      <c r="D587" s="1592"/>
      <c r="E587" s="184" t="s">
        <v>1090</v>
      </c>
      <c r="F587" s="3126">
        <v>25</v>
      </c>
      <c r="G587" s="1233">
        <v>25</v>
      </c>
      <c r="H587" s="183" t="s">
        <v>366</v>
      </c>
      <c r="I587" s="227">
        <v>118</v>
      </c>
      <c r="J587" s="3055"/>
      <c r="K587" s="2862" t="s">
        <v>990</v>
      </c>
      <c r="L587" s="3016"/>
      <c r="M587" s="3017"/>
      <c r="N587" s="92"/>
      <c r="O587" s="916" t="s">
        <v>63</v>
      </c>
      <c r="P587" s="879"/>
      <c r="Q587" s="872"/>
      <c r="R587" s="879">
        <f>F583</f>
        <v>5</v>
      </c>
      <c r="S587" s="950">
        <f>G583</f>
        <v>5</v>
      </c>
      <c r="T587" s="879">
        <f>I595</f>
        <v>5</v>
      </c>
      <c r="U587" s="1043">
        <f>J595</f>
        <v>5</v>
      </c>
      <c r="V587" s="879">
        <f t="shared" si="728"/>
        <v>5</v>
      </c>
      <c r="W587" s="1029">
        <f t="shared" si="729"/>
        <v>5</v>
      </c>
      <c r="X587" s="879">
        <f t="shared" si="730"/>
        <v>10</v>
      </c>
      <c r="Y587" s="950">
        <f t="shared" si="731"/>
        <v>10</v>
      </c>
      <c r="Z587" s="917">
        <f t="shared" si="721"/>
        <v>10</v>
      </c>
      <c r="AA587" s="925">
        <f t="shared" si="722"/>
        <v>10</v>
      </c>
      <c r="AC587" s="931" t="s">
        <v>115</v>
      </c>
      <c r="AD587" s="769"/>
      <c r="AE587" s="1121"/>
      <c r="AF587" s="903"/>
      <c r="AG587" s="1028"/>
      <c r="AH587" s="903"/>
      <c r="AI587" s="1046"/>
      <c r="AJ587" s="903">
        <f t="shared" ref="AJ587:AM594" si="736">AD587+AF587</f>
        <v>0</v>
      </c>
      <c r="AK587" s="1029">
        <f t="shared" si="736"/>
        <v>0</v>
      </c>
      <c r="AL587" s="903">
        <f t="shared" si="736"/>
        <v>0</v>
      </c>
      <c r="AM587" s="950">
        <f t="shared" si="736"/>
        <v>0</v>
      </c>
      <c r="AN587" s="933">
        <f t="shared" si="705"/>
        <v>0</v>
      </c>
      <c r="AO587" s="937">
        <f t="shared" si="706"/>
        <v>0</v>
      </c>
      <c r="AR587" s="207"/>
    </row>
    <row r="588" spans="2:44" ht="15.75" thickBot="1">
      <c r="B588" s="1234" t="s">
        <v>293</v>
      </c>
      <c r="C588" s="2774"/>
      <c r="D588" s="3566">
        <f>SUM(D567:D576)</f>
        <v>1060</v>
      </c>
      <c r="E588" s="183" t="s">
        <v>376</v>
      </c>
      <c r="F588" s="242">
        <v>20</v>
      </c>
      <c r="G588" s="3013">
        <v>20</v>
      </c>
      <c r="H588" s="241" t="s">
        <v>128</v>
      </c>
      <c r="I588" s="2427">
        <v>10</v>
      </c>
      <c r="J588" s="3289">
        <v>10</v>
      </c>
      <c r="K588" s="3178" t="s">
        <v>461</v>
      </c>
      <c r="L588" s="2425">
        <v>113.5</v>
      </c>
      <c r="M588" s="3567">
        <v>100</v>
      </c>
      <c r="N588" s="92"/>
      <c r="O588" s="916" t="s">
        <v>77</v>
      </c>
      <c r="P588" s="1131">
        <f>I560</f>
        <v>6.3</v>
      </c>
      <c r="Q588" s="1047">
        <f>J560</f>
        <v>6.3</v>
      </c>
      <c r="R588" s="879">
        <f>I573+L569</f>
        <v>8.82</v>
      </c>
      <c r="S588" s="1029">
        <f>J573+M569</f>
        <v>8.82</v>
      </c>
      <c r="T588" s="882">
        <f>F596</f>
        <v>1.5</v>
      </c>
      <c r="U588" s="1048">
        <f>G596</f>
        <v>1.5</v>
      </c>
      <c r="V588" s="879">
        <f t="shared" si="728"/>
        <v>15.120000000000001</v>
      </c>
      <c r="W588" s="1029">
        <f t="shared" si="729"/>
        <v>15.120000000000001</v>
      </c>
      <c r="X588" s="879">
        <f t="shared" si="730"/>
        <v>10.32</v>
      </c>
      <c r="Y588" s="950">
        <f t="shared" si="731"/>
        <v>10.32</v>
      </c>
      <c r="Z588" s="917">
        <f t="shared" si="721"/>
        <v>16.62</v>
      </c>
      <c r="AA588" s="925">
        <f t="shared" si="722"/>
        <v>16.62</v>
      </c>
      <c r="AC588" s="931" t="s">
        <v>113</v>
      </c>
      <c r="AD588" s="769"/>
      <c r="AE588" s="1121"/>
      <c r="AF588" s="903"/>
      <c r="AG588" s="1028"/>
      <c r="AH588" s="903"/>
      <c r="AI588" s="1046"/>
      <c r="AJ588" s="903">
        <f t="shared" si="736"/>
        <v>0</v>
      </c>
      <c r="AK588" s="1029">
        <f t="shared" si="736"/>
        <v>0</v>
      </c>
      <c r="AL588" s="903">
        <f t="shared" si="736"/>
        <v>0</v>
      </c>
      <c r="AM588" s="950">
        <f t="shared" si="736"/>
        <v>0</v>
      </c>
      <c r="AN588" s="933">
        <f t="shared" si="705"/>
        <v>0</v>
      </c>
      <c r="AO588" s="937">
        <f t="shared" si="706"/>
        <v>0</v>
      </c>
      <c r="AR588" s="207"/>
    </row>
    <row r="589" spans="2:44" ht="15.75" thickBot="1">
      <c r="B589" s="616"/>
      <c r="C589" s="340" t="s">
        <v>200</v>
      </c>
      <c r="D589" s="688"/>
      <c r="E589" s="3462" t="s">
        <v>884</v>
      </c>
      <c r="F589" s="3016"/>
      <c r="G589" s="3016"/>
      <c r="H589" s="3016"/>
      <c r="I589" s="3016"/>
      <c r="J589" s="3016"/>
      <c r="K589" s="3137" t="s">
        <v>96</v>
      </c>
      <c r="L589" s="3511"/>
      <c r="M589" s="3235"/>
      <c r="N589" s="92"/>
      <c r="O589" s="916" t="s">
        <v>82</v>
      </c>
      <c r="P589" s="879">
        <f>F565</f>
        <v>4</v>
      </c>
      <c r="Q589" s="872">
        <f>G565</f>
        <v>4</v>
      </c>
      <c r="R589" s="1131">
        <f>F574+L586+I583</f>
        <v>8.5</v>
      </c>
      <c r="S589" s="1029">
        <f>G574+M586+J583</f>
        <v>8.5</v>
      </c>
      <c r="T589" s="879">
        <f>I593</f>
        <v>1.26</v>
      </c>
      <c r="U589" s="1043">
        <f>J593</f>
        <v>1.26</v>
      </c>
      <c r="V589" s="879">
        <f t="shared" si="728"/>
        <v>12.5</v>
      </c>
      <c r="W589" s="1029">
        <f t="shared" si="729"/>
        <v>12.5</v>
      </c>
      <c r="X589" s="879">
        <f t="shared" si="730"/>
        <v>9.76</v>
      </c>
      <c r="Y589" s="950">
        <f t="shared" si="731"/>
        <v>9.76</v>
      </c>
      <c r="Z589" s="917">
        <f t="shared" si="721"/>
        <v>13.76</v>
      </c>
      <c r="AA589" s="925">
        <f t="shared" si="722"/>
        <v>13.76</v>
      </c>
      <c r="AC589" s="931" t="s">
        <v>112</v>
      </c>
      <c r="AD589" s="769"/>
      <c r="AE589" s="1126"/>
      <c r="AF589" s="903"/>
      <c r="AG589" s="1028"/>
      <c r="AH589" s="903"/>
      <c r="AI589" s="1046"/>
      <c r="AJ589" s="903">
        <f t="shared" si="736"/>
        <v>0</v>
      </c>
      <c r="AK589" s="1029">
        <f t="shared" si="736"/>
        <v>0</v>
      </c>
      <c r="AL589" s="903">
        <f t="shared" si="736"/>
        <v>0</v>
      </c>
      <c r="AM589" s="950">
        <f t="shared" si="736"/>
        <v>0</v>
      </c>
      <c r="AN589" s="933">
        <f t="shared" si="705"/>
        <v>0</v>
      </c>
      <c r="AO589" s="937">
        <f t="shared" si="706"/>
        <v>0</v>
      </c>
      <c r="AR589" s="207"/>
    </row>
    <row r="590" spans="2:44" ht="15.75" thickBot="1">
      <c r="B590" s="2417" t="s">
        <v>375</v>
      </c>
      <c r="C590" s="265" t="s">
        <v>96</v>
      </c>
      <c r="D590" s="165">
        <v>190</v>
      </c>
      <c r="E590" s="3093" t="s">
        <v>89</v>
      </c>
      <c r="F590" s="3094" t="s">
        <v>90</v>
      </c>
      <c r="G590" s="3027" t="s">
        <v>91</v>
      </c>
      <c r="H590" s="1232" t="s">
        <v>89</v>
      </c>
      <c r="I590" s="160" t="s">
        <v>90</v>
      </c>
      <c r="J590" s="2424" t="s">
        <v>91</v>
      </c>
      <c r="K590" s="3142" t="s">
        <v>202</v>
      </c>
      <c r="L590" s="3143"/>
      <c r="M590" s="3144"/>
      <c r="N590" s="92"/>
      <c r="O590" s="625" t="s">
        <v>127</v>
      </c>
      <c r="P590" s="1238">
        <f>Q590/1000/0.04</f>
        <v>0</v>
      </c>
      <c r="Q590" s="1047"/>
      <c r="R590" s="1238">
        <f>S590/1000/0.04</f>
        <v>6.5000000000000002E-2</v>
      </c>
      <c r="S590" s="1217">
        <f>M582</f>
        <v>2.6</v>
      </c>
      <c r="T590" s="1238">
        <f>U590/1000/0.04</f>
        <v>0.13799999999999998</v>
      </c>
      <c r="U590" s="1048">
        <f>G598</f>
        <v>5.52</v>
      </c>
      <c r="V590" s="879">
        <f t="shared" si="728"/>
        <v>6.5000000000000002E-2</v>
      </c>
      <c r="W590" s="1029">
        <f t="shared" si="729"/>
        <v>2.6</v>
      </c>
      <c r="X590" s="879">
        <f t="shared" si="730"/>
        <v>0.20299999999999999</v>
      </c>
      <c r="Y590" s="950">
        <f t="shared" si="731"/>
        <v>8.1199999999999992</v>
      </c>
      <c r="Z590" s="917">
        <f t="shared" si="721"/>
        <v>0.20299999999999999</v>
      </c>
      <c r="AA590" s="925">
        <f t="shared" si="722"/>
        <v>8.1199999999999992</v>
      </c>
      <c r="AC590" s="931" t="s">
        <v>322</v>
      </c>
      <c r="AD590" s="769"/>
      <c r="AE590" s="1126"/>
      <c r="AF590" s="903"/>
      <c r="AG590" s="1028"/>
      <c r="AH590" s="903"/>
      <c r="AI590" s="1046"/>
      <c r="AJ590" s="903">
        <f t="shared" si="736"/>
        <v>0</v>
      </c>
      <c r="AK590" s="1029">
        <f t="shared" si="736"/>
        <v>0</v>
      </c>
      <c r="AL590" s="903">
        <f t="shared" si="736"/>
        <v>0</v>
      </c>
      <c r="AM590" s="950">
        <f t="shared" si="736"/>
        <v>0</v>
      </c>
      <c r="AN590" s="933">
        <f t="shared" si="705"/>
        <v>0</v>
      </c>
      <c r="AO590" s="937">
        <f t="shared" si="706"/>
        <v>0</v>
      </c>
      <c r="AR590" s="111"/>
    </row>
    <row r="591" spans="2:44" ht="15.75" thickBot="1">
      <c r="B591" s="2418"/>
      <c r="C591" s="166" t="s">
        <v>202</v>
      </c>
      <c r="D591" s="3274"/>
      <c r="E591" s="3002" t="s">
        <v>78</v>
      </c>
      <c r="F591" s="2868">
        <v>51.253999999999998</v>
      </c>
      <c r="G591" s="2999">
        <v>43.56</v>
      </c>
      <c r="H591" s="786" t="s">
        <v>372</v>
      </c>
      <c r="I591" s="3568">
        <v>0.6</v>
      </c>
      <c r="J591" s="3569">
        <v>0.6</v>
      </c>
      <c r="K591" s="3022" t="s">
        <v>89</v>
      </c>
      <c r="L591" s="3023" t="s">
        <v>90</v>
      </c>
      <c r="M591" s="3024" t="s">
        <v>91</v>
      </c>
      <c r="N591" s="92"/>
      <c r="O591" s="916" t="s">
        <v>49</v>
      </c>
      <c r="P591" s="879"/>
      <c r="Q591" s="1170"/>
      <c r="R591" s="1169">
        <f>F580+F588+L573+I582</f>
        <v>25.85</v>
      </c>
      <c r="S591" s="1029">
        <f>G580+G588+M573+J582</f>
        <v>25.85</v>
      </c>
      <c r="T591" s="1193">
        <f>L593</f>
        <v>4</v>
      </c>
      <c r="U591" s="1040">
        <f>M593</f>
        <v>4</v>
      </c>
      <c r="V591" s="879">
        <f t="shared" si="728"/>
        <v>25.85</v>
      </c>
      <c r="W591" s="1029">
        <f t="shared" si="729"/>
        <v>25.85</v>
      </c>
      <c r="X591" s="879">
        <f t="shared" si="730"/>
        <v>29.85</v>
      </c>
      <c r="Y591" s="950">
        <f t="shared" si="731"/>
        <v>29.85</v>
      </c>
      <c r="Z591" s="917">
        <f t="shared" si="721"/>
        <v>29.85</v>
      </c>
      <c r="AA591" s="925">
        <f t="shared" si="722"/>
        <v>29.85</v>
      </c>
      <c r="AC591" s="2268" t="s">
        <v>86</v>
      </c>
      <c r="AD591" s="1412"/>
      <c r="AE591" s="2337"/>
      <c r="AF591" s="1367">
        <f>F578+L570</f>
        <v>7.57</v>
      </c>
      <c r="AG591" s="1030">
        <f>G578+M570</f>
        <v>7.57</v>
      </c>
      <c r="AH591" s="904">
        <f>I596</f>
        <v>2</v>
      </c>
      <c r="AI591" s="1129">
        <f>J596</f>
        <v>2</v>
      </c>
      <c r="AJ591" s="904">
        <f t="shared" si="736"/>
        <v>7.57</v>
      </c>
      <c r="AK591" s="1031">
        <f t="shared" si="736"/>
        <v>7.57</v>
      </c>
      <c r="AL591" s="904">
        <f t="shared" si="736"/>
        <v>9.57</v>
      </c>
      <c r="AM591" s="868">
        <f t="shared" si="736"/>
        <v>9.57</v>
      </c>
      <c r="AN591" s="1546">
        <f t="shared" si="705"/>
        <v>9.57</v>
      </c>
      <c r="AO591" s="1547">
        <f t="shared" si="706"/>
        <v>9.57</v>
      </c>
      <c r="AR591" s="200"/>
    </row>
    <row r="592" spans="2:44" ht="15.75" thickBot="1">
      <c r="B592" s="162" t="s">
        <v>885</v>
      </c>
      <c r="C592" s="265" t="s">
        <v>886</v>
      </c>
      <c r="D592" s="165">
        <v>110</v>
      </c>
      <c r="E592" s="184" t="s">
        <v>73</v>
      </c>
      <c r="F592" s="227">
        <v>9.1999999999999993</v>
      </c>
      <c r="G592" s="2396">
        <v>9.1999999999999993</v>
      </c>
      <c r="H592" s="3570" t="s">
        <v>887</v>
      </c>
      <c r="I592" s="2398"/>
      <c r="J592" s="3010"/>
      <c r="K592" s="3071" t="s">
        <v>96</v>
      </c>
      <c r="L592" s="1553">
        <v>2</v>
      </c>
      <c r="M592" s="3001">
        <v>2</v>
      </c>
      <c r="N592" s="92"/>
      <c r="O592" s="916" t="s">
        <v>123</v>
      </c>
      <c r="P592" s="879"/>
      <c r="Q592" s="872"/>
      <c r="R592" s="879"/>
      <c r="S592" s="950"/>
      <c r="T592" s="879"/>
      <c r="U592" s="1043"/>
      <c r="V592" s="879">
        <f t="shared" si="728"/>
        <v>0</v>
      </c>
      <c r="W592" s="1029">
        <f t="shared" si="729"/>
        <v>0</v>
      </c>
      <c r="X592" s="879">
        <f t="shared" si="730"/>
        <v>0</v>
      </c>
      <c r="Y592" s="950">
        <f t="shared" si="731"/>
        <v>0</v>
      </c>
      <c r="Z592" s="917">
        <f t="shared" si="721"/>
        <v>0</v>
      </c>
      <c r="AA592" s="925">
        <f t="shared" si="722"/>
        <v>0</v>
      </c>
      <c r="AC592" s="1365" t="s">
        <v>421</v>
      </c>
      <c r="AD592" s="2276">
        <f>SUM(AD587:AD591)</f>
        <v>0</v>
      </c>
      <c r="AE592" s="1368">
        <f>SUM(AE587:AE591)</f>
        <v>0</v>
      </c>
      <c r="AF592" s="1380">
        <f t="shared" ref="AF592:AH592" si="737">SUM(AF587:AF591)</f>
        <v>7.57</v>
      </c>
      <c r="AG592" s="1368">
        <f t="shared" si="737"/>
        <v>7.57</v>
      </c>
      <c r="AH592" s="1380">
        <f t="shared" si="737"/>
        <v>2</v>
      </c>
      <c r="AI592" s="1368">
        <f>SUM(AI587:AI591)</f>
        <v>2</v>
      </c>
      <c r="AJ592" s="2265">
        <f t="shared" si="736"/>
        <v>7.57</v>
      </c>
      <c r="AK592" s="2266">
        <f t="shared" si="736"/>
        <v>7.57</v>
      </c>
      <c r="AL592" s="2265">
        <f t="shared" si="736"/>
        <v>9.57</v>
      </c>
      <c r="AM592" s="2266">
        <f t="shared" si="736"/>
        <v>9.57</v>
      </c>
      <c r="AN592" s="1090">
        <f t="shared" si="705"/>
        <v>9.57</v>
      </c>
      <c r="AO592" s="1549">
        <f t="shared" si="706"/>
        <v>9.57</v>
      </c>
      <c r="AR592" s="126"/>
    </row>
    <row r="593" spans="2:47" ht="15.75" thickBot="1">
      <c r="B593" s="664" t="s">
        <v>678</v>
      </c>
      <c r="C593" s="3630" t="s">
        <v>888</v>
      </c>
      <c r="D593" s="1816">
        <v>20</v>
      </c>
      <c r="E593" s="184" t="s">
        <v>366</v>
      </c>
      <c r="F593" s="3046">
        <v>12.61</v>
      </c>
      <c r="G593" s="3125">
        <v>12.61</v>
      </c>
      <c r="H593" s="3052" t="s">
        <v>82</v>
      </c>
      <c r="I593" s="3046">
        <v>1.26</v>
      </c>
      <c r="J593" s="3047">
        <v>1.26</v>
      </c>
      <c r="K593" s="183" t="s">
        <v>376</v>
      </c>
      <c r="L593" s="3203">
        <v>4</v>
      </c>
      <c r="M593" s="3204">
        <v>4</v>
      </c>
      <c r="N593" s="92"/>
      <c r="O593" s="916" t="s">
        <v>330</v>
      </c>
      <c r="P593" s="879"/>
      <c r="Q593" s="872"/>
      <c r="R593" s="879"/>
      <c r="S593" s="950"/>
      <c r="T593" s="879"/>
      <c r="U593" s="1043"/>
      <c r="V593" s="879">
        <f t="shared" si="728"/>
        <v>0</v>
      </c>
      <c r="W593" s="1029">
        <f t="shared" si="729"/>
        <v>0</v>
      </c>
      <c r="X593" s="879">
        <f t="shared" si="730"/>
        <v>0</v>
      </c>
      <c r="Y593" s="950">
        <f t="shared" si="731"/>
        <v>0</v>
      </c>
      <c r="Z593" s="917">
        <f t="shared" si="721"/>
        <v>0</v>
      </c>
      <c r="AA593" s="925">
        <f t="shared" si="722"/>
        <v>0</v>
      </c>
      <c r="AC593" s="2274" t="s">
        <v>422</v>
      </c>
      <c r="AD593" s="2283">
        <f>AD585+AD592</f>
        <v>0</v>
      </c>
      <c r="AE593" s="2284">
        <f>AE585+AE592</f>
        <v>0</v>
      </c>
      <c r="AF593" s="2285">
        <f t="shared" ref="AF593:AH593" si="738">AF585+AF592</f>
        <v>393.41799999999995</v>
      </c>
      <c r="AG593" s="2316">
        <f t="shared" si="738"/>
        <v>307.48199999999997</v>
      </c>
      <c r="AH593" s="2283">
        <f t="shared" si="738"/>
        <v>2</v>
      </c>
      <c r="AI593" s="2287">
        <f>AI585+AI592</f>
        <v>2</v>
      </c>
      <c r="AJ593" s="2288">
        <f t="shared" si="736"/>
        <v>393.41799999999995</v>
      </c>
      <c r="AK593" s="2289">
        <f t="shared" si="736"/>
        <v>307.48199999999997</v>
      </c>
      <c r="AL593" s="2288">
        <f t="shared" si="736"/>
        <v>395.41799999999995</v>
      </c>
      <c r="AM593" s="2333">
        <f t="shared" si="736"/>
        <v>309.48199999999997</v>
      </c>
      <c r="AN593" s="2290">
        <f t="shared" si="705"/>
        <v>395.41799999999995</v>
      </c>
      <c r="AO593" s="2292">
        <f t="shared" si="706"/>
        <v>309.48199999999997</v>
      </c>
      <c r="AR593" s="98"/>
    </row>
    <row r="594" spans="2:47" ht="15.75" thickBot="1">
      <c r="B594" s="186" t="s">
        <v>9</v>
      </c>
      <c r="C594" s="245" t="s">
        <v>319</v>
      </c>
      <c r="D594" s="232">
        <v>30</v>
      </c>
      <c r="E594" s="3571" t="s">
        <v>889</v>
      </c>
      <c r="F594" s="2398"/>
      <c r="G594" s="2398"/>
      <c r="H594" s="245" t="s">
        <v>890</v>
      </c>
      <c r="I594" s="3046">
        <v>15</v>
      </c>
      <c r="J594" s="3047">
        <v>15</v>
      </c>
      <c r="K594" s="3299" t="s">
        <v>75</v>
      </c>
      <c r="L594" s="3572">
        <v>190</v>
      </c>
      <c r="M594" s="3256">
        <v>190</v>
      </c>
      <c r="N594" s="92"/>
      <c r="O594" s="916" t="s">
        <v>121</v>
      </c>
      <c r="P594" s="879"/>
      <c r="Q594" s="872"/>
      <c r="R594" s="879"/>
      <c r="S594" s="950"/>
      <c r="T594" s="879"/>
      <c r="U594" s="1043"/>
      <c r="V594" s="879">
        <f t="shared" si="728"/>
        <v>0</v>
      </c>
      <c r="W594" s="1029">
        <f t="shared" si="729"/>
        <v>0</v>
      </c>
      <c r="X594" s="879">
        <f t="shared" si="730"/>
        <v>0</v>
      </c>
      <c r="Y594" s="950">
        <f t="shared" si="731"/>
        <v>0</v>
      </c>
      <c r="Z594" s="917">
        <f t="shared" si="721"/>
        <v>0</v>
      </c>
      <c r="AA594" s="925">
        <f t="shared" si="722"/>
        <v>0</v>
      </c>
      <c r="AC594" s="2277" t="s">
        <v>632</v>
      </c>
      <c r="AD594" s="2326"/>
      <c r="AE594" s="2327"/>
      <c r="AF594" s="2304"/>
      <c r="AG594" s="2328"/>
      <c r="AH594" s="2309"/>
      <c r="AI594" s="2329"/>
      <c r="AJ594" s="2309">
        <f t="shared" si="736"/>
        <v>0</v>
      </c>
      <c r="AK594" s="2804">
        <f t="shared" si="736"/>
        <v>0</v>
      </c>
      <c r="AL594" s="2309">
        <f t="shared" si="736"/>
        <v>0</v>
      </c>
      <c r="AM594" s="977">
        <f t="shared" si="736"/>
        <v>0</v>
      </c>
      <c r="AN594" s="932">
        <f t="shared" si="705"/>
        <v>0</v>
      </c>
      <c r="AO594" s="1548">
        <f t="shared" si="706"/>
        <v>0</v>
      </c>
      <c r="AR594" s="100"/>
    </row>
    <row r="595" spans="2:47">
      <c r="B595" s="103"/>
      <c r="C595" s="2389"/>
      <c r="D595" s="102"/>
      <c r="E595" s="184" t="s">
        <v>891</v>
      </c>
      <c r="F595" s="256">
        <v>20</v>
      </c>
      <c r="G595" s="3123">
        <v>20</v>
      </c>
      <c r="H595" s="245" t="s">
        <v>84</v>
      </c>
      <c r="I595" s="227">
        <v>5</v>
      </c>
      <c r="J595" s="1233">
        <v>5</v>
      </c>
      <c r="K595" s="241" t="s">
        <v>366</v>
      </c>
      <c r="L595" s="242">
        <v>19</v>
      </c>
      <c r="M595" s="3013">
        <v>19</v>
      </c>
      <c r="N595" s="92"/>
      <c r="O595" s="916" t="s">
        <v>120</v>
      </c>
      <c r="P595" s="879"/>
      <c r="Q595" s="872"/>
      <c r="R595" s="879"/>
      <c r="S595" s="950"/>
      <c r="T595" s="879">
        <f>L592</f>
        <v>2</v>
      </c>
      <c r="U595" s="1043">
        <f>M592</f>
        <v>2</v>
      </c>
      <c r="V595" s="879">
        <f t="shared" si="728"/>
        <v>0</v>
      </c>
      <c r="W595" s="1029">
        <f t="shared" si="729"/>
        <v>0</v>
      </c>
      <c r="X595" s="879">
        <f t="shared" si="730"/>
        <v>2</v>
      </c>
      <c r="Y595" s="950">
        <f t="shared" si="731"/>
        <v>2</v>
      </c>
      <c r="Z595" s="917">
        <f t="shared" si="721"/>
        <v>2</v>
      </c>
      <c r="AA595" s="925">
        <f t="shared" si="722"/>
        <v>2</v>
      </c>
      <c r="AC595" s="2272" t="s">
        <v>306</v>
      </c>
      <c r="AD595" s="2311"/>
      <c r="AE595" s="2299"/>
      <c r="AF595" s="900"/>
      <c r="AG595" s="937"/>
      <c r="AH595" s="2338"/>
      <c r="AI595" s="2301"/>
      <c r="AJ595" s="902">
        <f t="shared" ref="AJ595" si="739">AD595+AF595</f>
        <v>0</v>
      </c>
      <c r="AK595" s="2805">
        <f t="shared" ref="AK595" si="740">AE595+AG595</f>
        <v>0</v>
      </c>
      <c r="AL595" s="902">
        <f t="shared" ref="AL595" si="741">AF595+AH595</f>
        <v>0</v>
      </c>
      <c r="AM595" s="2282">
        <f t="shared" ref="AM595" si="742">AG595+AI595</f>
        <v>0</v>
      </c>
      <c r="AN595" s="933">
        <f t="shared" si="705"/>
        <v>0</v>
      </c>
      <c r="AO595" s="937">
        <f t="shared" si="706"/>
        <v>0</v>
      </c>
      <c r="AR595" s="104"/>
    </row>
    <row r="596" spans="2:47">
      <c r="B596" s="664"/>
      <c r="C596" s="2692"/>
      <c r="D596" s="102"/>
      <c r="E596" s="183" t="s">
        <v>77</v>
      </c>
      <c r="F596" s="3573">
        <v>1.5</v>
      </c>
      <c r="G596" s="3105">
        <v>1.5</v>
      </c>
      <c r="H596" s="245" t="s">
        <v>396</v>
      </c>
      <c r="I596" s="227">
        <v>2</v>
      </c>
      <c r="J596" s="1233">
        <v>2</v>
      </c>
      <c r="K596" s="3382"/>
      <c r="L596" s="3267"/>
      <c r="M596" s="3268"/>
      <c r="N596" s="92"/>
      <c r="O596" s="916" t="s">
        <v>72</v>
      </c>
      <c r="P596" s="879"/>
      <c r="Q596" s="872"/>
      <c r="R596" s="879"/>
      <c r="S596" s="950"/>
      <c r="T596" s="879"/>
      <c r="U596" s="1043"/>
      <c r="V596" s="879">
        <f t="shared" si="728"/>
        <v>0</v>
      </c>
      <c r="W596" s="1029">
        <f t="shared" si="729"/>
        <v>0</v>
      </c>
      <c r="X596" s="879">
        <f t="shared" si="730"/>
        <v>0</v>
      </c>
      <c r="Y596" s="950">
        <f t="shared" si="731"/>
        <v>0</v>
      </c>
      <c r="Z596" s="917">
        <f t="shared" si="721"/>
        <v>0</v>
      </c>
      <c r="AA596" s="925">
        <f t="shared" si="722"/>
        <v>0</v>
      </c>
      <c r="AC596" s="951" t="s">
        <v>307</v>
      </c>
      <c r="AD596" s="952"/>
      <c r="AE596" s="953"/>
      <c r="AF596" s="769">
        <f>L588</f>
        <v>113.5</v>
      </c>
      <c r="AG596" s="954">
        <f>M588</f>
        <v>100</v>
      </c>
      <c r="AH596" s="903"/>
      <c r="AI596" s="955"/>
      <c r="AJ596" s="903">
        <f t="shared" ref="AJ596:AM599" si="743">AD596+AF596</f>
        <v>113.5</v>
      </c>
      <c r="AK596" s="2806">
        <f t="shared" si="743"/>
        <v>100</v>
      </c>
      <c r="AL596" s="903">
        <f t="shared" si="743"/>
        <v>113.5</v>
      </c>
      <c r="AM596" s="957">
        <f t="shared" si="743"/>
        <v>100</v>
      </c>
      <c r="AN596" s="933">
        <f t="shared" si="705"/>
        <v>113.5</v>
      </c>
      <c r="AO596" s="937">
        <f t="shared" si="706"/>
        <v>100</v>
      </c>
      <c r="AR596" s="104"/>
    </row>
    <row r="597" spans="2:47">
      <c r="B597" s="664"/>
      <c r="C597" s="2692"/>
      <c r="D597" s="102"/>
      <c r="E597" s="3574" t="s">
        <v>892</v>
      </c>
      <c r="F597" s="2398"/>
      <c r="G597" s="2398"/>
      <c r="H597" s="245" t="s">
        <v>74</v>
      </c>
      <c r="I597" s="227">
        <v>1.5</v>
      </c>
      <c r="J597" s="1233">
        <v>1.5</v>
      </c>
      <c r="K597" s="103"/>
      <c r="L597" s="92"/>
      <c r="M597" s="102"/>
      <c r="N597" s="92"/>
      <c r="O597" s="429" t="s">
        <v>331</v>
      </c>
      <c r="P597" s="879">
        <f>I561+F564</f>
        <v>1.153</v>
      </c>
      <c r="Q597" s="872">
        <f>J561+G564</f>
        <v>1.153</v>
      </c>
      <c r="R597" s="879">
        <f>F581+L583+L575+I584</f>
        <v>1.82</v>
      </c>
      <c r="S597" s="1217">
        <f>G581+M583+M575+J584</f>
        <v>1.82</v>
      </c>
      <c r="T597" s="879">
        <f>I591+I599</f>
        <v>0.8</v>
      </c>
      <c r="U597" s="1043">
        <f>J591+J599</f>
        <v>0.8</v>
      </c>
      <c r="V597" s="879">
        <f t="shared" si="728"/>
        <v>2.9729999999999999</v>
      </c>
      <c r="W597" s="1029">
        <f t="shared" si="729"/>
        <v>2.9729999999999999</v>
      </c>
      <c r="X597" s="879">
        <f t="shared" si="730"/>
        <v>2.62</v>
      </c>
      <c r="Y597" s="950">
        <f t="shared" si="731"/>
        <v>2.62</v>
      </c>
      <c r="Z597" s="917">
        <f t="shared" si="721"/>
        <v>3.7729999999999997</v>
      </c>
      <c r="AA597" s="925">
        <f t="shared" si="722"/>
        <v>3.7729999999999997</v>
      </c>
      <c r="AC597" s="958" t="s">
        <v>308</v>
      </c>
      <c r="AD597" s="959"/>
      <c r="AE597" s="960"/>
      <c r="AF597" s="769"/>
      <c r="AG597" s="961"/>
      <c r="AH597" s="962"/>
      <c r="AI597" s="963"/>
      <c r="AJ597" s="903">
        <f t="shared" si="743"/>
        <v>0</v>
      </c>
      <c r="AK597" s="2806">
        <f t="shared" si="743"/>
        <v>0</v>
      </c>
      <c r="AL597" s="903">
        <f t="shared" si="743"/>
        <v>0</v>
      </c>
      <c r="AM597" s="957">
        <f t="shared" si="743"/>
        <v>0</v>
      </c>
      <c r="AN597" s="933">
        <f t="shared" si="705"/>
        <v>0</v>
      </c>
      <c r="AO597" s="937">
        <f t="shared" si="706"/>
        <v>0</v>
      </c>
      <c r="AR597" s="104"/>
    </row>
    <row r="598" spans="2:47">
      <c r="B598" s="103"/>
      <c r="C598" s="2389"/>
      <c r="D598" s="102"/>
      <c r="E598" s="183" t="s">
        <v>136</v>
      </c>
      <c r="F598" s="3411" t="s">
        <v>893</v>
      </c>
      <c r="G598" s="3125">
        <v>5.52</v>
      </c>
      <c r="H598" s="3052" t="s">
        <v>598</v>
      </c>
      <c r="I598" s="3575">
        <v>6.0099999999999997E-3</v>
      </c>
      <c r="J598" s="3576">
        <v>6.0099999999999997E-3</v>
      </c>
      <c r="K598" s="103"/>
      <c r="L598" s="92"/>
      <c r="M598" s="102"/>
      <c r="N598" s="92"/>
      <c r="O598" s="916" t="s">
        <v>332</v>
      </c>
      <c r="P598" s="879"/>
      <c r="Q598" s="872"/>
      <c r="R598" s="879">
        <f>I588</f>
        <v>10</v>
      </c>
      <c r="S598" s="950">
        <f>J588</f>
        <v>10</v>
      </c>
      <c r="T598" s="879"/>
      <c r="U598" s="1043"/>
      <c r="V598" s="879">
        <f t="shared" si="728"/>
        <v>10</v>
      </c>
      <c r="W598" s="1029">
        <f t="shared" si="729"/>
        <v>10</v>
      </c>
      <c r="X598" s="879">
        <f t="shared" si="730"/>
        <v>10</v>
      </c>
      <c r="Y598" s="950">
        <f t="shared" si="731"/>
        <v>10</v>
      </c>
      <c r="Z598" s="917">
        <f>P598+R598+T598</f>
        <v>10</v>
      </c>
      <c r="AA598" s="925">
        <f t="shared" ref="AA598:AA604" si="744">Q598+S598+U598</f>
        <v>10</v>
      </c>
      <c r="AC598" s="964" t="s">
        <v>309</v>
      </c>
      <c r="AD598" s="959"/>
      <c r="AE598" s="960"/>
      <c r="AF598" s="769"/>
      <c r="AG598" s="961"/>
      <c r="AH598" s="903"/>
      <c r="AI598" s="963"/>
      <c r="AJ598" s="903">
        <f t="shared" si="743"/>
        <v>0</v>
      </c>
      <c r="AK598" s="2806">
        <f t="shared" si="743"/>
        <v>0</v>
      </c>
      <c r="AL598" s="903">
        <f t="shared" si="743"/>
        <v>0</v>
      </c>
      <c r="AM598" s="957">
        <f t="shared" si="743"/>
        <v>0</v>
      </c>
      <c r="AN598" s="933">
        <f t="shared" si="705"/>
        <v>0</v>
      </c>
      <c r="AO598" s="937">
        <f t="shared" si="706"/>
        <v>0</v>
      </c>
      <c r="AR598" s="106"/>
    </row>
    <row r="599" spans="2:47" ht="15.75" thickBot="1">
      <c r="B599" s="1234" t="s">
        <v>294</v>
      </c>
      <c r="C599" s="1235"/>
      <c r="D599" s="3566">
        <f>SUM(D590:D595)</f>
        <v>350</v>
      </c>
      <c r="E599" s="3577" t="s">
        <v>894</v>
      </c>
      <c r="F599" s="3405">
        <v>2.5299999999999998</v>
      </c>
      <c r="G599" s="3578">
        <v>2.5299999999999998</v>
      </c>
      <c r="H599" s="1290" t="s">
        <v>372</v>
      </c>
      <c r="I599" s="3405">
        <v>0.2</v>
      </c>
      <c r="J599" s="3406">
        <v>0.2</v>
      </c>
      <c r="K599" s="1228"/>
      <c r="L599" s="1231"/>
      <c r="M599" s="1230"/>
      <c r="N599" s="92"/>
      <c r="O599" s="888" t="s">
        <v>137</v>
      </c>
      <c r="P599" s="883">
        <f t="shared" ref="P599:U599" si="745">P600+P601+P602+P603</f>
        <v>0</v>
      </c>
      <c r="Q599" s="1053">
        <f t="shared" si="745"/>
        <v>0</v>
      </c>
      <c r="R599" s="883">
        <f t="shared" si="745"/>
        <v>1.4542999999999999</v>
      </c>
      <c r="S599" s="1054">
        <f t="shared" si="745"/>
        <v>1.4542999999999999</v>
      </c>
      <c r="T599" s="893">
        <f>T600+T601+T602+T603</f>
        <v>6.0099999999999997E-3</v>
      </c>
      <c r="U599" s="1055">
        <f t="shared" si="745"/>
        <v>6.0099999999999997E-3</v>
      </c>
      <c r="V599" s="879">
        <f t="shared" si="728"/>
        <v>1.4542999999999999</v>
      </c>
      <c r="W599" s="1029">
        <f t="shared" si="729"/>
        <v>1.4542999999999999</v>
      </c>
      <c r="X599" s="879">
        <f t="shared" si="730"/>
        <v>1.46031</v>
      </c>
      <c r="Y599" s="950">
        <f t="shared" si="731"/>
        <v>1.46031</v>
      </c>
      <c r="Z599" s="917">
        <f t="shared" ref="Z599:Z604" si="746">P599+R599+T599</f>
        <v>1.46031</v>
      </c>
      <c r="AA599" s="925">
        <f t="shared" si="744"/>
        <v>1.46031</v>
      </c>
      <c r="AC599" s="2273" t="s">
        <v>310</v>
      </c>
      <c r="AD599" s="965"/>
      <c r="AE599" s="966"/>
      <c r="AF599" s="901"/>
      <c r="AG599" s="967"/>
      <c r="AH599" s="904"/>
      <c r="AI599" s="968"/>
      <c r="AJ599" s="904">
        <f>AD599+AF599</f>
        <v>0</v>
      </c>
      <c r="AK599" s="2806">
        <f t="shared" si="743"/>
        <v>0</v>
      </c>
      <c r="AL599" s="904">
        <f t="shared" ref="AL599:AL611" si="747">AF599+AH599</f>
        <v>0</v>
      </c>
      <c r="AM599" s="969"/>
      <c r="AN599" s="933">
        <f t="shared" si="705"/>
        <v>0</v>
      </c>
      <c r="AO599" s="937">
        <f t="shared" si="706"/>
        <v>0</v>
      </c>
      <c r="AR599" s="191"/>
    </row>
    <row r="600" spans="2:47" ht="15.75" thickBot="1">
      <c r="N600" s="106"/>
      <c r="O600" s="889" t="s">
        <v>135</v>
      </c>
      <c r="P600" s="884"/>
      <c r="Q600" s="1056"/>
      <c r="R600" s="884">
        <f>F582+L574</f>
        <v>6.93E-2</v>
      </c>
      <c r="S600" s="1057">
        <f>G582+M574</f>
        <v>6.93E-2</v>
      </c>
      <c r="T600" s="894">
        <f>I598</f>
        <v>6.0099999999999997E-3</v>
      </c>
      <c r="U600" s="1056">
        <f>J598</f>
        <v>6.0099999999999997E-3</v>
      </c>
      <c r="V600" s="898">
        <f>P600+R600</f>
        <v>6.93E-2</v>
      </c>
      <c r="W600" s="1057">
        <f t="shared" si="729"/>
        <v>6.93E-2</v>
      </c>
      <c r="X600" s="880">
        <f t="shared" si="730"/>
        <v>7.5310000000000002E-2</v>
      </c>
      <c r="Y600" s="1057">
        <f t="shared" si="731"/>
        <v>7.5310000000000002E-2</v>
      </c>
      <c r="Z600" s="917">
        <f t="shared" si="746"/>
        <v>7.5310000000000002E-2</v>
      </c>
      <c r="AA600" s="925">
        <f t="shared" si="744"/>
        <v>7.5310000000000002E-2</v>
      </c>
      <c r="AC600" s="970" t="s">
        <v>311</v>
      </c>
      <c r="AD600" s="1203">
        <f t="shared" ref="AD600:AI600" si="748">SUM(AD595:AD599)</f>
        <v>0</v>
      </c>
      <c r="AE600" s="971">
        <f t="shared" si="748"/>
        <v>0</v>
      </c>
      <c r="AF600" s="972">
        <f t="shared" si="748"/>
        <v>113.5</v>
      </c>
      <c r="AG600" s="973">
        <f t="shared" si="748"/>
        <v>100</v>
      </c>
      <c r="AH600" s="974">
        <f t="shared" si="748"/>
        <v>0</v>
      </c>
      <c r="AI600" s="975">
        <f t="shared" si="748"/>
        <v>0</v>
      </c>
      <c r="AJ600" s="974">
        <f>AD600+AF600</f>
        <v>113.5</v>
      </c>
      <c r="AK600" s="976">
        <f>AE600+AG600</f>
        <v>100</v>
      </c>
      <c r="AL600" s="974">
        <f>AF600+AH600</f>
        <v>113.5</v>
      </c>
      <c r="AM600" s="977">
        <f>AG600+AI600</f>
        <v>100</v>
      </c>
      <c r="AN600" s="933">
        <f t="shared" si="705"/>
        <v>113.5</v>
      </c>
      <c r="AO600" s="937">
        <f t="shared" si="706"/>
        <v>100</v>
      </c>
      <c r="AR600" s="1539"/>
    </row>
    <row r="601" spans="2:47">
      <c r="N601" s="106"/>
      <c r="O601" s="890" t="s">
        <v>301</v>
      </c>
      <c r="P601" s="885"/>
      <c r="Q601" s="1058"/>
      <c r="R601" s="885">
        <f>J576</f>
        <v>1.3</v>
      </c>
      <c r="S601" s="1059">
        <f>J576</f>
        <v>1.3</v>
      </c>
      <c r="T601" s="895"/>
      <c r="U601" s="1058"/>
      <c r="V601" s="898">
        <f>P601+R601</f>
        <v>1.3</v>
      </c>
      <c r="W601" s="1057">
        <f t="shared" si="729"/>
        <v>1.3</v>
      </c>
      <c r="X601" s="880">
        <f t="shared" si="730"/>
        <v>1.3</v>
      </c>
      <c r="Y601" s="1057">
        <f t="shared" si="731"/>
        <v>1.3</v>
      </c>
      <c r="Z601" s="917">
        <f t="shared" si="746"/>
        <v>1.3</v>
      </c>
      <c r="AA601" s="925">
        <f t="shared" si="744"/>
        <v>1.3</v>
      </c>
      <c r="AC601" s="1087" t="s">
        <v>320</v>
      </c>
      <c r="AD601" s="990"/>
      <c r="AE601" s="1080"/>
      <c r="AF601" s="992"/>
      <c r="AG601" s="1083"/>
      <c r="AH601" s="990"/>
      <c r="AI601" s="1080"/>
      <c r="AJ601" s="903">
        <f t="shared" ref="AJ601" si="749">AD601+AF601</f>
        <v>0</v>
      </c>
      <c r="AK601" s="2807">
        <f t="shared" ref="AK601" si="750">AE601+AG601</f>
        <v>0</v>
      </c>
      <c r="AL601" s="903">
        <f t="shared" ref="AL601" si="751">AF601+AH601</f>
        <v>0</v>
      </c>
      <c r="AM601" s="1041">
        <f t="shared" ref="AM601" si="752">AG601+AI601</f>
        <v>0</v>
      </c>
      <c r="AN601" s="933">
        <f t="shared" si="705"/>
        <v>0</v>
      </c>
      <c r="AO601" s="937">
        <f t="shared" si="706"/>
        <v>0</v>
      </c>
      <c r="AR601" s="104"/>
    </row>
    <row r="602" spans="2:47">
      <c r="N602" s="106"/>
      <c r="O602" s="891" t="s">
        <v>119</v>
      </c>
      <c r="P602" s="886"/>
      <c r="Q602" s="1060"/>
      <c r="R602" s="1856">
        <f>F575+I580</f>
        <v>8.4999999999999992E-2</v>
      </c>
      <c r="S602" s="2839">
        <f>G575+J580</f>
        <v>8.4999999999999992E-2</v>
      </c>
      <c r="T602" s="896"/>
      <c r="U602" s="1060"/>
      <c r="V602" s="898">
        <f>P602+R602</f>
        <v>8.4999999999999992E-2</v>
      </c>
      <c r="W602" s="1057">
        <f t="shared" si="729"/>
        <v>8.4999999999999992E-2</v>
      </c>
      <c r="X602" s="880">
        <f t="shared" si="730"/>
        <v>8.4999999999999992E-2</v>
      </c>
      <c r="Y602" s="1057">
        <f t="shared" si="731"/>
        <v>8.4999999999999992E-2</v>
      </c>
      <c r="Z602" s="917">
        <f t="shared" si="746"/>
        <v>8.4999999999999992E-2</v>
      </c>
      <c r="AA602" s="925">
        <f t="shared" si="744"/>
        <v>8.4999999999999992E-2</v>
      </c>
      <c r="AC602" s="1076" t="s">
        <v>636</v>
      </c>
      <c r="AD602" s="994"/>
      <c r="AE602" s="1081"/>
      <c r="AF602" s="996"/>
      <c r="AG602" s="1084"/>
      <c r="AH602" s="994"/>
      <c r="AI602" s="1081"/>
      <c r="AJ602" s="903">
        <f t="shared" ref="AJ602:AK604" si="753">AD602+AF602</f>
        <v>0</v>
      </c>
      <c r="AK602" s="2807">
        <f t="shared" si="753"/>
        <v>0</v>
      </c>
      <c r="AL602" s="903">
        <f t="shared" si="747"/>
        <v>0</v>
      </c>
      <c r="AM602" s="1041">
        <f t="shared" ref="AM602:AM607" si="754">AG602+AI602</f>
        <v>0</v>
      </c>
      <c r="AN602" s="933">
        <f t="shared" si="705"/>
        <v>0</v>
      </c>
      <c r="AO602" s="937">
        <f t="shared" si="706"/>
        <v>0</v>
      </c>
      <c r="AR602" s="104"/>
    </row>
    <row r="603" spans="2:47" ht="15.75" thickBot="1">
      <c r="N603" s="486"/>
      <c r="O603" s="890" t="s">
        <v>524</v>
      </c>
      <c r="P603" s="886"/>
      <c r="Q603" s="1060"/>
      <c r="R603" s="886"/>
      <c r="S603" s="1061"/>
      <c r="T603" s="2251"/>
      <c r="U603" s="2252"/>
      <c r="V603" s="898">
        <f>P603+R603</f>
        <v>0</v>
      </c>
      <c r="W603" s="1057">
        <f t="shared" si="729"/>
        <v>0</v>
      </c>
      <c r="X603" s="880">
        <f>R603+T603</f>
        <v>0</v>
      </c>
      <c r="Y603" s="1057">
        <f t="shared" si="731"/>
        <v>0</v>
      </c>
      <c r="Z603" s="917">
        <f t="shared" si="746"/>
        <v>0</v>
      </c>
      <c r="AA603" s="925">
        <f t="shared" si="744"/>
        <v>0</v>
      </c>
      <c r="AC603" s="1077" t="s">
        <v>355</v>
      </c>
      <c r="AD603" s="999"/>
      <c r="AE603" s="1082"/>
      <c r="AF603" s="1001">
        <f>F587</f>
        <v>25</v>
      </c>
      <c r="AG603" s="1085">
        <f>G587</f>
        <v>25</v>
      </c>
      <c r="AH603" s="999"/>
      <c r="AI603" s="1082"/>
      <c r="AJ603" s="904">
        <f t="shared" si="753"/>
        <v>25</v>
      </c>
      <c r="AK603" s="2808">
        <f t="shared" si="753"/>
        <v>25</v>
      </c>
      <c r="AL603" s="904">
        <f t="shared" si="747"/>
        <v>25</v>
      </c>
      <c r="AM603" s="1086">
        <f t="shared" si="754"/>
        <v>25</v>
      </c>
      <c r="AN603" s="933">
        <f t="shared" si="705"/>
        <v>25</v>
      </c>
      <c r="AO603" s="937">
        <f t="shared" si="706"/>
        <v>25</v>
      </c>
      <c r="AR603" s="191"/>
      <c r="AU603" s="623"/>
    </row>
    <row r="604" spans="2:47" ht="15.75" thickBot="1">
      <c r="N604" s="106"/>
      <c r="O604" s="433" t="s">
        <v>88</v>
      </c>
      <c r="P604" s="887">
        <f>F563</f>
        <v>10</v>
      </c>
      <c r="Q604" s="1062">
        <f>G563</f>
        <v>10</v>
      </c>
      <c r="R604" s="887">
        <f>L584+L581</f>
        <v>8</v>
      </c>
      <c r="S604" s="1063">
        <f>M584+M581</f>
        <v>8</v>
      </c>
      <c r="T604" s="897">
        <f>F599</f>
        <v>2.5299999999999998</v>
      </c>
      <c r="U604" s="1236">
        <f>G599</f>
        <v>2.5299999999999998</v>
      </c>
      <c r="V604" s="899">
        <f>P604+R604</f>
        <v>18</v>
      </c>
      <c r="W604" s="1065">
        <f t="shared" si="729"/>
        <v>18</v>
      </c>
      <c r="X604" s="899">
        <f>R604+T604</f>
        <v>10.53</v>
      </c>
      <c r="Y604" s="1065">
        <f t="shared" si="731"/>
        <v>10.53</v>
      </c>
      <c r="Z604" s="917">
        <f t="shared" si="746"/>
        <v>20.53</v>
      </c>
      <c r="AA604" s="925">
        <f t="shared" si="744"/>
        <v>20.53</v>
      </c>
      <c r="AC604" s="1078" t="s">
        <v>321</v>
      </c>
      <c r="AD604" s="1091">
        <f t="shared" ref="AD604:AI604" si="755">SUM(AD601:AD603)</f>
        <v>0</v>
      </c>
      <c r="AE604" s="1024">
        <f t="shared" si="755"/>
        <v>0</v>
      </c>
      <c r="AF604" s="1079">
        <f t="shared" si="755"/>
        <v>25</v>
      </c>
      <c r="AG604" s="1022">
        <f t="shared" si="755"/>
        <v>25</v>
      </c>
      <c r="AH604" s="1091">
        <f>SUM(AH601:AH603)</f>
        <v>0</v>
      </c>
      <c r="AI604" s="1024">
        <f t="shared" si="755"/>
        <v>0</v>
      </c>
      <c r="AJ604" s="948">
        <f t="shared" si="753"/>
        <v>25</v>
      </c>
      <c r="AK604" s="1023">
        <f t="shared" si="753"/>
        <v>25</v>
      </c>
      <c r="AL604" s="948">
        <f t="shared" si="747"/>
        <v>25</v>
      </c>
      <c r="AM604" s="1024">
        <f t="shared" si="754"/>
        <v>25</v>
      </c>
      <c r="AN604" s="933">
        <f t="shared" si="705"/>
        <v>25</v>
      </c>
      <c r="AO604" s="937">
        <f t="shared" si="706"/>
        <v>25</v>
      </c>
      <c r="AR604" s="104"/>
      <c r="AU604" s="623"/>
    </row>
    <row r="605" spans="2:47">
      <c r="N605" s="106"/>
      <c r="AC605" s="936" t="s">
        <v>315</v>
      </c>
      <c r="AD605" s="978">
        <f>F559</f>
        <v>64.8</v>
      </c>
      <c r="AE605" s="979">
        <f>G559</f>
        <v>56</v>
      </c>
      <c r="AF605" s="902"/>
      <c r="AG605" s="980"/>
      <c r="AH605" s="978">
        <f>F591</f>
        <v>51.253999999999998</v>
      </c>
      <c r="AI605" s="979">
        <f>G591</f>
        <v>43.56</v>
      </c>
      <c r="AJ605" s="904">
        <f t="shared" ref="AJ605:AK607" si="756">AD605+AF605</f>
        <v>64.8</v>
      </c>
      <c r="AK605" s="2809">
        <f t="shared" si="756"/>
        <v>56</v>
      </c>
      <c r="AL605" s="902">
        <f t="shared" si="747"/>
        <v>51.253999999999998</v>
      </c>
      <c r="AM605" s="981">
        <f t="shared" si="754"/>
        <v>43.56</v>
      </c>
      <c r="AN605" s="933">
        <f t="shared" si="705"/>
        <v>116.054</v>
      </c>
      <c r="AO605" s="937">
        <f t="shared" si="706"/>
        <v>99.56</v>
      </c>
      <c r="AR605" s="104"/>
      <c r="AU605" s="623"/>
    </row>
    <row r="606" spans="2:47" ht="15.75" thickBot="1">
      <c r="B606" s="92"/>
      <c r="C606" s="1530" t="str">
        <f>C3</f>
        <v xml:space="preserve">               12 - ТИДНЕВНАЯ  М Е Н Ю  -  Р А С К Л А Д К А    ДЛЯ ПИТАНИЯ ДЕТЕЙ  ШКОЛЬНЫХ </v>
      </c>
      <c r="D606" s="92"/>
      <c r="F606" s="92"/>
      <c r="G606" s="135"/>
      <c r="H606" s="620"/>
      <c r="I606" s="106"/>
      <c r="J606" s="106"/>
      <c r="K606" s="92"/>
      <c r="L606" s="92"/>
      <c r="M606" s="92"/>
      <c r="N606" s="106"/>
      <c r="O606" s="11"/>
      <c r="P606" s="88"/>
      <c r="Q606" s="88"/>
      <c r="R606" s="11"/>
      <c r="AC606" s="938" t="s">
        <v>316</v>
      </c>
      <c r="AD606" s="965">
        <f>F560</f>
        <v>28</v>
      </c>
      <c r="AE606" s="982">
        <f>G560</f>
        <v>24</v>
      </c>
      <c r="AF606" s="904"/>
      <c r="AG606" s="983"/>
      <c r="AH606" s="965"/>
      <c r="AI606" s="982"/>
      <c r="AJ606" s="904">
        <f t="shared" si="756"/>
        <v>28</v>
      </c>
      <c r="AK606" s="2810">
        <f t="shared" si="756"/>
        <v>24</v>
      </c>
      <c r="AL606" s="904">
        <f t="shared" si="747"/>
        <v>0</v>
      </c>
      <c r="AM606" s="984">
        <f t="shared" si="754"/>
        <v>0</v>
      </c>
      <c r="AN606" s="933">
        <f t="shared" si="705"/>
        <v>28</v>
      </c>
      <c r="AO606" s="937">
        <f t="shared" si="706"/>
        <v>24</v>
      </c>
      <c r="AR606" s="191"/>
      <c r="AU606" s="106"/>
    </row>
    <row r="607" spans="2:47" ht="15.75" thickBot="1">
      <c r="B607" s="92"/>
      <c r="C607" s="92"/>
      <c r="D607" s="1530" t="s">
        <v>363</v>
      </c>
      <c r="E607" s="92"/>
      <c r="F607" s="1564"/>
      <c r="G607" s="92"/>
      <c r="H607" s="92"/>
      <c r="I607" s="92"/>
      <c r="J607" s="92"/>
      <c r="K607" s="92"/>
      <c r="L607" s="92"/>
      <c r="M607" s="92"/>
      <c r="N607" s="92"/>
      <c r="O607" s="2586"/>
      <c r="P607" s="88"/>
      <c r="Q607" s="88"/>
      <c r="R607" s="11"/>
      <c r="S607" s="865"/>
      <c r="U607" s="865"/>
      <c r="W607" s="869"/>
      <c r="Y607" s="869"/>
      <c r="AC607" s="939" t="s">
        <v>312</v>
      </c>
      <c r="AD607" s="985">
        <f t="shared" ref="AD607:AH607" si="757">SUM(AD605:AD606)</f>
        <v>92.8</v>
      </c>
      <c r="AE607" s="986">
        <f t="shared" si="757"/>
        <v>80</v>
      </c>
      <c r="AF607" s="987">
        <f t="shared" si="757"/>
        <v>0</v>
      </c>
      <c r="AG607" s="941">
        <f>SUM(AG605:AG606)</f>
        <v>0</v>
      </c>
      <c r="AH607" s="985">
        <f t="shared" si="757"/>
        <v>51.253999999999998</v>
      </c>
      <c r="AI607" s="986">
        <f>SUM(AI605:AI606)</f>
        <v>43.56</v>
      </c>
      <c r="AJ607" s="940">
        <f t="shared" si="756"/>
        <v>92.8</v>
      </c>
      <c r="AK607" s="988">
        <f t="shared" si="756"/>
        <v>80</v>
      </c>
      <c r="AL607" s="940">
        <f t="shared" si="747"/>
        <v>51.253999999999998</v>
      </c>
      <c r="AM607" s="989">
        <f t="shared" si="754"/>
        <v>43.56</v>
      </c>
      <c r="AN607" s="933">
        <f t="shared" si="705"/>
        <v>144.054</v>
      </c>
      <c r="AO607" s="937">
        <f t="shared" si="706"/>
        <v>123.56</v>
      </c>
      <c r="AR607" s="98"/>
      <c r="AU607" s="106"/>
    </row>
    <row r="608" spans="2:47" ht="15.75" thickBot="1">
      <c r="B608" s="1563" t="s">
        <v>545</v>
      </c>
      <c r="C608" s="1563"/>
      <c r="D608" s="1566"/>
      <c r="E608" s="92"/>
      <c r="F608" s="1567" t="s">
        <v>125</v>
      </c>
      <c r="G608" s="92"/>
      <c r="H608" s="92"/>
      <c r="I608" s="1568"/>
      <c r="J608" s="3115" t="s">
        <v>626</v>
      </c>
      <c r="K608" s="92"/>
      <c r="L608" s="92"/>
      <c r="M608" s="92"/>
      <c r="N608" s="92"/>
      <c r="O608" s="11"/>
      <c r="P608" s="11"/>
      <c r="Q608" s="11"/>
      <c r="R608" s="11"/>
      <c r="S608" s="865"/>
      <c r="U608" s="865"/>
      <c r="W608" s="869"/>
      <c r="Y608" s="869"/>
      <c r="AC608" s="942" t="s">
        <v>214</v>
      </c>
      <c r="AD608" s="990"/>
      <c r="AE608" s="991"/>
      <c r="AF608" s="992"/>
      <c r="AG608" s="993"/>
      <c r="AH608" s="990"/>
      <c r="AI608" s="991"/>
      <c r="AJ608" s="903">
        <f t="shared" ref="AJ608" si="758">AD608+AF608</f>
        <v>0</v>
      </c>
      <c r="AK608" s="2811">
        <f t="shared" ref="AK608" si="759">AE608+AG608</f>
        <v>0</v>
      </c>
      <c r="AL608" s="903">
        <f t="shared" ref="AL608" si="760">AF608+AH608</f>
        <v>0</v>
      </c>
      <c r="AM608" s="998">
        <f>AG608+AI608</f>
        <v>0</v>
      </c>
      <c r="AN608" s="933">
        <f t="shared" si="705"/>
        <v>0</v>
      </c>
      <c r="AO608" s="937">
        <f t="shared" si="706"/>
        <v>0</v>
      </c>
      <c r="AR608" s="104"/>
      <c r="AU608" s="106"/>
    </row>
    <row r="609" spans="2:47" ht="15.75" thickBot="1">
      <c r="B609" s="348" t="s">
        <v>2</v>
      </c>
      <c r="C609" s="349" t="s">
        <v>3</v>
      </c>
      <c r="D609" s="1570" t="s">
        <v>4</v>
      </c>
      <c r="E609" s="234" t="s">
        <v>59</v>
      </c>
      <c r="F609" s="112"/>
      <c r="G609" s="112"/>
      <c r="H609" s="112"/>
      <c r="I609" s="112"/>
      <c r="J609" s="112"/>
      <c r="K609" s="112"/>
      <c r="L609" s="112"/>
      <c r="M609" s="226"/>
      <c r="N609" s="92"/>
      <c r="R609" s="11"/>
      <c r="S609" s="864"/>
      <c r="U609" s="864"/>
      <c r="W609" s="276"/>
      <c r="Y609" s="276"/>
      <c r="AC609" s="943" t="s">
        <v>92</v>
      </c>
      <c r="AD609" s="994"/>
      <c r="AE609" s="995"/>
      <c r="AF609" s="996"/>
      <c r="AG609" s="997"/>
      <c r="AH609" s="994"/>
      <c r="AI609" s="995"/>
      <c r="AJ609" s="903">
        <f t="shared" ref="AJ609:AK611" si="761">AD609+AF609</f>
        <v>0</v>
      </c>
      <c r="AK609" s="2811">
        <f t="shared" si="761"/>
        <v>0</v>
      </c>
      <c r="AL609" s="903">
        <f t="shared" si="747"/>
        <v>0</v>
      </c>
      <c r="AM609" s="998">
        <f>AG609+AI609</f>
        <v>0</v>
      </c>
      <c r="AN609" s="933">
        <f t="shared" si="705"/>
        <v>0</v>
      </c>
      <c r="AO609" s="937">
        <f t="shared" si="706"/>
        <v>0</v>
      </c>
      <c r="AR609" s="104"/>
      <c r="AU609" s="106"/>
    </row>
    <row r="610" spans="2:47" ht="15.75" thickBot="1">
      <c r="B610" s="350" t="s">
        <v>5</v>
      </c>
      <c r="C610" s="92"/>
      <c r="D610" s="1582" t="s">
        <v>60</v>
      </c>
      <c r="E610" s="92"/>
      <c r="F610" s="92"/>
      <c r="G610" s="92"/>
      <c r="H610" s="106"/>
      <c r="I610" s="106"/>
      <c r="J610" s="106"/>
      <c r="K610" s="3119" t="s">
        <v>1137</v>
      </c>
      <c r="L610" s="3016"/>
      <c r="M610" s="3017"/>
      <c r="N610" s="92"/>
      <c r="O610" s="140"/>
      <c r="P610" s="11"/>
      <c r="Q610" s="11"/>
      <c r="R610" s="11"/>
      <c r="S610" s="511"/>
      <c r="U610" s="511"/>
      <c r="W610" s="864"/>
      <c r="Y610" s="864"/>
      <c r="AC610" s="944" t="s">
        <v>215</v>
      </c>
      <c r="AD610" s="999"/>
      <c r="AE610" s="1000"/>
      <c r="AF610" s="1001"/>
      <c r="AG610" s="1632"/>
      <c r="AH610" s="999"/>
      <c r="AI610" s="1000"/>
      <c r="AJ610" s="904">
        <f t="shared" si="761"/>
        <v>0</v>
      </c>
      <c r="AK610" s="2812">
        <f t="shared" si="761"/>
        <v>0</v>
      </c>
      <c r="AL610" s="904">
        <f t="shared" si="747"/>
        <v>0</v>
      </c>
      <c r="AM610" s="1003">
        <f>AG610+AI610</f>
        <v>0</v>
      </c>
      <c r="AN610" s="933">
        <f t="shared" si="705"/>
        <v>0</v>
      </c>
      <c r="AO610" s="937">
        <f t="shared" si="706"/>
        <v>0</v>
      </c>
      <c r="AR610" s="191"/>
      <c r="AU610" s="106"/>
    </row>
    <row r="611" spans="2:47" ht="16.5" thickBot="1">
      <c r="B611" s="1573" t="s">
        <v>572</v>
      </c>
      <c r="C611" s="112"/>
      <c r="D611" s="1575"/>
      <c r="E611" s="3579"/>
      <c r="F611" s="2863" t="s">
        <v>686</v>
      </c>
      <c r="G611" s="3173"/>
      <c r="H611" s="3016"/>
      <c r="I611" s="3016"/>
      <c r="J611" s="3017"/>
      <c r="K611" s="1206" t="s">
        <v>89</v>
      </c>
      <c r="L611" s="160" t="s">
        <v>90</v>
      </c>
      <c r="M611" s="2424" t="s">
        <v>91</v>
      </c>
      <c r="N611" s="92"/>
      <c r="O611" s="345"/>
      <c r="P611" s="11"/>
      <c r="Q611" s="11"/>
      <c r="R611" s="11"/>
      <c r="S611" s="864"/>
      <c r="U611" s="864"/>
      <c r="W611" s="276"/>
      <c r="Y611" s="864"/>
      <c r="AC611" s="1088" t="s">
        <v>313</v>
      </c>
      <c r="AD611" s="1089">
        <f t="shared" ref="AD611:AI611" si="762">SUM(AD608:AD610)</f>
        <v>0</v>
      </c>
      <c r="AE611" s="975">
        <f t="shared" si="762"/>
        <v>0</v>
      </c>
      <c r="AF611" s="1089">
        <f t="shared" si="762"/>
        <v>0</v>
      </c>
      <c r="AG611" s="975">
        <f t="shared" si="762"/>
        <v>0</v>
      </c>
      <c r="AH611" s="1089">
        <f>SUM(AH608:AH610)</f>
        <v>0</v>
      </c>
      <c r="AI611" s="975">
        <f t="shared" si="762"/>
        <v>0</v>
      </c>
      <c r="AJ611" s="974">
        <f t="shared" si="761"/>
        <v>0</v>
      </c>
      <c r="AK611" s="976">
        <f t="shared" si="761"/>
        <v>0</v>
      </c>
      <c r="AL611" s="974">
        <f t="shared" si="747"/>
        <v>0</v>
      </c>
      <c r="AM611" s="977">
        <f>AG611+AI611</f>
        <v>0</v>
      </c>
      <c r="AN611" s="933">
        <f t="shared" si="705"/>
        <v>0</v>
      </c>
      <c r="AO611" s="937">
        <f t="shared" si="706"/>
        <v>0</v>
      </c>
      <c r="AR611" s="106"/>
      <c r="AU611" s="106"/>
    </row>
    <row r="612" spans="2:47" ht="15.75" thickBot="1">
      <c r="B612" s="1554"/>
      <c r="C612" s="2725" t="s">
        <v>132</v>
      </c>
      <c r="D612" s="1555"/>
      <c r="E612" s="1206" t="s">
        <v>89</v>
      </c>
      <c r="F612" s="160" t="s">
        <v>90</v>
      </c>
      <c r="G612" s="2424" t="s">
        <v>91</v>
      </c>
      <c r="H612" s="1206" t="s">
        <v>89</v>
      </c>
      <c r="I612" s="160" t="s">
        <v>90</v>
      </c>
      <c r="J612" s="2424" t="s">
        <v>91</v>
      </c>
      <c r="K612" s="3388" t="s">
        <v>599</v>
      </c>
      <c r="L612" s="2868">
        <v>30.6</v>
      </c>
      <c r="M612" s="3282">
        <v>30</v>
      </c>
      <c r="N612" s="92"/>
      <c r="O612" s="2405"/>
      <c r="P612" s="11"/>
      <c r="Q612" s="1149"/>
      <c r="R612" s="11"/>
      <c r="S612" s="865"/>
      <c r="U612" s="865"/>
      <c r="W612" s="869"/>
      <c r="Y612" s="869"/>
      <c r="Z612" s="926"/>
      <c r="AA612" s="291"/>
      <c r="AE612" s="865"/>
      <c r="AG612" s="865"/>
      <c r="AK612" s="873"/>
      <c r="AM612" s="873"/>
      <c r="AR612" s="106"/>
    </row>
    <row r="613" spans="2:47" ht="15.75" thickBot="1">
      <c r="B613" s="1240" t="s">
        <v>673</v>
      </c>
      <c r="C613" s="2692" t="s">
        <v>672</v>
      </c>
      <c r="D613" s="1609">
        <v>200</v>
      </c>
      <c r="E613" s="129" t="s">
        <v>78</v>
      </c>
      <c r="F613" s="2868">
        <v>43.34</v>
      </c>
      <c r="G613" s="3505">
        <v>39</v>
      </c>
      <c r="H613" s="2770" t="s">
        <v>674</v>
      </c>
      <c r="I613" s="2868">
        <v>31.428999999999998</v>
      </c>
      <c r="J613" s="2869">
        <v>20</v>
      </c>
      <c r="K613" s="3225" t="s">
        <v>74</v>
      </c>
      <c r="L613" s="227">
        <v>10.8</v>
      </c>
      <c r="M613" s="229">
        <v>10.8</v>
      </c>
      <c r="AC613" t="s">
        <v>295</v>
      </c>
      <c r="AR613" s="106"/>
    </row>
    <row r="614" spans="2:47" ht="15.75" thickBot="1">
      <c r="B614" s="1414" t="s">
        <v>1134</v>
      </c>
      <c r="C614" s="1597" t="s">
        <v>977</v>
      </c>
      <c r="D614" s="165">
        <v>60</v>
      </c>
      <c r="E614" s="3048" t="s">
        <v>685</v>
      </c>
      <c r="F614" s="2398"/>
      <c r="G614" s="2398"/>
      <c r="H614" s="245" t="s">
        <v>635</v>
      </c>
      <c r="I614" s="227">
        <v>12.656000000000001</v>
      </c>
      <c r="J614" s="229">
        <v>9.516</v>
      </c>
      <c r="K614" s="2891" t="s">
        <v>49</v>
      </c>
      <c r="L614" s="2427">
        <v>2.4</v>
      </c>
      <c r="M614" s="3389">
        <v>2.4</v>
      </c>
      <c r="N614" s="92"/>
      <c r="O614" t="s">
        <v>295</v>
      </c>
      <c r="AC614" s="99" t="str">
        <f>B611</f>
        <v>12- й   день</v>
      </c>
      <c r="AD614" s="556" t="s">
        <v>546</v>
      </c>
      <c r="AI614" s="131" t="str">
        <f>U615</f>
        <v>2 - я   неделя</v>
      </c>
      <c r="AK614" s="1531" t="str">
        <f>J608</f>
        <v>О С Е Н Ь     2024  -   __  г.г.</v>
      </c>
      <c r="AL614" s="67"/>
      <c r="AN614" s="46"/>
      <c r="AO614" s="56"/>
      <c r="AR614" s="106"/>
    </row>
    <row r="615" spans="2:47" ht="15.75" thickBot="1">
      <c r="B615" s="1240" t="s">
        <v>690</v>
      </c>
      <c r="C615" s="2692" t="s">
        <v>1135</v>
      </c>
      <c r="D615" s="1816">
        <v>20</v>
      </c>
      <c r="E615" s="183" t="s">
        <v>601</v>
      </c>
      <c r="F615" s="228">
        <v>124.696</v>
      </c>
      <c r="G615" s="2867">
        <v>93.5</v>
      </c>
      <c r="H615" s="2399" t="s">
        <v>77</v>
      </c>
      <c r="I615" s="227">
        <v>9</v>
      </c>
      <c r="J615" s="229">
        <v>9</v>
      </c>
      <c r="K615" s="3316" t="s">
        <v>127</v>
      </c>
      <c r="L615" s="227" t="s">
        <v>669</v>
      </c>
      <c r="M615" s="229">
        <v>4.8</v>
      </c>
      <c r="N615" s="92"/>
      <c r="O615" s="99" t="str">
        <f>B611</f>
        <v>12- й   день</v>
      </c>
      <c r="P615" s="556" t="s">
        <v>546</v>
      </c>
      <c r="U615" s="131" t="s">
        <v>125</v>
      </c>
      <c r="W615" s="1531" t="str">
        <f>J608</f>
        <v>О С Е Н Ь     2024  -   __  г.г.</v>
      </c>
      <c r="X615" s="67"/>
      <c r="Y615" s="1034"/>
      <c r="AC615" s="858" t="s">
        <v>243</v>
      </c>
      <c r="AD615" s="859" t="s">
        <v>296</v>
      </c>
      <c r="AE615" s="860"/>
      <c r="AF615" s="859" t="s">
        <v>297</v>
      </c>
      <c r="AG615" s="860"/>
      <c r="AH615" s="859" t="s">
        <v>298</v>
      </c>
      <c r="AI615" s="860"/>
      <c r="AJ615" s="859" t="s">
        <v>302</v>
      </c>
      <c r="AK615" s="860"/>
      <c r="AL615" s="906" t="s">
        <v>303</v>
      </c>
      <c r="AM615" s="860"/>
      <c r="AN615" s="927" t="s">
        <v>304</v>
      </c>
      <c r="AO615" s="928"/>
      <c r="AR615" s="106"/>
    </row>
    <row r="616" spans="2:47" ht="15.75" thickBot="1">
      <c r="B616" s="3580" t="s">
        <v>356</v>
      </c>
      <c r="C616" s="1597" t="s">
        <v>488</v>
      </c>
      <c r="D616" s="165">
        <v>180</v>
      </c>
      <c r="E616" s="3048" t="s">
        <v>675</v>
      </c>
      <c r="F616" s="2398"/>
      <c r="G616" s="2407"/>
      <c r="H616" s="245" t="s">
        <v>667</v>
      </c>
      <c r="I616" s="227">
        <v>8</v>
      </c>
      <c r="J616" s="1233">
        <v>8</v>
      </c>
      <c r="K616" s="3225" t="s">
        <v>682</v>
      </c>
      <c r="L616" s="228">
        <v>0.15</v>
      </c>
      <c r="M616" s="3197">
        <v>0.15</v>
      </c>
      <c r="N616" s="92"/>
      <c r="Q616" s="169" t="s">
        <v>617</v>
      </c>
      <c r="AC616" s="1092" t="s">
        <v>324</v>
      </c>
      <c r="AD616" s="861" t="s">
        <v>90</v>
      </c>
      <c r="AE616" s="863" t="s">
        <v>91</v>
      </c>
      <c r="AF616" s="907" t="s">
        <v>90</v>
      </c>
      <c r="AG616" s="908" t="s">
        <v>91</v>
      </c>
      <c r="AH616" s="907" t="s">
        <v>90</v>
      </c>
      <c r="AI616" s="908" t="s">
        <v>91</v>
      </c>
      <c r="AJ616" s="861" t="s">
        <v>90</v>
      </c>
      <c r="AK616" s="862" t="s">
        <v>91</v>
      </c>
      <c r="AL616" s="909" t="s">
        <v>90</v>
      </c>
      <c r="AM616" s="862" t="s">
        <v>91</v>
      </c>
      <c r="AN616" s="1094" t="s">
        <v>90</v>
      </c>
      <c r="AO616" s="1095" t="s">
        <v>91</v>
      </c>
      <c r="AR616" s="106"/>
    </row>
    <row r="617" spans="2:47">
      <c r="B617" s="103"/>
      <c r="C617" s="1598" t="s">
        <v>985</v>
      </c>
      <c r="D617" s="102"/>
      <c r="E617" s="184" t="s">
        <v>64</v>
      </c>
      <c r="F617" s="228">
        <v>48</v>
      </c>
      <c r="G617" s="3008">
        <v>38.4</v>
      </c>
      <c r="H617" s="2399" t="s">
        <v>602</v>
      </c>
      <c r="I617" s="228">
        <v>72.13</v>
      </c>
      <c r="J617" s="3197">
        <v>72.13</v>
      </c>
      <c r="K617" s="184" t="s">
        <v>75</v>
      </c>
      <c r="L617" s="227">
        <v>3.49</v>
      </c>
      <c r="M617" s="1233">
        <v>3.49</v>
      </c>
      <c r="N617" s="92"/>
      <c r="O617" s="1105" t="s">
        <v>327</v>
      </c>
      <c r="P617" s="182"/>
      <c r="Q617" s="182"/>
      <c r="R617" s="182"/>
      <c r="S617" s="182"/>
      <c r="T617" s="182"/>
      <c r="U617" s="182"/>
      <c r="V617" s="182"/>
      <c r="W617" s="182"/>
      <c r="X617" s="182"/>
      <c r="Y617" s="856"/>
      <c r="AC617" s="945" t="s">
        <v>65</v>
      </c>
      <c r="AD617" s="978"/>
      <c r="AE617" s="1004"/>
      <c r="AF617" s="978"/>
      <c r="AG617" s="1005"/>
      <c r="AH617" s="978"/>
      <c r="AI617" s="1006"/>
      <c r="AJ617" s="902">
        <f t="shared" ref="AJ617:AJ640" si="763">AD617+AF617</f>
        <v>0</v>
      </c>
      <c r="AK617" s="2801">
        <f t="shared" ref="AK617:AK640" si="764">AE617+AG617</f>
        <v>0</v>
      </c>
      <c r="AL617" s="902">
        <f t="shared" ref="AL617:AL640" si="765">AF617+AH617</f>
        <v>0</v>
      </c>
      <c r="AM617" s="1007">
        <f t="shared" ref="AM617:AM640" si="766">AG617+AI617</f>
        <v>0</v>
      </c>
      <c r="AN617" s="933">
        <f>AD617+AF617+AH617</f>
        <v>0</v>
      </c>
      <c r="AO617" s="937">
        <f>AE617+AG617+AI617</f>
        <v>0</v>
      </c>
      <c r="AR617" s="106"/>
    </row>
    <row r="618" spans="2:47" ht="13.5" customHeight="1">
      <c r="B618" s="1643" t="s">
        <v>9</v>
      </c>
      <c r="C618" s="1598" t="s">
        <v>10</v>
      </c>
      <c r="D618" s="165">
        <v>60</v>
      </c>
      <c r="E618" s="3048" t="s">
        <v>1005</v>
      </c>
      <c r="F618" s="2398"/>
      <c r="G618" s="2398"/>
      <c r="H618" s="245" t="s">
        <v>372</v>
      </c>
      <c r="I618" s="227">
        <v>1.08</v>
      </c>
      <c r="J618" s="1233">
        <v>1.08</v>
      </c>
      <c r="K618" s="184" t="s">
        <v>76</v>
      </c>
      <c r="L618" s="227">
        <v>8.51</v>
      </c>
      <c r="M618" s="1233">
        <v>8.51</v>
      </c>
      <c r="N618" s="92"/>
      <c r="O618" s="692"/>
      <c r="P618" s="17" t="s">
        <v>328</v>
      </c>
      <c r="Q618" s="17"/>
      <c r="R618" s="17"/>
      <c r="S618" s="17"/>
      <c r="T618" s="17"/>
      <c r="U618" s="17"/>
      <c r="V618" s="17"/>
      <c r="W618" s="17"/>
      <c r="X618" s="17"/>
      <c r="Y618" s="857"/>
      <c r="AC618" s="945" t="s">
        <v>465</v>
      </c>
      <c r="AD618" s="959"/>
      <c r="AE618" s="1008"/>
      <c r="AF618" s="959"/>
      <c r="AG618" s="1009"/>
      <c r="AH618" s="959"/>
      <c r="AI618" s="1010"/>
      <c r="AJ618" s="903">
        <f t="shared" si="763"/>
        <v>0</v>
      </c>
      <c r="AK618" s="2802">
        <f t="shared" si="764"/>
        <v>0</v>
      </c>
      <c r="AL618" s="903">
        <f t="shared" si="765"/>
        <v>0</v>
      </c>
      <c r="AM618" s="950">
        <f t="shared" si="766"/>
        <v>0</v>
      </c>
      <c r="AN618" s="933">
        <f t="shared" ref="AN618:AN666" si="767">AD618+AF618+AH618</f>
        <v>0</v>
      </c>
      <c r="AO618" s="937">
        <f t="shared" ref="AO618:AO666" si="768">AE618+AG618+AI618</f>
        <v>0</v>
      </c>
      <c r="AR618" s="106"/>
    </row>
    <row r="619" spans="2:47" ht="13.5" customHeight="1" thickBot="1">
      <c r="B619" s="1250" t="s">
        <v>9</v>
      </c>
      <c r="C619" s="2691" t="s">
        <v>319</v>
      </c>
      <c r="D619" s="328">
        <v>40</v>
      </c>
      <c r="E619" s="183" t="s">
        <v>469</v>
      </c>
      <c r="F619" s="227">
        <v>12</v>
      </c>
      <c r="G619" s="2396">
        <v>10</v>
      </c>
      <c r="H619" s="2421" t="s">
        <v>135</v>
      </c>
      <c r="I619" s="3581">
        <v>3.8999999999999999E-4</v>
      </c>
      <c r="J619" s="3582">
        <v>3.8999999999999999E-4</v>
      </c>
      <c r="K619" s="3316" t="s">
        <v>668</v>
      </c>
      <c r="L619" s="242">
        <v>7.7</v>
      </c>
      <c r="M619" s="689">
        <v>7.7</v>
      </c>
      <c r="N619" s="92"/>
      <c r="Z619" s="11"/>
      <c r="AA619" s="11"/>
      <c r="AC619" s="945" t="s">
        <v>67</v>
      </c>
      <c r="AD619" s="1011"/>
      <c r="AE619" s="1066"/>
      <c r="AF619" s="1011"/>
      <c r="AG619" s="1013"/>
      <c r="AH619" s="1011"/>
      <c r="AI619" s="1014"/>
      <c r="AJ619" s="903">
        <f t="shared" si="763"/>
        <v>0</v>
      </c>
      <c r="AK619" s="2802">
        <f t="shared" si="764"/>
        <v>0</v>
      </c>
      <c r="AL619" s="903">
        <f t="shared" si="765"/>
        <v>0</v>
      </c>
      <c r="AM619" s="950">
        <f t="shared" si="766"/>
        <v>0</v>
      </c>
      <c r="AN619" s="933">
        <f t="shared" si="767"/>
        <v>0</v>
      </c>
      <c r="AO619" s="937">
        <f t="shared" si="768"/>
        <v>0</v>
      </c>
      <c r="AR619" s="106"/>
    </row>
    <row r="620" spans="2:47" ht="14.25" customHeight="1">
      <c r="B620" s="103"/>
      <c r="C620" s="2389"/>
      <c r="D620" s="102"/>
      <c r="E620" s="3048" t="s">
        <v>1004</v>
      </c>
      <c r="F620" s="2398"/>
      <c r="G620" s="2398"/>
      <c r="H620" s="2399" t="s">
        <v>688</v>
      </c>
      <c r="I620" s="2398"/>
      <c r="J620" s="2870">
        <v>0.78</v>
      </c>
      <c r="K620" s="183" t="s">
        <v>53</v>
      </c>
      <c r="L620" s="227">
        <v>0.315</v>
      </c>
      <c r="M620" s="1233">
        <v>0.315</v>
      </c>
      <c r="N620" s="92"/>
      <c r="O620" s="858" t="s">
        <v>243</v>
      </c>
      <c r="P620" s="859" t="s">
        <v>296</v>
      </c>
      <c r="Q620" s="860"/>
      <c r="R620" s="859" t="s">
        <v>297</v>
      </c>
      <c r="S620" s="860"/>
      <c r="T620" s="859" t="s">
        <v>298</v>
      </c>
      <c r="U620" s="860"/>
      <c r="V620" s="859" t="s">
        <v>299</v>
      </c>
      <c r="W620" s="860"/>
      <c r="X620" s="859" t="s">
        <v>300</v>
      </c>
      <c r="Y620" s="860"/>
      <c r="Z620" s="1532" t="s">
        <v>304</v>
      </c>
      <c r="AA620" s="911"/>
      <c r="AC620" s="945" t="s">
        <v>68</v>
      </c>
      <c r="AD620" s="959"/>
      <c r="AE620" s="1012"/>
      <c r="AF620" s="959"/>
      <c r="AG620" s="1013"/>
      <c r="AH620" s="959"/>
      <c r="AI620" s="1014"/>
      <c r="AJ620" s="903">
        <f t="shared" si="763"/>
        <v>0</v>
      </c>
      <c r="AK620" s="2802">
        <f t="shared" si="764"/>
        <v>0</v>
      </c>
      <c r="AL620" s="903">
        <f t="shared" si="765"/>
        <v>0</v>
      </c>
      <c r="AM620" s="950">
        <f t="shared" si="766"/>
        <v>0</v>
      </c>
      <c r="AN620" s="933">
        <f t="shared" si="767"/>
        <v>0</v>
      </c>
      <c r="AO620" s="937">
        <f t="shared" si="768"/>
        <v>0</v>
      </c>
      <c r="AR620" s="106"/>
    </row>
    <row r="621" spans="2:47" ht="14.25" customHeight="1" thickBot="1">
      <c r="B621" s="103"/>
      <c r="C621" s="2751"/>
      <c r="D621" s="102"/>
      <c r="E621" s="103"/>
      <c r="F621" s="106"/>
      <c r="G621" s="106"/>
      <c r="H621" s="3376" t="s">
        <v>1021</v>
      </c>
      <c r="I621" s="2398"/>
      <c r="J621" s="3010"/>
      <c r="K621" s="3393" t="s">
        <v>670</v>
      </c>
      <c r="L621" s="3103"/>
      <c r="M621" s="3109"/>
      <c r="N621" s="92"/>
      <c r="O621" s="700"/>
      <c r="P621" s="861" t="s">
        <v>90</v>
      </c>
      <c r="Q621" s="862" t="s">
        <v>91</v>
      </c>
      <c r="R621" s="861" t="s">
        <v>90</v>
      </c>
      <c r="S621" s="862" t="s">
        <v>91</v>
      </c>
      <c r="T621" s="861" t="s">
        <v>90</v>
      </c>
      <c r="U621" s="862" t="s">
        <v>91</v>
      </c>
      <c r="V621" s="861" t="s">
        <v>90</v>
      </c>
      <c r="W621" s="862" t="s">
        <v>91</v>
      </c>
      <c r="X621" s="861" t="s">
        <v>90</v>
      </c>
      <c r="Y621" s="863" t="s">
        <v>91</v>
      </c>
      <c r="Z621" s="912" t="s">
        <v>90</v>
      </c>
      <c r="AA621" s="913" t="s">
        <v>91</v>
      </c>
      <c r="AC621" s="945" t="s">
        <v>70</v>
      </c>
      <c r="AD621" s="959"/>
      <c r="AE621" s="1008"/>
      <c r="AF621" s="959"/>
      <c r="AG621" s="1009"/>
      <c r="AH621" s="959"/>
      <c r="AI621" s="1010"/>
      <c r="AJ621" s="903">
        <f t="shared" si="763"/>
        <v>0</v>
      </c>
      <c r="AK621" s="2802">
        <f t="shared" si="764"/>
        <v>0</v>
      </c>
      <c r="AL621" s="903">
        <f t="shared" si="765"/>
        <v>0</v>
      </c>
      <c r="AM621" s="950">
        <f t="shared" si="766"/>
        <v>0</v>
      </c>
      <c r="AN621" s="933">
        <f t="shared" si="767"/>
        <v>0</v>
      </c>
      <c r="AO621" s="937">
        <f t="shared" si="768"/>
        <v>0</v>
      </c>
      <c r="AR621" s="106"/>
    </row>
    <row r="622" spans="2:47" ht="12.75" customHeight="1" thickBot="1">
      <c r="B622" s="103"/>
      <c r="C622" s="2778"/>
      <c r="D622" s="102"/>
      <c r="E622" s="103"/>
      <c r="F622" s="106"/>
      <c r="G622" s="106"/>
      <c r="H622" s="106"/>
      <c r="I622" s="106"/>
      <c r="J622" s="102"/>
      <c r="K622" s="3583" t="s">
        <v>1136</v>
      </c>
      <c r="L622" s="3063"/>
      <c r="M622" s="3584"/>
      <c r="N622" s="92"/>
      <c r="O622" s="1106" t="s">
        <v>118</v>
      </c>
      <c r="P622" s="878">
        <f>D619</f>
        <v>40</v>
      </c>
      <c r="Q622" s="1035">
        <f>D619</f>
        <v>40</v>
      </c>
      <c r="R622" s="892">
        <f>D638</f>
        <v>40</v>
      </c>
      <c r="S622" s="1027">
        <f>D638</f>
        <v>40</v>
      </c>
      <c r="T622" s="892">
        <f>D651</f>
        <v>30</v>
      </c>
      <c r="U622" s="1036">
        <f>D651</f>
        <v>30</v>
      </c>
      <c r="V622" s="892">
        <f>P622+R622</f>
        <v>80</v>
      </c>
      <c r="W622" s="1026">
        <f>Q622+S622</f>
        <v>80</v>
      </c>
      <c r="X622" s="892">
        <f>R622+T622</f>
        <v>70</v>
      </c>
      <c r="Y622" s="1027">
        <f>S622+U622</f>
        <v>70</v>
      </c>
      <c r="Z622" s="914">
        <f t="shared" ref="Z622:Z654" si="769">P622+R622+T622</f>
        <v>110</v>
      </c>
      <c r="AA622" s="915">
        <f t="shared" ref="AA622:AA659" si="770">Q622+S622+U622</f>
        <v>110</v>
      </c>
      <c r="AC622" s="945" t="s">
        <v>71</v>
      </c>
      <c r="AD622" s="959"/>
      <c r="AE622" s="1015"/>
      <c r="AF622" s="959"/>
      <c r="AG622" s="1009"/>
      <c r="AH622" s="959"/>
      <c r="AI622" s="1010"/>
      <c r="AJ622" s="903">
        <f t="shared" si="763"/>
        <v>0</v>
      </c>
      <c r="AK622" s="2802">
        <f t="shared" si="764"/>
        <v>0</v>
      </c>
      <c r="AL622" s="903">
        <f t="shared" si="765"/>
        <v>0</v>
      </c>
      <c r="AM622" s="950">
        <f t="shared" si="766"/>
        <v>0</v>
      </c>
      <c r="AN622" s="933">
        <f t="shared" si="767"/>
        <v>0</v>
      </c>
      <c r="AO622" s="937">
        <f t="shared" si="768"/>
        <v>0</v>
      </c>
      <c r="AR622" s="106"/>
    </row>
    <row r="623" spans="2:47" ht="15.75" thickBot="1">
      <c r="B623" s="103"/>
      <c r="C623" s="2778"/>
      <c r="D623" s="102"/>
      <c r="E623" s="2757" t="s">
        <v>1106</v>
      </c>
      <c r="F623" s="3016"/>
      <c r="G623" s="3016"/>
      <c r="H623" s="3016"/>
      <c r="I623" s="3016"/>
      <c r="J623" s="3017"/>
      <c r="K623" s="183" t="s">
        <v>691</v>
      </c>
      <c r="L623" s="227">
        <v>5.6</v>
      </c>
      <c r="M623" s="229">
        <v>5.6</v>
      </c>
      <c r="N623" s="92"/>
      <c r="O623" s="916" t="s">
        <v>117</v>
      </c>
      <c r="P623" s="879">
        <f>D618</f>
        <v>60</v>
      </c>
      <c r="Q623" s="1037">
        <f>D618</f>
        <v>60</v>
      </c>
      <c r="R623" s="879">
        <f>D637</f>
        <v>60</v>
      </c>
      <c r="S623" s="1038">
        <f>D637</f>
        <v>60</v>
      </c>
      <c r="T623" s="879"/>
      <c r="U623" s="1037"/>
      <c r="V623" s="879">
        <f t="shared" ref="V623:V659" si="771">P623+R623</f>
        <v>120</v>
      </c>
      <c r="W623" s="1029">
        <f t="shared" ref="W623:W659" si="772">Q623+S623</f>
        <v>120</v>
      </c>
      <c r="X623" s="879">
        <f t="shared" ref="X623:X657" si="773">R623+T623</f>
        <v>60</v>
      </c>
      <c r="Y623" s="950">
        <f t="shared" ref="Y623:Y659" si="774">S623+U623</f>
        <v>60</v>
      </c>
      <c r="Z623" s="917">
        <f t="shared" si="769"/>
        <v>120</v>
      </c>
      <c r="AA623" s="918">
        <f t="shared" si="770"/>
        <v>120</v>
      </c>
      <c r="AC623" s="946" t="s">
        <v>326</v>
      </c>
      <c r="AD623" s="959"/>
      <c r="AE623" s="1066"/>
      <c r="AF623" s="959">
        <f>L629</f>
        <v>35</v>
      </c>
      <c r="AG623" s="1212">
        <f>M629</f>
        <v>35</v>
      </c>
      <c r="AH623" s="959">
        <f>F653</f>
        <v>7.7190000000000003</v>
      </c>
      <c r="AI623" s="1010">
        <f>G653</f>
        <v>7.7190000000000003</v>
      </c>
      <c r="AJ623" s="903">
        <f t="shared" si="763"/>
        <v>35</v>
      </c>
      <c r="AK623" s="2802">
        <f t="shared" si="764"/>
        <v>35</v>
      </c>
      <c r="AL623" s="903">
        <f t="shared" si="765"/>
        <v>42.719000000000001</v>
      </c>
      <c r="AM623" s="950">
        <f t="shared" si="766"/>
        <v>42.719000000000001</v>
      </c>
      <c r="AN623" s="933">
        <f t="shared" si="767"/>
        <v>42.719000000000001</v>
      </c>
      <c r="AO623" s="937">
        <f t="shared" si="768"/>
        <v>42.719000000000001</v>
      </c>
      <c r="AR623" s="106"/>
    </row>
    <row r="624" spans="2:47" ht="13.5" customHeight="1" thickBot="1">
      <c r="B624" s="103"/>
      <c r="C624" s="2389"/>
      <c r="D624" s="102"/>
      <c r="E624" s="1206" t="s">
        <v>89</v>
      </c>
      <c r="F624" s="160" t="s">
        <v>90</v>
      </c>
      <c r="G624" s="2424" t="s">
        <v>91</v>
      </c>
      <c r="H624" s="1206" t="s">
        <v>89</v>
      </c>
      <c r="I624" s="160" t="s">
        <v>90</v>
      </c>
      <c r="J624" s="2424" t="s">
        <v>91</v>
      </c>
      <c r="K624" s="183" t="s">
        <v>49</v>
      </c>
      <c r="L624" s="227">
        <v>6</v>
      </c>
      <c r="M624" s="3055">
        <v>6</v>
      </c>
      <c r="N624" s="92"/>
      <c r="O624" s="916" t="s">
        <v>74</v>
      </c>
      <c r="P624" s="879">
        <f>L613</f>
        <v>10.8</v>
      </c>
      <c r="Q624" s="1133">
        <f>M613</f>
        <v>10.8</v>
      </c>
      <c r="R624" s="879"/>
      <c r="S624" s="1029"/>
      <c r="T624" s="879">
        <f>I655</f>
        <v>2.25</v>
      </c>
      <c r="U624" s="1048">
        <f>J655</f>
        <v>2.25</v>
      </c>
      <c r="V624" s="879">
        <f t="shared" si="771"/>
        <v>10.8</v>
      </c>
      <c r="W624" s="1029">
        <f t="shared" si="772"/>
        <v>10.8</v>
      </c>
      <c r="X624" s="879">
        <f t="shared" si="773"/>
        <v>2.25</v>
      </c>
      <c r="Y624" s="950">
        <f t="shared" si="774"/>
        <v>2.25</v>
      </c>
      <c r="Z624" s="917">
        <f t="shared" si="769"/>
        <v>13.05</v>
      </c>
      <c r="AA624" s="918">
        <f t="shared" si="770"/>
        <v>13.05</v>
      </c>
      <c r="AC624" s="1093" t="s">
        <v>325</v>
      </c>
      <c r="AD624" s="965"/>
      <c r="AE624" s="1016"/>
      <c r="AF624" s="1620"/>
      <c r="AG624" s="1017"/>
      <c r="AH624" s="965"/>
      <c r="AI624" s="1018"/>
      <c r="AJ624" s="904">
        <f t="shared" si="763"/>
        <v>0</v>
      </c>
      <c r="AK624" s="2803">
        <f t="shared" si="764"/>
        <v>0</v>
      </c>
      <c r="AL624" s="904">
        <f t="shared" si="765"/>
        <v>0</v>
      </c>
      <c r="AM624" s="868">
        <f t="shared" si="766"/>
        <v>0</v>
      </c>
      <c r="AN624" s="933">
        <f t="shared" si="767"/>
        <v>0</v>
      </c>
      <c r="AO624" s="937">
        <f t="shared" si="768"/>
        <v>0</v>
      </c>
      <c r="AR624" s="106"/>
    </row>
    <row r="625" spans="2:44" ht="12.75" customHeight="1" thickBot="1">
      <c r="B625" s="103"/>
      <c r="C625" s="2389"/>
      <c r="D625" s="102"/>
      <c r="E625" s="3401" t="s">
        <v>96</v>
      </c>
      <c r="F625" s="3072">
        <v>3</v>
      </c>
      <c r="G625" s="3402">
        <v>3</v>
      </c>
      <c r="H625" s="3178" t="s">
        <v>58</v>
      </c>
      <c r="I625" s="3072">
        <v>180</v>
      </c>
      <c r="J625" s="3402">
        <v>180</v>
      </c>
      <c r="K625" s="183" t="s">
        <v>687</v>
      </c>
      <c r="L625" s="227">
        <v>0.6</v>
      </c>
      <c r="M625" s="3055">
        <v>0.6</v>
      </c>
      <c r="N625" s="92"/>
      <c r="O625" s="919" t="s">
        <v>305</v>
      </c>
      <c r="P625" s="880">
        <f t="shared" ref="P625" si="775">AD625</f>
        <v>0</v>
      </c>
      <c r="Q625" s="1067">
        <f t="shared" ref="Q625" si="776">AE625</f>
        <v>0</v>
      </c>
      <c r="R625" s="880">
        <f t="shared" ref="R625" si="777">AF625</f>
        <v>35</v>
      </c>
      <c r="S625" s="1041">
        <f t="shared" ref="S625" si="778">AG625</f>
        <v>35</v>
      </c>
      <c r="T625" s="880">
        <f t="shared" ref="T625" si="779">AH625</f>
        <v>7.7190000000000003</v>
      </c>
      <c r="U625" s="1042">
        <f t="shared" ref="U625" si="780">AI625</f>
        <v>7.7190000000000003</v>
      </c>
      <c r="V625" s="880">
        <f t="shared" si="771"/>
        <v>35</v>
      </c>
      <c r="W625" s="921">
        <f t="shared" si="772"/>
        <v>35</v>
      </c>
      <c r="X625" s="880">
        <f t="shared" si="773"/>
        <v>42.719000000000001</v>
      </c>
      <c r="Y625" s="1041">
        <f t="shared" si="774"/>
        <v>42.719000000000001</v>
      </c>
      <c r="Z625" s="920">
        <f t="shared" si="769"/>
        <v>42.719000000000001</v>
      </c>
      <c r="AA625" s="921">
        <f t="shared" si="770"/>
        <v>42.719000000000001</v>
      </c>
      <c r="AC625" s="947" t="s">
        <v>314</v>
      </c>
      <c r="AD625" s="1019">
        <f t="shared" ref="AD625:AH625" si="781">SUM(AD617:AD624)</f>
        <v>0</v>
      </c>
      <c r="AE625" s="1020">
        <f t="shared" si="781"/>
        <v>0</v>
      </c>
      <c r="AF625" s="1021">
        <f t="shared" si="781"/>
        <v>35</v>
      </c>
      <c r="AG625" s="949">
        <f t="shared" si="781"/>
        <v>35</v>
      </c>
      <c r="AH625" s="1019">
        <f t="shared" si="781"/>
        <v>7.7190000000000003</v>
      </c>
      <c r="AI625" s="1022">
        <f>SUM(AI617:AI624)</f>
        <v>7.7190000000000003</v>
      </c>
      <c r="AJ625" s="948">
        <f t="shared" si="763"/>
        <v>35</v>
      </c>
      <c r="AK625" s="1023">
        <f t="shared" si="764"/>
        <v>35</v>
      </c>
      <c r="AL625" s="948">
        <f t="shared" si="765"/>
        <v>42.719000000000001</v>
      </c>
      <c r="AM625" s="1024">
        <f t="shared" si="766"/>
        <v>42.719000000000001</v>
      </c>
      <c r="AN625" s="933">
        <f t="shared" si="767"/>
        <v>42.719000000000001</v>
      </c>
      <c r="AO625" s="937">
        <f t="shared" si="768"/>
        <v>42.719000000000001</v>
      </c>
      <c r="AR625" s="106"/>
    </row>
    <row r="626" spans="2:44" ht="12.75" customHeight="1" thickBot="1">
      <c r="B626" s="1234" t="s">
        <v>292</v>
      </c>
      <c r="C626" s="1235"/>
      <c r="D626" s="3083">
        <f>SUM(D613:D621)</f>
        <v>560</v>
      </c>
      <c r="E626" s="183" t="s">
        <v>49</v>
      </c>
      <c r="F626" s="227">
        <v>6.5</v>
      </c>
      <c r="G626" s="3055">
        <v>6.5</v>
      </c>
      <c r="H626" s="183" t="s">
        <v>366</v>
      </c>
      <c r="I626" s="227">
        <v>18</v>
      </c>
      <c r="J626" s="229">
        <v>18</v>
      </c>
      <c r="K626" s="2769" t="s">
        <v>76</v>
      </c>
      <c r="L626" s="3058">
        <v>10</v>
      </c>
      <c r="M626" s="3292">
        <v>10</v>
      </c>
      <c r="N626" s="92"/>
      <c r="O626" s="916" t="s">
        <v>94</v>
      </c>
      <c r="P626" s="879"/>
      <c r="Q626" s="872"/>
      <c r="R626" s="879"/>
      <c r="S626" s="950"/>
      <c r="T626" s="879"/>
      <c r="U626" s="1043"/>
      <c r="V626" s="879">
        <f t="shared" si="771"/>
        <v>0</v>
      </c>
      <c r="W626" s="1029">
        <f t="shared" si="772"/>
        <v>0</v>
      </c>
      <c r="X626" s="879">
        <f t="shared" si="773"/>
        <v>0</v>
      </c>
      <c r="Y626" s="950">
        <f t="shared" si="774"/>
        <v>0</v>
      </c>
      <c r="Z626" s="917">
        <f t="shared" si="769"/>
        <v>0</v>
      </c>
      <c r="AA626" s="918">
        <f t="shared" si="770"/>
        <v>0</v>
      </c>
      <c r="AC626" s="86" t="s">
        <v>419</v>
      </c>
      <c r="AD626" s="900"/>
      <c r="AE626" s="1119"/>
      <c r="AF626" s="902"/>
      <c r="AG626" s="1025"/>
      <c r="AH626" s="905"/>
      <c r="AI626" s="1128"/>
      <c r="AJ626" s="905">
        <f t="shared" si="763"/>
        <v>0</v>
      </c>
      <c r="AK626" s="1026">
        <f t="shared" si="764"/>
        <v>0</v>
      </c>
      <c r="AL626" s="905">
        <f t="shared" si="765"/>
        <v>0</v>
      </c>
      <c r="AM626" s="1027">
        <f t="shared" si="766"/>
        <v>0</v>
      </c>
      <c r="AN626" s="933">
        <f t="shared" si="767"/>
        <v>0</v>
      </c>
      <c r="AO626" s="937">
        <f t="shared" si="768"/>
        <v>0</v>
      </c>
      <c r="AR626" s="106"/>
    </row>
    <row r="627" spans="2:44" ht="15.75" thickBot="1">
      <c r="B627" s="616"/>
      <c r="C627" s="340" t="s">
        <v>110</v>
      </c>
      <c r="D627" s="112"/>
      <c r="E627" s="2766" t="s">
        <v>798</v>
      </c>
      <c r="F627" s="3130"/>
      <c r="G627" s="3131"/>
      <c r="H627" s="3531" t="s">
        <v>796</v>
      </c>
      <c r="I627" s="3037"/>
      <c r="J627" s="3037"/>
      <c r="K627" s="2375" t="s">
        <v>793</v>
      </c>
      <c r="L627" s="3016"/>
      <c r="M627" s="3017"/>
      <c r="N627" s="92"/>
      <c r="O627" s="429" t="s">
        <v>44</v>
      </c>
      <c r="P627" s="879">
        <f>F615</f>
        <v>124.696</v>
      </c>
      <c r="Q627" s="1047">
        <f>G615</f>
        <v>93.5</v>
      </c>
      <c r="R627" s="1131">
        <f>F631</f>
        <v>50.533999999999999</v>
      </c>
      <c r="S627" s="1029">
        <f>G631</f>
        <v>37.9</v>
      </c>
      <c r="T627" s="879"/>
      <c r="U627" s="1043"/>
      <c r="V627" s="879">
        <f t="shared" si="771"/>
        <v>175.23</v>
      </c>
      <c r="W627" s="1029">
        <f t="shared" si="772"/>
        <v>131.4</v>
      </c>
      <c r="X627" s="879">
        <f t="shared" si="773"/>
        <v>50.533999999999999</v>
      </c>
      <c r="Y627" s="950">
        <f t="shared" si="774"/>
        <v>37.9</v>
      </c>
      <c r="Z627" s="917">
        <f t="shared" si="769"/>
        <v>175.23</v>
      </c>
      <c r="AA627" s="918">
        <f t="shared" si="770"/>
        <v>131.4</v>
      </c>
      <c r="AC627" s="930" t="s">
        <v>323</v>
      </c>
      <c r="AD627" s="769">
        <f>I613</f>
        <v>31.428999999999998</v>
      </c>
      <c r="AE627" s="1120">
        <f>J613</f>
        <v>20</v>
      </c>
      <c r="AF627" s="903"/>
      <c r="AG627" s="1028"/>
      <c r="AH627" s="903"/>
      <c r="AI627" s="1046"/>
      <c r="AJ627" s="903">
        <f t="shared" si="763"/>
        <v>31.428999999999998</v>
      </c>
      <c r="AK627" s="1029">
        <f t="shared" si="764"/>
        <v>20</v>
      </c>
      <c r="AL627" s="903">
        <f t="shared" si="765"/>
        <v>0</v>
      </c>
      <c r="AM627" s="950">
        <f t="shared" si="766"/>
        <v>0</v>
      </c>
      <c r="AN627" s="933">
        <f t="shared" si="767"/>
        <v>31.428999999999998</v>
      </c>
      <c r="AO627" s="937">
        <f t="shared" si="768"/>
        <v>20</v>
      </c>
      <c r="AR627" s="106"/>
    </row>
    <row r="628" spans="2:44" ht="15.75" thickBot="1">
      <c r="B628" s="1580" t="s">
        <v>807</v>
      </c>
      <c r="C628" s="1597" t="s">
        <v>808</v>
      </c>
      <c r="D628" s="3040">
        <v>100</v>
      </c>
      <c r="E628" s="3134" t="s">
        <v>1017</v>
      </c>
      <c r="F628" s="3135"/>
      <c r="G628" s="3136"/>
      <c r="H628" s="3191" t="s">
        <v>89</v>
      </c>
      <c r="I628" s="160" t="s">
        <v>90</v>
      </c>
      <c r="J628" s="2424" t="s">
        <v>91</v>
      </c>
      <c r="K628" s="1232" t="s">
        <v>89</v>
      </c>
      <c r="L628" s="1226" t="s">
        <v>90</v>
      </c>
      <c r="M628" s="1227" t="s">
        <v>91</v>
      </c>
      <c r="N628" s="92"/>
      <c r="O628" s="2796" t="s">
        <v>425</v>
      </c>
      <c r="P628" s="881">
        <f t="shared" ref="P628" si="782">AD640</f>
        <v>104.08500000000001</v>
      </c>
      <c r="Q628" s="1044">
        <f t="shared" ref="Q628" si="783">AE640</f>
        <v>77.916000000000011</v>
      </c>
      <c r="R628" s="1391">
        <f t="shared" ref="R628" si="784">AF640</f>
        <v>389.29700000000003</v>
      </c>
      <c r="S628" s="1392">
        <f t="shared" ref="S628" si="785">AG640</f>
        <v>301.334</v>
      </c>
      <c r="T628" s="881">
        <f t="shared" ref="T628" si="786">AH640</f>
        <v>70.25</v>
      </c>
      <c r="U628" s="1046">
        <f t="shared" ref="U628" si="787">AI640</f>
        <v>56.95</v>
      </c>
      <c r="V628" s="1391">
        <f t="shared" si="771"/>
        <v>493.38200000000006</v>
      </c>
      <c r="W628" s="923">
        <f t="shared" si="772"/>
        <v>379.25</v>
      </c>
      <c r="X628" s="1391">
        <f t="shared" si="773"/>
        <v>459.54700000000003</v>
      </c>
      <c r="Y628" s="1392">
        <f t="shared" si="774"/>
        <v>358.28399999999999</v>
      </c>
      <c r="Z628" s="1393">
        <f t="shared" si="769"/>
        <v>563.63200000000006</v>
      </c>
      <c r="AA628" s="923">
        <f t="shared" si="770"/>
        <v>436.2</v>
      </c>
      <c r="AC628" s="929" t="s">
        <v>230</v>
      </c>
      <c r="AD628" s="769"/>
      <c r="AE628" s="1121"/>
      <c r="AF628" s="903">
        <f>L637</f>
        <v>69.75</v>
      </c>
      <c r="AG628" s="2109">
        <f>M637</f>
        <v>45</v>
      </c>
      <c r="AH628" s="903"/>
      <c r="AI628" s="1046"/>
      <c r="AJ628" s="903">
        <f t="shared" si="763"/>
        <v>69.75</v>
      </c>
      <c r="AK628" s="1029">
        <f t="shared" si="764"/>
        <v>45</v>
      </c>
      <c r="AL628" s="903">
        <f t="shared" si="765"/>
        <v>69.75</v>
      </c>
      <c r="AM628" s="950">
        <f t="shared" si="766"/>
        <v>45</v>
      </c>
      <c r="AN628" s="933">
        <f t="shared" si="767"/>
        <v>69.75</v>
      </c>
      <c r="AO628" s="937">
        <f t="shared" si="768"/>
        <v>45</v>
      </c>
      <c r="AR628" s="106"/>
    </row>
    <row r="629" spans="2:44" ht="15.75" thickBot="1">
      <c r="B629" s="162" t="s">
        <v>799</v>
      </c>
      <c r="C629" s="1597" t="s">
        <v>1019</v>
      </c>
      <c r="D629" s="3003">
        <v>250</v>
      </c>
      <c r="E629" s="3369" t="s">
        <v>89</v>
      </c>
      <c r="F629" s="1226" t="s">
        <v>90</v>
      </c>
      <c r="G629" s="3363" t="s">
        <v>91</v>
      </c>
      <c r="H629" s="129" t="s">
        <v>196</v>
      </c>
      <c r="I629" s="1553">
        <v>41.012999999999998</v>
      </c>
      <c r="J629" s="2371">
        <v>29.1</v>
      </c>
      <c r="K629" s="3002" t="s">
        <v>795</v>
      </c>
      <c r="L629" s="2868">
        <v>35</v>
      </c>
      <c r="M629" s="3001">
        <v>35</v>
      </c>
      <c r="N629" s="92"/>
      <c r="O629" s="2797" t="s">
        <v>426</v>
      </c>
      <c r="P629" s="881">
        <f t="shared" ref="P629:P630" si="788">AD647</f>
        <v>8</v>
      </c>
      <c r="Q629" s="1044">
        <f t="shared" ref="Q629:Q630" si="789">AE647</f>
        <v>8</v>
      </c>
      <c r="R629" s="881">
        <f t="shared" ref="R629:R630" si="790">AF647</f>
        <v>2</v>
      </c>
      <c r="S629" s="1045">
        <f t="shared" ref="S629:S630" si="791">AG647</f>
        <v>2</v>
      </c>
      <c r="T629" s="881">
        <f t="shared" ref="T629:T630" si="792">AH647</f>
        <v>0</v>
      </c>
      <c r="U629" s="1046">
        <f t="shared" ref="U629:U630" si="793">AI647</f>
        <v>0</v>
      </c>
      <c r="V629" s="881">
        <f t="shared" si="771"/>
        <v>10</v>
      </c>
      <c r="W629" s="923">
        <f t="shared" si="772"/>
        <v>10</v>
      </c>
      <c r="X629" s="881">
        <f t="shared" si="773"/>
        <v>2</v>
      </c>
      <c r="Y629" s="1045">
        <f t="shared" si="774"/>
        <v>2</v>
      </c>
      <c r="Z629" s="922">
        <f t="shared" si="769"/>
        <v>10</v>
      </c>
      <c r="AA629" s="923">
        <f t="shared" si="770"/>
        <v>10</v>
      </c>
      <c r="AC629" s="931" t="s">
        <v>353</v>
      </c>
      <c r="AD629" s="769"/>
      <c r="AE629" s="1122"/>
      <c r="AF629" s="903"/>
      <c r="AG629" s="1028"/>
      <c r="AH629" s="904"/>
      <c r="AI629" s="1129"/>
      <c r="AJ629" s="904">
        <f t="shared" si="763"/>
        <v>0</v>
      </c>
      <c r="AK629" s="1031">
        <f t="shared" si="764"/>
        <v>0</v>
      </c>
      <c r="AL629" s="904">
        <f t="shared" si="765"/>
        <v>0</v>
      </c>
      <c r="AM629" s="868">
        <f t="shared" si="766"/>
        <v>0</v>
      </c>
      <c r="AN629" s="933">
        <f t="shared" si="767"/>
        <v>0</v>
      </c>
      <c r="AO629" s="937">
        <f t="shared" si="768"/>
        <v>0</v>
      </c>
      <c r="AR629" s="106"/>
    </row>
    <row r="630" spans="2:44" ht="13.5" customHeight="1">
      <c r="B630" s="2418"/>
      <c r="C630" s="3642" t="s">
        <v>1018</v>
      </c>
      <c r="D630" s="3274"/>
      <c r="E630" s="2712" t="s">
        <v>797</v>
      </c>
      <c r="F630" s="3543">
        <v>50</v>
      </c>
      <c r="G630" s="3544">
        <v>40</v>
      </c>
      <c r="H630" s="3178" t="s">
        <v>108</v>
      </c>
      <c r="I630" s="3415">
        <v>74.7</v>
      </c>
      <c r="J630" s="3161">
        <v>53.9</v>
      </c>
      <c r="K630" s="183" t="s">
        <v>76</v>
      </c>
      <c r="L630" s="227">
        <v>74.040000000000006</v>
      </c>
      <c r="M630" s="229"/>
      <c r="N630" s="92"/>
      <c r="O630" s="2798" t="s">
        <v>526</v>
      </c>
      <c r="P630" s="881">
        <f t="shared" si="788"/>
        <v>112.08500000000001</v>
      </c>
      <c r="Q630" s="1044">
        <f t="shared" si="789"/>
        <v>85.916000000000011</v>
      </c>
      <c r="R630" s="1391">
        <f t="shared" si="790"/>
        <v>391.29700000000003</v>
      </c>
      <c r="S630" s="923">
        <f t="shared" si="791"/>
        <v>303.334</v>
      </c>
      <c r="T630" s="881">
        <f t="shared" si="792"/>
        <v>70.25</v>
      </c>
      <c r="U630" s="1046">
        <f t="shared" si="793"/>
        <v>56.95</v>
      </c>
      <c r="V630" s="881">
        <f t="shared" si="771"/>
        <v>503.38200000000006</v>
      </c>
      <c r="W630" s="923">
        <f t="shared" si="772"/>
        <v>389.25</v>
      </c>
      <c r="X630" s="881">
        <f t="shared" si="773"/>
        <v>461.54700000000003</v>
      </c>
      <c r="Y630" s="1045">
        <f t="shared" si="774"/>
        <v>360.28399999999999</v>
      </c>
      <c r="Z630" s="922">
        <f t="shared" si="769"/>
        <v>573.63200000000006</v>
      </c>
      <c r="AA630" s="923">
        <f t="shared" si="770"/>
        <v>446.2</v>
      </c>
      <c r="AC630" s="931" t="s">
        <v>633</v>
      </c>
      <c r="AD630" s="900"/>
      <c r="AE630" s="1119"/>
      <c r="AF630" s="902"/>
      <c r="AG630" s="1025"/>
      <c r="AH630" s="903"/>
      <c r="AI630" s="1046"/>
      <c r="AJ630" s="903">
        <f t="shared" si="763"/>
        <v>0</v>
      </c>
      <c r="AK630" s="1029">
        <f t="shared" si="764"/>
        <v>0</v>
      </c>
      <c r="AL630" s="903">
        <f t="shared" si="765"/>
        <v>0</v>
      </c>
      <c r="AM630" s="950">
        <f t="shared" si="766"/>
        <v>0</v>
      </c>
      <c r="AN630" s="933">
        <f t="shared" si="767"/>
        <v>0</v>
      </c>
      <c r="AO630" s="937">
        <f t="shared" si="768"/>
        <v>0</v>
      </c>
      <c r="AR630" s="106"/>
    </row>
    <row r="631" spans="2:44" ht="12.75" customHeight="1">
      <c r="B631" s="1552" t="s">
        <v>367</v>
      </c>
      <c r="C631" s="3631" t="s">
        <v>796</v>
      </c>
      <c r="D631" s="3417">
        <v>100</v>
      </c>
      <c r="E631" s="2736" t="s">
        <v>139</v>
      </c>
      <c r="F631" s="228">
        <v>50.533999999999999</v>
      </c>
      <c r="G631" s="1233">
        <v>37.9</v>
      </c>
      <c r="H631" s="3372" t="s">
        <v>134</v>
      </c>
      <c r="I631" s="227">
        <v>24</v>
      </c>
      <c r="J631" s="3055">
        <v>20</v>
      </c>
      <c r="K631" s="183" t="s">
        <v>77</v>
      </c>
      <c r="L631" s="227">
        <v>13.5</v>
      </c>
      <c r="M631" s="229">
        <v>13.5</v>
      </c>
      <c r="N631" s="92"/>
      <c r="O631" s="916" t="s">
        <v>66</v>
      </c>
      <c r="P631" s="882">
        <f t="shared" ref="P631" si="794">AD655</f>
        <v>0</v>
      </c>
      <c r="Q631" s="1047">
        <f t="shared" ref="Q631" si="795">AE655</f>
        <v>0</v>
      </c>
      <c r="R631" s="882">
        <f t="shared" ref="R631" si="796">AF655</f>
        <v>175.155</v>
      </c>
      <c r="S631" s="950">
        <f t="shared" ref="S631" si="797">AG655</f>
        <v>129.5</v>
      </c>
      <c r="T631" s="882">
        <f t="shared" ref="T631" si="798">AH655</f>
        <v>0</v>
      </c>
      <c r="U631" s="1043">
        <f>AI655</f>
        <v>0</v>
      </c>
      <c r="V631" s="882">
        <f t="shared" si="771"/>
        <v>175.155</v>
      </c>
      <c r="W631" s="1029">
        <f t="shared" si="772"/>
        <v>129.5</v>
      </c>
      <c r="X631" s="882">
        <f t="shared" si="773"/>
        <v>175.155</v>
      </c>
      <c r="Y631" s="950">
        <f t="shared" si="774"/>
        <v>129.5</v>
      </c>
      <c r="Z631" s="917">
        <f t="shared" si="769"/>
        <v>175.155</v>
      </c>
      <c r="AA631" s="918">
        <f t="shared" si="770"/>
        <v>129.5</v>
      </c>
      <c r="AC631" s="1201" t="s">
        <v>373</v>
      </c>
      <c r="AD631" s="769"/>
      <c r="AE631" s="1120"/>
      <c r="AF631" s="903"/>
      <c r="AG631" s="1028"/>
      <c r="AH631" s="903"/>
      <c r="AI631" s="1046"/>
      <c r="AJ631" s="903">
        <f t="shared" si="763"/>
        <v>0</v>
      </c>
      <c r="AK631" s="1029">
        <f t="shared" si="764"/>
        <v>0</v>
      </c>
      <c r="AL631" s="903">
        <f t="shared" si="765"/>
        <v>0</v>
      </c>
      <c r="AM631" s="950">
        <f t="shared" si="766"/>
        <v>0</v>
      </c>
      <c r="AN631" s="933">
        <f t="shared" si="767"/>
        <v>0</v>
      </c>
      <c r="AO631" s="937">
        <f t="shared" si="768"/>
        <v>0</v>
      </c>
      <c r="AR631" s="106"/>
    </row>
    <row r="632" spans="2:44" ht="12" customHeight="1">
      <c r="B632" s="162" t="s">
        <v>967</v>
      </c>
      <c r="C632" s="3643" t="s">
        <v>793</v>
      </c>
      <c r="D632" s="3003">
        <v>135</v>
      </c>
      <c r="E632" s="2736" t="s">
        <v>85</v>
      </c>
      <c r="F632" s="3212">
        <v>15.625</v>
      </c>
      <c r="G632" s="3055">
        <v>12.5</v>
      </c>
      <c r="H632" s="3048" t="s">
        <v>966</v>
      </c>
      <c r="I632" s="3374"/>
      <c r="J632" s="1233"/>
      <c r="K632" s="1556" t="s">
        <v>134</v>
      </c>
      <c r="L632" s="3585">
        <v>17.55</v>
      </c>
      <c r="M632" s="3197">
        <v>14.85</v>
      </c>
      <c r="N632" s="92"/>
      <c r="O632" s="2799" t="s">
        <v>93</v>
      </c>
      <c r="P632" s="882">
        <f t="shared" ref="P632" si="799">AD659</f>
        <v>0</v>
      </c>
      <c r="Q632" s="872">
        <f t="shared" ref="Q632" si="800">AE659</f>
        <v>0</v>
      </c>
      <c r="R632" s="882">
        <f t="shared" ref="R632" si="801">AF659</f>
        <v>14</v>
      </c>
      <c r="S632" s="1029">
        <f t="shared" ref="S632" si="802">AG659</f>
        <v>14</v>
      </c>
      <c r="T632" s="882">
        <f t="shared" ref="T632" si="803">AH659</f>
        <v>0</v>
      </c>
      <c r="U632" s="1043">
        <f t="shared" ref="U632" si="804">AI659</f>
        <v>0</v>
      </c>
      <c r="V632" s="879">
        <f t="shared" si="771"/>
        <v>14</v>
      </c>
      <c r="W632" s="1029">
        <f t="shared" si="772"/>
        <v>14</v>
      </c>
      <c r="X632" s="879">
        <f t="shared" si="773"/>
        <v>14</v>
      </c>
      <c r="Y632" s="950">
        <f t="shared" si="774"/>
        <v>14</v>
      </c>
      <c r="Z632" s="917">
        <f t="shared" si="769"/>
        <v>14</v>
      </c>
      <c r="AA632" s="918">
        <f t="shared" si="770"/>
        <v>14</v>
      </c>
      <c r="AC632" s="930" t="s">
        <v>374</v>
      </c>
      <c r="AD632" s="769"/>
      <c r="AE632" s="1121"/>
      <c r="AF632" s="903">
        <f>I638</f>
        <v>1.5</v>
      </c>
      <c r="AG632" s="1028">
        <f>J638</f>
        <v>1.2</v>
      </c>
      <c r="AH632" s="903"/>
      <c r="AI632" s="1046"/>
      <c r="AJ632" s="903">
        <f t="shared" si="763"/>
        <v>1.5</v>
      </c>
      <c r="AK632" s="1029">
        <f t="shared" si="764"/>
        <v>1.2</v>
      </c>
      <c r="AL632" s="903">
        <f t="shared" si="765"/>
        <v>1.5</v>
      </c>
      <c r="AM632" s="950">
        <f t="shared" si="766"/>
        <v>1.2</v>
      </c>
      <c r="AN632" s="933">
        <f t="shared" si="767"/>
        <v>1.5</v>
      </c>
      <c r="AO632" s="937">
        <f t="shared" si="768"/>
        <v>1.2</v>
      </c>
      <c r="AR632" s="106"/>
    </row>
    <row r="633" spans="2:44" ht="14.25" customHeight="1">
      <c r="B633" s="1240" t="s">
        <v>676</v>
      </c>
      <c r="C633" s="1408" t="s">
        <v>794</v>
      </c>
      <c r="D633" s="1818">
        <v>45</v>
      </c>
      <c r="E633" s="2736" t="s">
        <v>667</v>
      </c>
      <c r="F633" s="256">
        <v>2</v>
      </c>
      <c r="G633" s="2430">
        <v>2</v>
      </c>
      <c r="H633" s="1556" t="s">
        <v>630</v>
      </c>
      <c r="I633" s="242">
        <v>10.97</v>
      </c>
      <c r="J633" s="3289">
        <v>10.5</v>
      </c>
      <c r="K633" s="183" t="s">
        <v>64</v>
      </c>
      <c r="L633" s="227">
        <v>35.1</v>
      </c>
      <c r="M633" s="229">
        <v>27</v>
      </c>
      <c r="N633" s="92"/>
      <c r="O633" s="429" t="s">
        <v>427</v>
      </c>
      <c r="P633" s="879"/>
      <c r="Q633" s="872"/>
      <c r="R633" s="879">
        <f>D634</f>
        <v>180</v>
      </c>
      <c r="S633" s="950">
        <f>D634</f>
        <v>180</v>
      </c>
      <c r="T633" s="879"/>
      <c r="U633" s="1043"/>
      <c r="V633" s="879">
        <f t="shared" si="771"/>
        <v>180</v>
      </c>
      <c r="W633" s="1029">
        <f t="shared" si="772"/>
        <v>180</v>
      </c>
      <c r="X633" s="879">
        <f t="shared" si="773"/>
        <v>180</v>
      </c>
      <c r="Y633" s="950">
        <f t="shared" si="774"/>
        <v>180</v>
      </c>
      <c r="Z633" s="917">
        <f t="shared" si="769"/>
        <v>180</v>
      </c>
      <c r="AA633" s="918">
        <f t="shared" si="770"/>
        <v>180</v>
      </c>
      <c r="AC633" s="931" t="s">
        <v>111</v>
      </c>
      <c r="AD633" s="769"/>
      <c r="AE633" s="1121"/>
      <c r="AF633" s="903">
        <f>F630</f>
        <v>50</v>
      </c>
      <c r="AG633" s="1028">
        <f>G630</f>
        <v>40</v>
      </c>
      <c r="AH633" s="903">
        <f>F649</f>
        <v>67.5</v>
      </c>
      <c r="AI633" s="1046">
        <f>G649</f>
        <v>54.7</v>
      </c>
      <c r="AJ633" s="903">
        <f t="shared" si="763"/>
        <v>50</v>
      </c>
      <c r="AK633" s="1029">
        <f t="shared" si="764"/>
        <v>40</v>
      </c>
      <c r="AL633" s="903">
        <f t="shared" si="765"/>
        <v>117.5</v>
      </c>
      <c r="AM633" s="950">
        <f t="shared" si="766"/>
        <v>94.7</v>
      </c>
      <c r="AN633" s="933">
        <f t="shared" si="767"/>
        <v>117.5</v>
      </c>
      <c r="AO633" s="937">
        <f t="shared" si="768"/>
        <v>94.7</v>
      </c>
      <c r="AR633" s="106"/>
    </row>
    <row r="634" spans="2:44">
      <c r="B634" s="1560" t="s">
        <v>362</v>
      </c>
      <c r="C634" s="2696" t="s">
        <v>109</v>
      </c>
      <c r="D634" s="3162">
        <v>180</v>
      </c>
      <c r="E634" s="2736" t="s">
        <v>134</v>
      </c>
      <c r="F634" s="3482">
        <v>6</v>
      </c>
      <c r="G634" s="3055">
        <v>5</v>
      </c>
      <c r="H634" s="184" t="s">
        <v>368</v>
      </c>
      <c r="I634" s="227">
        <v>8</v>
      </c>
      <c r="J634" s="3055">
        <v>8</v>
      </c>
      <c r="K634" s="184" t="s">
        <v>765</v>
      </c>
      <c r="L634" s="3459">
        <v>14</v>
      </c>
      <c r="M634" s="3194">
        <v>14</v>
      </c>
      <c r="N634" s="92"/>
      <c r="O634" s="2800" t="s">
        <v>317</v>
      </c>
      <c r="P634" s="879">
        <f t="shared" ref="P634" si="805">AD662</f>
        <v>43.34</v>
      </c>
      <c r="Q634" s="872">
        <f>AE662</f>
        <v>39</v>
      </c>
      <c r="R634" s="879">
        <f t="shared" ref="R634" si="806">AF662</f>
        <v>0</v>
      </c>
      <c r="S634" s="950">
        <f>AG662</f>
        <v>0</v>
      </c>
      <c r="T634" s="879">
        <f t="shared" ref="T634" si="807">AH662</f>
        <v>18.356000000000002</v>
      </c>
      <c r="U634" s="1043">
        <f t="shared" ref="U634" si="808">AI662</f>
        <v>15.6</v>
      </c>
      <c r="V634" s="879">
        <f t="shared" si="771"/>
        <v>43.34</v>
      </c>
      <c r="W634" s="1029">
        <f t="shared" si="772"/>
        <v>39</v>
      </c>
      <c r="X634" s="879">
        <f t="shared" si="773"/>
        <v>18.356000000000002</v>
      </c>
      <c r="Y634" s="950">
        <f t="shared" si="774"/>
        <v>15.6</v>
      </c>
      <c r="Z634" s="917">
        <f t="shared" si="769"/>
        <v>61.696000000000005</v>
      </c>
      <c r="AA634" s="918">
        <f t="shared" si="770"/>
        <v>54.6</v>
      </c>
      <c r="AC634" s="931" t="s">
        <v>80</v>
      </c>
      <c r="AD634" s="769">
        <f>F619</f>
        <v>12</v>
      </c>
      <c r="AE634" s="1124">
        <f>G619</f>
        <v>10</v>
      </c>
      <c r="AF634" s="962">
        <f>F634+I631+L632</f>
        <v>47.55</v>
      </c>
      <c r="AG634" s="1200">
        <f>G634+J631+M632</f>
        <v>39.85</v>
      </c>
      <c r="AH634" s="903">
        <f>F655</f>
        <v>2.75</v>
      </c>
      <c r="AI634" s="1046">
        <f>G655</f>
        <v>2.25</v>
      </c>
      <c r="AJ634" s="903">
        <f t="shared" si="763"/>
        <v>59.55</v>
      </c>
      <c r="AK634" s="1029">
        <f t="shared" si="764"/>
        <v>49.85</v>
      </c>
      <c r="AL634" s="903">
        <f t="shared" si="765"/>
        <v>50.3</v>
      </c>
      <c r="AM634" s="950">
        <f t="shared" si="766"/>
        <v>42.1</v>
      </c>
      <c r="AN634" s="933">
        <f t="shared" si="767"/>
        <v>62.3</v>
      </c>
      <c r="AO634" s="937">
        <f t="shared" si="768"/>
        <v>52.1</v>
      </c>
      <c r="AR634" s="106"/>
    </row>
    <row r="635" spans="2:44">
      <c r="B635" s="3586" t="s">
        <v>9</v>
      </c>
      <c r="C635" s="2694" t="s">
        <v>436</v>
      </c>
      <c r="D635" s="3003">
        <v>13.5</v>
      </c>
      <c r="E635" s="2712" t="s">
        <v>366</v>
      </c>
      <c r="F635" s="242">
        <v>225</v>
      </c>
      <c r="G635" s="3289">
        <v>225</v>
      </c>
      <c r="H635" s="184" t="s">
        <v>369</v>
      </c>
      <c r="I635" s="227" t="s">
        <v>801</v>
      </c>
      <c r="J635" s="3055">
        <v>5.9</v>
      </c>
      <c r="K635" s="241" t="s">
        <v>372</v>
      </c>
      <c r="L635" s="242">
        <v>0.2</v>
      </c>
      <c r="M635" s="3289">
        <v>0.2</v>
      </c>
      <c r="N635" s="92"/>
      <c r="O635" s="916" t="s">
        <v>318</v>
      </c>
      <c r="P635" s="879">
        <f t="shared" ref="P635" si="809">AD666</f>
        <v>0</v>
      </c>
      <c r="Q635" s="1047">
        <f t="shared" ref="Q635" si="810">AE666</f>
        <v>0</v>
      </c>
      <c r="R635" s="879">
        <f t="shared" ref="R635" si="811">AF666</f>
        <v>41.012999999999998</v>
      </c>
      <c r="S635" s="1029">
        <f t="shared" ref="S635" si="812">AG666</f>
        <v>29.1</v>
      </c>
      <c r="T635" s="879">
        <f t="shared" ref="T635" si="813">AH666</f>
        <v>11.9</v>
      </c>
      <c r="U635" s="1048">
        <f t="shared" ref="U635" si="814">AI666</f>
        <v>10.6</v>
      </c>
      <c r="V635" s="879">
        <f t="shared" si="771"/>
        <v>41.012999999999998</v>
      </c>
      <c r="W635" s="1029">
        <f t="shared" si="772"/>
        <v>29.1</v>
      </c>
      <c r="X635" s="879">
        <f t="shared" si="773"/>
        <v>52.912999999999997</v>
      </c>
      <c r="Y635" s="950">
        <f t="shared" si="774"/>
        <v>39.700000000000003</v>
      </c>
      <c r="Z635" s="917">
        <f t="shared" si="769"/>
        <v>52.912999999999997</v>
      </c>
      <c r="AA635" s="918">
        <f t="shared" si="770"/>
        <v>39.700000000000003</v>
      </c>
      <c r="AC635" s="931" t="s">
        <v>64</v>
      </c>
      <c r="AD635" s="769">
        <f>F617</f>
        <v>48</v>
      </c>
      <c r="AE635" s="1124">
        <f>G617</f>
        <v>38.4</v>
      </c>
      <c r="AF635" s="1215">
        <f>F632+L633</f>
        <v>50.725000000000001</v>
      </c>
      <c r="AG635" s="2109">
        <f>G632+M633</f>
        <v>39.5</v>
      </c>
      <c r="AH635" s="903"/>
      <c r="AI635" s="1046"/>
      <c r="AJ635" s="903">
        <f t="shared" si="763"/>
        <v>98.724999999999994</v>
      </c>
      <c r="AK635" s="1029">
        <f t="shared" si="764"/>
        <v>77.900000000000006</v>
      </c>
      <c r="AL635" s="903">
        <f t="shared" si="765"/>
        <v>50.725000000000001</v>
      </c>
      <c r="AM635" s="950">
        <f t="shared" si="766"/>
        <v>39.5</v>
      </c>
      <c r="AN635" s="933">
        <f t="shared" si="767"/>
        <v>98.724999999999994</v>
      </c>
      <c r="AO635" s="937">
        <f t="shared" si="768"/>
        <v>77.900000000000006</v>
      </c>
      <c r="AR635" s="106"/>
    </row>
    <row r="636" spans="2:44">
      <c r="B636" s="2418"/>
      <c r="C636" s="2693" t="s">
        <v>1172</v>
      </c>
      <c r="D636" s="3124"/>
      <c r="E636" s="2712" t="s">
        <v>77</v>
      </c>
      <c r="F636" s="2427">
        <v>2.72</v>
      </c>
      <c r="G636" s="689">
        <v>2.72</v>
      </c>
      <c r="H636" s="184" t="s">
        <v>75</v>
      </c>
      <c r="I636" s="227">
        <v>6</v>
      </c>
      <c r="J636" s="3055">
        <v>6</v>
      </c>
      <c r="K636" s="3587" t="s">
        <v>794</v>
      </c>
      <c r="L636" s="3267"/>
      <c r="M636" s="3268"/>
      <c r="N636" s="92"/>
      <c r="O636" s="916" t="s">
        <v>108</v>
      </c>
      <c r="P636" s="879"/>
      <c r="Q636" s="872"/>
      <c r="R636" s="882">
        <f>I630</f>
        <v>74.7</v>
      </c>
      <c r="S636" s="950">
        <f>J630</f>
        <v>53.9</v>
      </c>
      <c r="T636" s="879"/>
      <c r="U636" s="1043"/>
      <c r="V636" s="879">
        <f t="shared" si="771"/>
        <v>74.7</v>
      </c>
      <c r="W636" s="1029">
        <f t="shared" si="772"/>
        <v>53.9</v>
      </c>
      <c r="X636" s="879">
        <f t="shared" si="773"/>
        <v>74.7</v>
      </c>
      <c r="Y636" s="950">
        <f t="shared" si="774"/>
        <v>53.9</v>
      </c>
      <c r="Z636" s="917">
        <f t="shared" si="769"/>
        <v>74.7</v>
      </c>
      <c r="AA636" s="918">
        <f t="shared" si="770"/>
        <v>53.9</v>
      </c>
      <c r="AC636" s="931" t="s">
        <v>69</v>
      </c>
      <c r="AD636" s="769"/>
      <c r="AE636" s="1124"/>
      <c r="AF636" s="903">
        <f>I643</f>
        <v>84.885999999999996</v>
      </c>
      <c r="AG636" s="1028">
        <f>J643</f>
        <v>67.891999999999996</v>
      </c>
      <c r="AH636" s="903"/>
      <c r="AI636" s="1046"/>
      <c r="AJ636" s="903">
        <f t="shared" si="763"/>
        <v>84.885999999999996</v>
      </c>
      <c r="AK636" s="1029">
        <f t="shared" si="764"/>
        <v>67.891999999999996</v>
      </c>
      <c r="AL636" s="903">
        <f t="shared" si="765"/>
        <v>84.885999999999996</v>
      </c>
      <c r="AM636" s="950">
        <f t="shared" si="766"/>
        <v>67.891999999999996</v>
      </c>
      <c r="AN636" s="933">
        <f t="shared" si="767"/>
        <v>84.885999999999996</v>
      </c>
      <c r="AO636" s="937">
        <f t="shared" si="768"/>
        <v>67.891999999999996</v>
      </c>
      <c r="AR636" s="106"/>
    </row>
    <row r="637" spans="2:44" ht="14.25" customHeight="1" thickBot="1">
      <c r="B637" s="186" t="s">
        <v>9</v>
      </c>
      <c r="C637" s="2691" t="s">
        <v>10</v>
      </c>
      <c r="D637" s="2754">
        <v>60</v>
      </c>
      <c r="E637" s="2736" t="s">
        <v>372</v>
      </c>
      <c r="F637" s="228">
        <v>0.66800000000000004</v>
      </c>
      <c r="G637" s="3055">
        <v>0.66800000000000004</v>
      </c>
      <c r="H637" s="184" t="s">
        <v>600</v>
      </c>
      <c r="I637" s="227">
        <v>5</v>
      </c>
      <c r="J637" s="3055">
        <v>5</v>
      </c>
      <c r="K637" s="3398" t="s">
        <v>677</v>
      </c>
      <c r="L637" s="3588">
        <v>69.75</v>
      </c>
      <c r="M637" s="3197">
        <v>45</v>
      </c>
      <c r="N637" s="92"/>
      <c r="O637" s="916" t="s">
        <v>62</v>
      </c>
      <c r="P637" s="879"/>
      <c r="Q637" s="872"/>
      <c r="R637" s="879"/>
      <c r="S637" s="950"/>
      <c r="T637" s="879"/>
      <c r="U637" s="1043"/>
      <c r="V637" s="879">
        <f t="shared" si="771"/>
        <v>0</v>
      </c>
      <c r="W637" s="1029">
        <f t="shared" si="772"/>
        <v>0</v>
      </c>
      <c r="X637" s="879">
        <f t="shared" si="773"/>
        <v>0</v>
      </c>
      <c r="Y637" s="950">
        <f t="shared" si="774"/>
        <v>0</v>
      </c>
      <c r="Z637" s="917">
        <f t="shared" si="769"/>
        <v>0</v>
      </c>
      <c r="AA637" s="918">
        <f t="shared" si="770"/>
        <v>0</v>
      </c>
      <c r="AC637" s="931" t="s">
        <v>114</v>
      </c>
      <c r="AD637" s="769"/>
      <c r="AE637" s="1125"/>
      <c r="AF637" s="903"/>
      <c r="AG637" s="1028"/>
      <c r="AH637" s="903"/>
      <c r="AI637" s="1046"/>
      <c r="AJ637" s="903">
        <f t="shared" si="763"/>
        <v>0</v>
      </c>
      <c r="AK637" s="1029">
        <f t="shared" si="764"/>
        <v>0</v>
      </c>
      <c r="AL637" s="903">
        <f t="shared" si="765"/>
        <v>0</v>
      </c>
      <c r="AM637" s="950">
        <f t="shared" si="766"/>
        <v>0</v>
      </c>
      <c r="AN637" s="933">
        <f t="shared" si="767"/>
        <v>0</v>
      </c>
      <c r="AO637" s="937">
        <f t="shared" si="768"/>
        <v>0</v>
      </c>
      <c r="AR637" s="106"/>
    </row>
    <row r="638" spans="2:44" ht="15.75" thickBot="1">
      <c r="B638" s="186" t="s">
        <v>9</v>
      </c>
      <c r="C638" s="2691" t="s">
        <v>319</v>
      </c>
      <c r="D638" s="3006">
        <v>40</v>
      </c>
      <c r="E638" s="2421" t="s">
        <v>135</v>
      </c>
      <c r="F638" s="3049">
        <v>0.01</v>
      </c>
      <c r="G638" s="3589">
        <v>0.01</v>
      </c>
      <c r="H638" s="183" t="s">
        <v>629</v>
      </c>
      <c r="I638" s="227">
        <v>1.5</v>
      </c>
      <c r="J638" s="3055">
        <v>1.2</v>
      </c>
      <c r="K638" s="3590" t="s">
        <v>778</v>
      </c>
      <c r="L638" s="3173"/>
      <c r="M638" s="3174"/>
      <c r="N638" s="92"/>
      <c r="O638" s="916" t="s">
        <v>58</v>
      </c>
      <c r="P638" s="1169">
        <f>L617+I625</f>
        <v>183.49</v>
      </c>
      <c r="Q638" s="1049">
        <f>M617+J625</f>
        <v>183.49</v>
      </c>
      <c r="R638" s="879">
        <f>I636</f>
        <v>6</v>
      </c>
      <c r="S638" s="1029">
        <f>J636</f>
        <v>6</v>
      </c>
      <c r="T638" s="879">
        <f>I658+L654</f>
        <v>69.608000000000004</v>
      </c>
      <c r="U638" s="1048">
        <f>J658+M654</f>
        <v>67.099999999999994</v>
      </c>
      <c r="V638" s="879">
        <f t="shared" si="771"/>
        <v>189.49</v>
      </c>
      <c r="W638" s="1029">
        <f t="shared" si="772"/>
        <v>189.49</v>
      </c>
      <c r="X638" s="879">
        <f t="shared" si="773"/>
        <v>75.608000000000004</v>
      </c>
      <c r="Y638" s="950">
        <f t="shared" si="774"/>
        <v>73.099999999999994</v>
      </c>
      <c r="Z638" s="917">
        <f t="shared" si="769"/>
        <v>259.09800000000001</v>
      </c>
      <c r="AA638" s="918">
        <f t="shared" si="770"/>
        <v>256.59000000000003</v>
      </c>
      <c r="AC638" s="931" t="s">
        <v>634</v>
      </c>
      <c r="AD638" s="769"/>
      <c r="AE638" s="1126"/>
      <c r="AF638" s="1215">
        <f>I643</f>
        <v>84.885999999999996</v>
      </c>
      <c r="AG638" s="1028">
        <f>J643</f>
        <v>67.891999999999996</v>
      </c>
      <c r="AH638" s="903"/>
      <c r="AI638" s="1046"/>
      <c r="AJ638" s="903">
        <f t="shared" si="763"/>
        <v>84.885999999999996</v>
      </c>
      <c r="AK638" s="1029">
        <f t="shared" si="764"/>
        <v>67.891999999999996</v>
      </c>
      <c r="AL638" s="903">
        <f t="shared" si="765"/>
        <v>84.885999999999996</v>
      </c>
      <c r="AM638" s="950">
        <f t="shared" si="766"/>
        <v>67.891999999999996</v>
      </c>
      <c r="AN638" s="933">
        <f t="shared" si="767"/>
        <v>84.885999999999996</v>
      </c>
      <c r="AO638" s="937">
        <f t="shared" si="768"/>
        <v>67.891999999999996</v>
      </c>
      <c r="AR638" s="106"/>
    </row>
    <row r="639" spans="2:44" ht="15.75" thickBot="1">
      <c r="B639" s="3442" t="s">
        <v>350</v>
      </c>
      <c r="C639" s="2691" t="s">
        <v>778</v>
      </c>
      <c r="D639" s="3591">
        <v>100</v>
      </c>
      <c r="E639" s="2421" t="s">
        <v>84</v>
      </c>
      <c r="F639" s="3046">
        <v>7</v>
      </c>
      <c r="G639" s="3047">
        <v>7</v>
      </c>
      <c r="H639" s="183" t="s">
        <v>372</v>
      </c>
      <c r="I639" s="227">
        <v>0.4</v>
      </c>
      <c r="J639" s="3055">
        <v>0.4</v>
      </c>
      <c r="K639" s="1232" t="s">
        <v>89</v>
      </c>
      <c r="L639" s="160" t="s">
        <v>90</v>
      </c>
      <c r="M639" s="2424" t="s">
        <v>91</v>
      </c>
      <c r="N639" s="92"/>
      <c r="O639" s="916" t="s">
        <v>122</v>
      </c>
      <c r="P639" s="879"/>
      <c r="Q639" s="872"/>
      <c r="R639" s="879"/>
      <c r="S639" s="950"/>
      <c r="T639" s="879"/>
      <c r="U639" s="1043"/>
      <c r="V639" s="879">
        <f t="shared" si="771"/>
        <v>0</v>
      </c>
      <c r="W639" s="1029">
        <f t="shared" si="772"/>
        <v>0</v>
      </c>
      <c r="X639" s="879">
        <f t="shared" si="773"/>
        <v>0</v>
      </c>
      <c r="Y639" s="950">
        <f t="shared" si="774"/>
        <v>0</v>
      </c>
      <c r="Z639" s="917">
        <f t="shared" si="769"/>
        <v>0</v>
      </c>
      <c r="AA639" s="925">
        <f t="shared" si="770"/>
        <v>0</v>
      </c>
      <c r="AC639" s="2268" t="s">
        <v>635</v>
      </c>
      <c r="AD639" s="901">
        <f>I614</f>
        <v>12.656000000000001</v>
      </c>
      <c r="AE639" s="1127">
        <f>J614</f>
        <v>9.516</v>
      </c>
      <c r="AF639" s="1367"/>
      <c r="AG639" s="1030"/>
      <c r="AH639" s="904"/>
      <c r="AI639" s="1129"/>
      <c r="AJ639" s="904">
        <f t="shared" si="763"/>
        <v>12.656000000000001</v>
      </c>
      <c r="AK639" s="1031">
        <f t="shared" si="764"/>
        <v>9.516</v>
      </c>
      <c r="AL639" s="904">
        <f t="shared" si="765"/>
        <v>0</v>
      </c>
      <c r="AM639" s="868">
        <f t="shared" si="766"/>
        <v>0</v>
      </c>
      <c r="AN639" s="1546">
        <f t="shared" si="767"/>
        <v>12.656000000000001</v>
      </c>
      <c r="AO639" s="1547">
        <f t="shared" si="768"/>
        <v>9.516</v>
      </c>
      <c r="AR639" s="106"/>
    </row>
    <row r="640" spans="2:44" ht="15.75" thickBot="1">
      <c r="B640" s="103"/>
      <c r="C640" s="2778"/>
      <c r="D640" s="102"/>
      <c r="E640" s="2779" t="s">
        <v>619</v>
      </c>
      <c r="F640" s="227"/>
      <c r="G640" s="3210">
        <v>0.5</v>
      </c>
      <c r="H640" s="3057" t="s">
        <v>965</v>
      </c>
      <c r="I640" s="3592"/>
      <c r="J640" s="3147"/>
      <c r="K640" s="3593" t="s">
        <v>779</v>
      </c>
      <c r="L640" s="3187">
        <v>143</v>
      </c>
      <c r="M640" s="3594">
        <v>100</v>
      </c>
      <c r="N640" s="92"/>
      <c r="O640" s="916" t="s">
        <v>61</v>
      </c>
      <c r="P640" s="879">
        <f>L612</f>
        <v>30.6</v>
      </c>
      <c r="Q640" s="872">
        <f>M612</f>
        <v>30</v>
      </c>
      <c r="R640" s="879"/>
      <c r="S640" s="950"/>
      <c r="T640" s="879"/>
      <c r="U640" s="1043"/>
      <c r="V640" s="879">
        <f t="shared" si="771"/>
        <v>30.6</v>
      </c>
      <c r="W640" s="1029">
        <f t="shared" si="772"/>
        <v>30</v>
      </c>
      <c r="X640" s="879">
        <f t="shared" si="773"/>
        <v>0</v>
      </c>
      <c r="Y640" s="950">
        <f t="shared" si="774"/>
        <v>0</v>
      </c>
      <c r="Z640" s="917">
        <f t="shared" si="769"/>
        <v>30.6</v>
      </c>
      <c r="AA640" s="925">
        <f t="shared" si="770"/>
        <v>30</v>
      </c>
      <c r="AC640" s="1365" t="s">
        <v>420</v>
      </c>
      <c r="AD640" s="1380">
        <f t="shared" ref="AD640" si="815">SUM(AD627:AD639)</f>
        <v>104.08500000000001</v>
      </c>
      <c r="AE640" s="1381">
        <f>SUM(AE627:AE639)</f>
        <v>77.916000000000011</v>
      </c>
      <c r="AF640" s="1382">
        <f t="shared" ref="AF640" si="816">SUM(AF627:AF639)</f>
        <v>389.29700000000003</v>
      </c>
      <c r="AG640" s="1383">
        <f>SUM(AG627:AG639)</f>
        <v>301.334</v>
      </c>
      <c r="AH640" s="1384">
        <f>SUM(AH627:AH639)</f>
        <v>70.25</v>
      </c>
      <c r="AI640" s="1368">
        <f>SUM(AI627:AI639)</f>
        <v>56.95</v>
      </c>
      <c r="AJ640" s="2265">
        <f t="shared" si="763"/>
        <v>493.38200000000006</v>
      </c>
      <c r="AK640" s="2266">
        <f t="shared" si="764"/>
        <v>379.25</v>
      </c>
      <c r="AL640" s="2265">
        <f t="shared" si="765"/>
        <v>459.54700000000003</v>
      </c>
      <c r="AM640" s="2267">
        <f t="shared" si="766"/>
        <v>358.28399999999999</v>
      </c>
      <c r="AN640" s="1090">
        <f t="shared" si="767"/>
        <v>563.63200000000006</v>
      </c>
      <c r="AO640" s="1549">
        <f t="shared" si="768"/>
        <v>436.2</v>
      </c>
      <c r="AR640" s="106"/>
    </row>
    <row r="641" spans="2:44" ht="15.75" thickBot="1">
      <c r="B641" s="103"/>
      <c r="C641" s="2778"/>
      <c r="D641" s="102"/>
      <c r="E641" s="3111"/>
      <c r="F641" s="3111"/>
      <c r="G641" s="3434"/>
      <c r="H641" s="2756" t="s">
        <v>812</v>
      </c>
      <c r="I641" s="3016"/>
      <c r="J641" s="3016"/>
      <c r="K641" s="3016"/>
      <c r="L641" s="3016"/>
      <c r="M641" s="3017"/>
      <c r="N641" s="92"/>
      <c r="O641" s="916" t="s">
        <v>333</v>
      </c>
      <c r="P641" s="879"/>
      <c r="Q641" s="872"/>
      <c r="R641" s="879">
        <f>I633</f>
        <v>10.97</v>
      </c>
      <c r="S641" s="950">
        <f>J633</f>
        <v>10.5</v>
      </c>
      <c r="T641" s="879"/>
      <c r="U641" s="1043"/>
      <c r="V641" s="879">
        <f t="shared" si="771"/>
        <v>10.97</v>
      </c>
      <c r="W641" s="1029">
        <f t="shared" si="772"/>
        <v>10.5</v>
      </c>
      <c r="X641" s="879">
        <f t="shared" si="773"/>
        <v>10.97</v>
      </c>
      <c r="Y641" s="950">
        <f t="shared" si="774"/>
        <v>10.5</v>
      </c>
      <c r="Z641" s="917">
        <f t="shared" si="769"/>
        <v>10.97</v>
      </c>
      <c r="AA641" s="925">
        <f t="shared" si="770"/>
        <v>10.5</v>
      </c>
      <c r="AC641" s="86" t="s">
        <v>429</v>
      </c>
      <c r="AD641" s="1344"/>
      <c r="AE641" s="1346"/>
      <c r="AF641" s="1347"/>
      <c r="AG641" s="1348"/>
      <c r="AH641" s="1347"/>
      <c r="AI641" s="1349"/>
      <c r="AN641" s="933">
        <f t="shared" si="767"/>
        <v>0</v>
      </c>
      <c r="AO641" s="937">
        <f t="shared" si="768"/>
        <v>0</v>
      </c>
      <c r="AR641" s="106"/>
    </row>
    <row r="642" spans="2:44" ht="15.75" thickBot="1">
      <c r="B642" s="103"/>
      <c r="C642" s="2778"/>
      <c r="D642" s="102"/>
      <c r="E642" s="3595" t="s">
        <v>436</v>
      </c>
      <c r="F642" s="3016"/>
      <c r="G642" s="3017"/>
      <c r="H642" s="3150" t="s">
        <v>89</v>
      </c>
      <c r="I642" s="3023" t="s">
        <v>90</v>
      </c>
      <c r="J642" s="3024" t="s">
        <v>91</v>
      </c>
      <c r="K642" s="3150" t="s">
        <v>89</v>
      </c>
      <c r="L642" s="3023" t="s">
        <v>90</v>
      </c>
      <c r="M642" s="3024" t="s">
        <v>91</v>
      </c>
      <c r="N642" s="92"/>
      <c r="O642" s="916" t="s">
        <v>63</v>
      </c>
      <c r="P642" s="879"/>
      <c r="Q642" s="872"/>
      <c r="R642" s="879">
        <f>F639</f>
        <v>7</v>
      </c>
      <c r="S642" s="950">
        <f>G639</f>
        <v>7</v>
      </c>
      <c r="T642" s="879">
        <f>I654</f>
        <v>2</v>
      </c>
      <c r="U642" s="1043">
        <f>J654</f>
        <v>2</v>
      </c>
      <c r="V642" s="879">
        <f t="shared" si="771"/>
        <v>7</v>
      </c>
      <c r="W642" s="1029">
        <f t="shared" si="772"/>
        <v>7</v>
      </c>
      <c r="X642" s="879">
        <f t="shared" si="773"/>
        <v>9</v>
      </c>
      <c r="Y642" s="950">
        <f t="shared" si="774"/>
        <v>9</v>
      </c>
      <c r="Z642" s="917">
        <f t="shared" si="769"/>
        <v>9</v>
      </c>
      <c r="AA642" s="925">
        <f t="shared" si="770"/>
        <v>9</v>
      </c>
      <c r="AC642" s="931" t="s">
        <v>115</v>
      </c>
      <c r="AD642" s="769"/>
      <c r="AE642" s="1121"/>
      <c r="AF642" s="903"/>
      <c r="AG642" s="1028"/>
      <c r="AH642" s="903"/>
      <c r="AI642" s="1046"/>
      <c r="AJ642" s="903">
        <f t="shared" ref="AJ642:AJ647" si="817">AD642+AF642</f>
        <v>0</v>
      </c>
      <c r="AK642" s="1029">
        <f t="shared" ref="AK642:AK647" si="818">AE642+AG642</f>
        <v>0</v>
      </c>
      <c r="AL642" s="903">
        <f t="shared" ref="AL642:AL649" si="819">AF642+AH642</f>
        <v>0</v>
      </c>
      <c r="AM642" s="950">
        <f t="shared" ref="AM642:AM649" si="820">AG642+AI642</f>
        <v>0</v>
      </c>
      <c r="AN642" s="933">
        <f t="shared" si="767"/>
        <v>0</v>
      </c>
      <c r="AO642" s="937">
        <f t="shared" si="768"/>
        <v>0</v>
      </c>
      <c r="AR642" s="106"/>
    </row>
    <row r="643" spans="2:44" ht="15.75" thickBot="1">
      <c r="B643" s="103"/>
      <c r="C643" s="2778"/>
      <c r="D643" s="102"/>
      <c r="E643" s="1179" t="s">
        <v>89</v>
      </c>
      <c r="F643" s="3023" t="s">
        <v>90</v>
      </c>
      <c r="G643" s="3024" t="s">
        <v>91</v>
      </c>
      <c r="H643" s="3002" t="s">
        <v>809</v>
      </c>
      <c r="I643" s="3096">
        <v>84.885999999999996</v>
      </c>
      <c r="J643" s="3596">
        <v>67.891999999999996</v>
      </c>
      <c r="K643" s="3463" t="s">
        <v>810</v>
      </c>
      <c r="L643" s="2868">
        <v>32.155000000000001</v>
      </c>
      <c r="M643" s="3282">
        <v>29.5</v>
      </c>
      <c r="N643" s="1073"/>
      <c r="O643" s="916" t="s">
        <v>77</v>
      </c>
      <c r="P643" s="879">
        <f>I615</f>
        <v>9</v>
      </c>
      <c r="Q643" s="1170">
        <f>J615</f>
        <v>9</v>
      </c>
      <c r="R643" s="879">
        <f>F636+L631</f>
        <v>16.22</v>
      </c>
      <c r="S643" s="1029">
        <f>G636+M631</f>
        <v>16.22</v>
      </c>
      <c r="T643" s="879">
        <f>F656</f>
        <v>1</v>
      </c>
      <c r="U643" s="1048">
        <f>G656</f>
        <v>1</v>
      </c>
      <c r="V643" s="879">
        <f t="shared" si="771"/>
        <v>25.22</v>
      </c>
      <c r="W643" s="1029">
        <f t="shared" si="772"/>
        <v>25.22</v>
      </c>
      <c r="X643" s="879">
        <f t="shared" si="773"/>
        <v>17.22</v>
      </c>
      <c r="Y643" s="950">
        <f t="shared" si="774"/>
        <v>17.22</v>
      </c>
      <c r="Z643" s="917">
        <f t="shared" si="769"/>
        <v>26.22</v>
      </c>
      <c r="AA643" s="925">
        <f t="shared" si="770"/>
        <v>26.22</v>
      </c>
      <c r="AC643" s="931" t="s">
        <v>113</v>
      </c>
      <c r="AD643" s="769"/>
      <c r="AE643" s="1121"/>
      <c r="AF643" s="903"/>
      <c r="AG643" s="1028"/>
      <c r="AH643" s="903"/>
      <c r="AI643" s="1046"/>
      <c r="AJ643" s="903">
        <f t="shared" si="817"/>
        <v>0</v>
      </c>
      <c r="AK643" s="1029">
        <f t="shared" si="818"/>
        <v>0</v>
      </c>
      <c r="AL643" s="903">
        <f t="shared" si="819"/>
        <v>0</v>
      </c>
      <c r="AM643" s="950">
        <f t="shared" si="820"/>
        <v>0</v>
      </c>
      <c r="AN643" s="933">
        <f t="shared" si="767"/>
        <v>0</v>
      </c>
      <c r="AO643" s="937">
        <f t="shared" si="768"/>
        <v>0</v>
      </c>
      <c r="AR643" s="106"/>
    </row>
    <row r="644" spans="2:44">
      <c r="B644" s="103"/>
      <c r="C644" s="2778"/>
      <c r="D644" s="102"/>
      <c r="E644" s="129" t="s">
        <v>981</v>
      </c>
      <c r="F644" s="3597">
        <v>13.5</v>
      </c>
      <c r="G644" s="2869">
        <v>13.5</v>
      </c>
      <c r="H644" s="3225" t="s">
        <v>621</v>
      </c>
      <c r="I644" s="228">
        <v>4.2999999999999997E-2</v>
      </c>
      <c r="J644" s="2396">
        <v>4.2999999999999997E-2</v>
      </c>
      <c r="K644" s="3100" t="s">
        <v>518</v>
      </c>
      <c r="L644" s="227">
        <v>5</v>
      </c>
      <c r="M644" s="3055">
        <v>5</v>
      </c>
      <c r="N644" s="92"/>
      <c r="O644" s="916" t="s">
        <v>82</v>
      </c>
      <c r="P644" s="1131">
        <f>L619</f>
        <v>7.7</v>
      </c>
      <c r="Q644" s="1047">
        <f>M619</f>
        <v>7.7</v>
      </c>
      <c r="R644" s="1131">
        <f>I637+L645</f>
        <v>6</v>
      </c>
      <c r="S644" s="1029">
        <f>J637+M645</f>
        <v>6</v>
      </c>
      <c r="T644" s="879">
        <f>I650</f>
        <v>2.14</v>
      </c>
      <c r="U644" s="1043">
        <f>J650</f>
        <v>2.14</v>
      </c>
      <c r="V644" s="879">
        <f t="shared" si="771"/>
        <v>13.7</v>
      </c>
      <c r="W644" s="1029">
        <f t="shared" si="772"/>
        <v>13.7</v>
      </c>
      <c r="X644" s="879">
        <f t="shared" si="773"/>
        <v>8.14</v>
      </c>
      <c r="Y644" s="950">
        <f t="shared" si="774"/>
        <v>8.14</v>
      </c>
      <c r="Z644" s="917">
        <f t="shared" si="769"/>
        <v>15.84</v>
      </c>
      <c r="AA644" s="925">
        <f t="shared" si="770"/>
        <v>15.84</v>
      </c>
      <c r="AC644" s="931" t="s">
        <v>112</v>
      </c>
      <c r="AD644" s="769"/>
      <c r="AE644" s="1125"/>
      <c r="AF644" s="903"/>
      <c r="AG644" s="1028"/>
      <c r="AH644" s="903"/>
      <c r="AI644" s="1046"/>
      <c r="AJ644" s="903">
        <f t="shared" si="817"/>
        <v>0</v>
      </c>
      <c r="AK644" s="1029">
        <f t="shared" si="818"/>
        <v>0</v>
      </c>
      <c r="AL644" s="903">
        <f t="shared" si="819"/>
        <v>0</v>
      </c>
      <c r="AM644" s="950">
        <f t="shared" si="820"/>
        <v>0</v>
      </c>
      <c r="AN644" s="933">
        <f t="shared" si="767"/>
        <v>0</v>
      </c>
      <c r="AO644" s="937">
        <f t="shared" si="768"/>
        <v>0</v>
      </c>
      <c r="AR644" s="106"/>
    </row>
    <row r="645" spans="2:44">
      <c r="B645" s="103"/>
      <c r="C645" s="2778"/>
      <c r="D645" s="102"/>
      <c r="E645" s="1072"/>
      <c r="F645" s="92"/>
      <c r="G645" s="92"/>
      <c r="H645" s="3048" t="s">
        <v>813</v>
      </c>
      <c r="I645" s="227"/>
      <c r="J645" s="2397"/>
      <c r="K645" s="3100" t="s">
        <v>811</v>
      </c>
      <c r="L645" s="228">
        <v>1</v>
      </c>
      <c r="M645" s="1233">
        <v>1</v>
      </c>
      <c r="N645" s="92"/>
      <c r="O645" s="625" t="s">
        <v>127</v>
      </c>
      <c r="P645" s="1238">
        <f>Q645/1000/0.04</f>
        <v>0.11999999999999998</v>
      </c>
      <c r="Q645" s="1047">
        <f>M615</f>
        <v>4.8</v>
      </c>
      <c r="R645" s="1238">
        <f>S645/1000/0.04</f>
        <v>0.14750000000000002</v>
      </c>
      <c r="S645" s="1217">
        <f>J635</f>
        <v>5.9</v>
      </c>
      <c r="T645" s="1238">
        <f>U645/1000/0.04</f>
        <v>0</v>
      </c>
      <c r="U645" s="1048"/>
      <c r="V645" s="879">
        <f t="shared" si="771"/>
        <v>0.26750000000000002</v>
      </c>
      <c r="W645" s="1029">
        <f t="shared" si="772"/>
        <v>10.7</v>
      </c>
      <c r="X645" s="879">
        <f t="shared" si="773"/>
        <v>0.14750000000000002</v>
      </c>
      <c r="Y645" s="950">
        <f t="shared" si="774"/>
        <v>5.9</v>
      </c>
      <c r="Z645" s="917">
        <f t="shared" si="769"/>
        <v>0.26750000000000002</v>
      </c>
      <c r="AA645" s="925">
        <f t="shared" si="770"/>
        <v>10.7</v>
      </c>
      <c r="AC645" s="931" t="s">
        <v>322</v>
      </c>
      <c r="AD645" s="769"/>
      <c r="AE645" s="1126"/>
      <c r="AF645" s="903"/>
      <c r="AG645" s="1028"/>
      <c r="AH645" s="903"/>
      <c r="AI645" s="1046"/>
      <c r="AJ645" s="903">
        <f t="shared" si="817"/>
        <v>0</v>
      </c>
      <c r="AK645" s="1029">
        <f t="shared" si="818"/>
        <v>0</v>
      </c>
      <c r="AL645" s="903">
        <f t="shared" si="819"/>
        <v>0</v>
      </c>
      <c r="AM645" s="950">
        <f t="shared" si="820"/>
        <v>0</v>
      </c>
      <c r="AN645" s="933">
        <f t="shared" si="767"/>
        <v>0</v>
      </c>
      <c r="AO645" s="937">
        <f t="shared" si="768"/>
        <v>0</v>
      </c>
      <c r="AR645" s="106"/>
    </row>
    <row r="646" spans="2:44" ht="12.75" customHeight="1" thickBot="1">
      <c r="B646" s="1234" t="s">
        <v>293</v>
      </c>
      <c r="C646" s="2774"/>
      <c r="D646" s="3083">
        <f>SUM(D628:D639)</f>
        <v>1023.5</v>
      </c>
      <c r="E646" s="1231"/>
      <c r="F646" s="1231"/>
      <c r="G646" s="1231"/>
      <c r="H646" s="3501" t="s">
        <v>621</v>
      </c>
      <c r="I646" s="1607">
        <v>5.7000000000000002E-2</v>
      </c>
      <c r="J646" s="3598">
        <v>5.7000000000000002E-2</v>
      </c>
      <c r="K646" s="3599" t="s">
        <v>788</v>
      </c>
      <c r="L646" s="2401">
        <v>0.15</v>
      </c>
      <c r="M646" s="3292">
        <v>0.15</v>
      </c>
      <c r="N646" s="92"/>
      <c r="O646" s="916" t="s">
        <v>49</v>
      </c>
      <c r="P646" s="879">
        <f>F626+L614+L624</f>
        <v>14.9</v>
      </c>
      <c r="Q646" s="1170">
        <f>G626+M614+M624</f>
        <v>14.9</v>
      </c>
      <c r="R646" s="879">
        <f>L644</f>
        <v>5</v>
      </c>
      <c r="S646" s="1029">
        <f>M644</f>
        <v>5</v>
      </c>
      <c r="T646" s="879">
        <f>L653</f>
        <v>5</v>
      </c>
      <c r="U646" s="1048">
        <f>M653</f>
        <v>5</v>
      </c>
      <c r="V646" s="879">
        <f t="shared" si="771"/>
        <v>19.899999999999999</v>
      </c>
      <c r="W646" s="1029">
        <f t="shared" si="772"/>
        <v>19.899999999999999</v>
      </c>
      <c r="X646" s="879">
        <f t="shared" si="773"/>
        <v>10</v>
      </c>
      <c r="Y646" s="950">
        <f t="shared" si="774"/>
        <v>10</v>
      </c>
      <c r="Z646" s="917">
        <f t="shared" si="769"/>
        <v>24.9</v>
      </c>
      <c r="AA646" s="925">
        <f t="shared" si="770"/>
        <v>24.9</v>
      </c>
      <c r="AC646" s="2268" t="s">
        <v>86</v>
      </c>
      <c r="AD646" s="901">
        <f>I616</f>
        <v>8</v>
      </c>
      <c r="AE646" s="2315">
        <f>J616</f>
        <v>8</v>
      </c>
      <c r="AF646" s="1367">
        <f>F633</f>
        <v>2</v>
      </c>
      <c r="AG646" s="1030">
        <f>G633</f>
        <v>2</v>
      </c>
      <c r="AH646" s="904"/>
      <c r="AI646" s="1129"/>
      <c r="AJ646" s="904">
        <f t="shared" si="817"/>
        <v>10</v>
      </c>
      <c r="AK646" s="1031">
        <f t="shared" si="818"/>
        <v>10</v>
      </c>
      <c r="AL646" s="904">
        <f t="shared" si="819"/>
        <v>2</v>
      </c>
      <c r="AM646" s="868">
        <f t="shared" si="820"/>
        <v>2</v>
      </c>
      <c r="AN646" s="1546">
        <f t="shared" si="767"/>
        <v>10</v>
      </c>
      <c r="AO646" s="1547">
        <f t="shared" si="768"/>
        <v>10</v>
      </c>
      <c r="AR646" s="106"/>
    </row>
    <row r="647" spans="2:44" ht="13.5" customHeight="1" thickBot="1">
      <c r="B647" s="616"/>
      <c r="C647" s="340" t="s">
        <v>200</v>
      </c>
      <c r="D647" s="688"/>
      <c r="E647" s="2423" t="s">
        <v>915</v>
      </c>
      <c r="F647" s="1231"/>
      <c r="G647" s="1231"/>
      <c r="H647" s="2420"/>
      <c r="I647" s="1231"/>
      <c r="J647" s="1231"/>
      <c r="K647" s="2429" t="s">
        <v>923</v>
      </c>
      <c r="L647" s="3130"/>
      <c r="M647" s="3131"/>
      <c r="N647" s="92"/>
      <c r="O647" s="916" t="s">
        <v>123</v>
      </c>
      <c r="P647" s="879"/>
      <c r="Q647" s="872"/>
      <c r="R647" s="1169">
        <f>F644</f>
        <v>13.5</v>
      </c>
      <c r="S647" s="950">
        <f>G644</f>
        <v>13.5</v>
      </c>
      <c r="T647" s="879"/>
      <c r="U647" s="1043"/>
      <c r="V647" s="879">
        <f t="shared" si="771"/>
        <v>13.5</v>
      </c>
      <c r="W647" s="1029">
        <f t="shared" si="772"/>
        <v>13.5</v>
      </c>
      <c r="X647" s="879">
        <f t="shared" si="773"/>
        <v>13.5</v>
      </c>
      <c r="Y647" s="950">
        <f t="shared" si="774"/>
        <v>13.5</v>
      </c>
      <c r="Z647" s="917">
        <f t="shared" si="769"/>
        <v>13.5</v>
      </c>
      <c r="AA647" s="925">
        <f t="shared" si="770"/>
        <v>13.5</v>
      </c>
      <c r="AC647" s="1365" t="s">
        <v>421</v>
      </c>
      <c r="AD647" s="2276">
        <f>SUM(AD642:AD646)</f>
        <v>8</v>
      </c>
      <c r="AE647" s="1368">
        <f t="shared" ref="AE647" si="821">SUM(AE642:AE646)</f>
        <v>8</v>
      </c>
      <c r="AF647" s="1380">
        <f>SUM(AF642:AF646)</f>
        <v>2</v>
      </c>
      <c r="AG647" s="1368">
        <f t="shared" ref="AG647" si="822">SUM(AG642:AG646)</f>
        <v>2</v>
      </c>
      <c r="AH647" s="1380">
        <f>SUM(AH642:AH646)</f>
        <v>0</v>
      </c>
      <c r="AI647" s="1368">
        <f>SUM(AI642:AI646)</f>
        <v>0</v>
      </c>
      <c r="AJ647" s="2265">
        <f t="shared" si="817"/>
        <v>10</v>
      </c>
      <c r="AK647" s="2266">
        <f t="shared" si="818"/>
        <v>10</v>
      </c>
      <c r="AL647" s="2265">
        <f t="shared" si="819"/>
        <v>2</v>
      </c>
      <c r="AM647" s="2267">
        <f t="shared" si="820"/>
        <v>2</v>
      </c>
      <c r="AN647" s="1090">
        <f t="shared" si="767"/>
        <v>10</v>
      </c>
      <c r="AO647" s="1549">
        <f t="shared" si="768"/>
        <v>10</v>
      </c>
      <c r="AR647" s="106"/>
    </row>
    <row r="648" spans="2:44" ht="15.75" thickBot="1">
      <c r="B648" s="1727" t="s">
        <v>1128</v>
      </c>
      <c r="C648" s="245" t="s">
        <v>1129</v>
      </c>
      <c r="D648" s="687">
        <v>200</v>
      </c>
      <c r="E648" s="1232" t="s">
        <v>89</v>
      </c>
      <c r="F648" s="160" t="s">
        <v>90</v>
      </c>
      <c r="G648" s="2424" t="s">
        <v>91</v>
      </c>
      <c r="H648" s="1232" t="s">
        <v>89</v>
      </c>
      <c r="I648" s="160" t="s">
        <v>90</v>
      </c>
      <c r="J648" s="1551" t="s">
        <v>91</v>
      </c>
      <c r="K648" s="2662" t="s">
        <v>744</v>
      </c>
      <c r="L648" s="1231"/>
      <c r="M648" s="1230"/>
      <c r="N648" s="92"/>
      <c r="O648" s="916" t="s">
        <v>330</v>
      </c>
      <c r="P648" s="879"/>
      <c r="Q648" s="872"/>
      <c r="R648" s="879"/>
      <c r="S648" s="950"/>
      <c r="T648" s="879">
        <f>L650</f>
        <v>2</v>
      </c>
      <c r="U648" s="1043">
        <f>M650</f>
        <v>2</v>
      </c>
      <c r="V648" s="879">
        <f t="shared" si="771"/>
        <v>0</v>
      </c>
      <c r="W648" s="1029">
        <f t="shared" si="772"/>
        <v>0</v>
      </c>
      <c r="X648" s="879">
        <f t="shared" si="773"/>
        <v>2</v>
      </c>
      <c r="Y648" s="950">
        <f t="shared" si="774"/>
        <v>2</v>
      </c>
      <c r="Z648" s="917">
        <f t="shared" si="769"/>
        <v>2</v>
      </c>
      <c r="AA648" s="925">
        <f t="shared" si="770"/>
        <v>2</v>
      </c>
      <c r="AC648" s="2274" t="s">
        <v>422</v>
      </c>
      <c r="AD648" s="2283">
        <f t="shared" ref="AD648:AH648" si="823">AD640+AD647</f>
        <v>112.08500000000001</v>
      </c>
      <c r="AE648" s="2284">
        <f t="shared" si="823"/>
        <v>85.916000000000011</v>
      </c>
      <c r="AF648" s="2285">
        <f t="shared" si="823"/>
        <v>391.29700000000003</v>
      </c>
      <c r="AG648" s="2286">
        <f t="shared" si="823"/>
        <v>303.334</v>
      </c>
      <c r="AH648" s="2283">
        <f t="shared" si="823"/>
        <v>70.25</v>
      </c>
      <c r="AI648" s="2287">
        <f>AI640+AI647</f>
        <v>56.95</v>
      </c>
      <c r="AJ648" s="2288">
        <f>AD648+AF648</f>
        <v>503.38200000000006</v>
      </c>
      <c r="AK648" s="2289">
        <f>AE648+AG648</f>
        <v>389.25</v>
      </c>
      <c r="AL648" s="2290">
        <f t="shared" si="819"/>
        <v>461.54700000000003</v>
      </c>
      <c r="AM648" s="2291">
        <f t="shared" si="820"/>
        <v>360.28399999999999</v>
      </c>
      <c r="AN648" s="2290">
        <f t="shared" si="767"/>
        <v>573.63200000000006</v>
      </c>
      <c r="AO648" s="2292">
        <f t="shared" si="768"/>
        <v>446.2</v>
      </c>
      <c r="AR648" s="106"/>
    </row>
    <row r="649" spans="2:44" ht="12.75" customHeight="1" thickBot="1">
      <c r="B649" s="162" t="s">
        <v>971</v>
      </c>
      <c r="C649" s="265" t="s">
        <v>970</v>
      </c>
      <c r="D649" s="165">
        <v>90</v>
      </c>
      <c r="E649" s="3095" t="s">
        <v>749</v>
      </c>
      <c r="F649" s="1553">
        <v>67.5</v>
      </c>
      <c r="G649" s="2999">
        <v>54.7</v>
      </c>
      <c r="H649" s="3098" t="s">
        <v>929</v>
      </c>
      <c r="I649" s="3099"/>
      <c r="J649" s="3649"/>
      <c r="K649" s="3473" t="s">
        <v>89</v>
      </c>
      <c r="L649" s="1226" t="s">
        <v>90</v>
      </c>
      <c r="M649" s="1227" t="s">
        <v>91</v>
      </c>
      <c r="N649" s="92"/>
      <c r="O649" s="916" t="s">
        <v>121</v>
      </c>
      <c r="P649" s="879">
        <f>L625</f>
        <v>0.6</v>
      </c>
      <c r="Q649" s="872">
        <f>M625</f>
        <v>0.6</v>
      </c>
      <c r="R649" s="879"/>
      <c r="S649" s="950"/>
      <c r="T649" s="879"/>
      <c r="U649" s="1043"/>
      <c r="V649" s="879">
        <f t="shared" si="771"/>
        <v>0.6</v>
      </c>
      <c r="W649" s="1029">
        <f t="shared" si="772"/>
        <v>0.6</v>
      </c>
      <c r="X649" s="879">
        <f t="shared" si="773"/>
        <v>0</v>
      </c>
      <c r="Y649" s="950">
        <f t="shared" si="774"/>
        <v>0</v>
      </c>
      <c r="Z649" s="917">
        <f t="shared" si="769"/>
        <v>0.6</v>
      </c>
      <c r="AA649" s="925">
        <f t="shared" si="770"/>
        <v>0.6</v>
      </c>
      <c r="AC649" s="2277" t="s">
        <v>632</v>
      </c>
      <c r="AD649" s="2326"/>
      <c r="AE649" s="2327"/>
      <c r="AF649" s="2304"/>
      <c r="AG649" s="2328"/>
      <c r="AH649" s="2309"/>
      <c r="AI649" s="2329"/>
      <c r="AJ649" s="2309">
        <f t="shared" ref="AJ649" si="824">AD649+AF649</f>
        <v>0</v>
      </c>
      <c r="AK649" s="2804">
        <f t="shared" ref="AK649" si="825">AE649+AG649</f>
        <v>0</v>
      </c>
      <c r="AL649" s="2309">
        <f t="shared" si="819"/>
        <v>0</v>
      </c>
      <c r="AM649" s="977">
        <f t="shared" si="820"/>
        <v>0</v>
      </c>
      <c r="AN649" s="932">
        <f t="shared" si="767"/>
        <v>0</v>
      </c>
      <c r="AO649" s="1548">
        <f t="shared" si="768"/>
        <v>0</v>
      </c>
      <c r="AR649" s="106"/>
    </row>
    <row r="650" spans="2:44" ht="15" customHeight="1">
      <c r="B650" s="1240" t="s">
        <v>917</v>
      </c>
      <c r="C650" s="1408" t="s">
        <v>916</v>
      </c>
      <c r="D650" s="1818">
        <v>30</v>
      </c>
      <c r="E650" s="3650" t="s">
        <v>918</v>
      </c>
      <c r="F650" s="2427"/>
      <c r="G650" s="2428"/>
      <c r="H650" s="2399" t="s">
        <v>371</v>
      </c>
      <c r="I650" s="227">
        <v>2.14</v>
      </c>
      <c r="J650" s="229">
        <v>2.14</v>
      </c>
      <c r="K650" s="3043" t="s">
        <v>83</v>
      </c>
      <c r="L650" s="3251">
        <v>2</v>
      </c>
      <c r="M650" s="3281">
        <v>2</v>
      </c>
      <c r="N650" s="92"/>
      <c r="O650" s="916" t="s">
        <v>120</v>
      </c>
      <c r="P650" s="879">
        <f>F625</f>
        <v>3</v>
      </c>
      <c r="Q650" s="872">
        <f>G625</f>
        <v>3</v>
      </c>
      <c r="R650" s="879"/>
      <c r="S650" s="950"/>
      <c r="T650" s="879"/>
      <c r="U650" s="1043"/>
      <c r="V650" s="879">
        <f t="shared" si="771"/>
        <v>3</v>
      </c>
      <c r="W650" s="1029">
        <f t="shared" si="772"/>
        <v>3</v>
      </c>
      <c r="X650" s="879">
        <f t="shared" si="773"/>
        <v>0</v>
      </c>
      <c r="Y650" s="950">
        <f t="shared" si="774"/>
        <v>0</v>
      </c>
      <c r="Z650" s="917">
        <f t="shared" si="769"/>
        <v>3</v>
      </c>
      <c r="AA650" s="925">
        <f t="shared" si="770"/>
        <v>3</v>
      </c>
      <c r="AC650" s="2272" t="s">
        <v>306</v>
      </c>
      <c r="AD650" s="2323"/>
      <c r="AE650" s="2299"/>
      <c r="AF650" s="900"/>
      <c r="AG650" s="937"/>
      <c r="AH650" s="900"/>
      <c r="AI650" s="2312"/>
      <c r="AJ650" s="902">
        <f t="shared" ref="AJ650:AJ653" si="826">AD650+AF650</f>
        <v>0</v>
      </c>
      <c r="AK650" s="2805">
        <f t="shared" ref="AK650:AK654" si="827">AE650+AG650</f>
        <v>0</v>
      </c>
      <c r="AL650" s="902">
        <f t="shared" ref="AL650:AL666" si="828">AF650+AH650</f>
        <v>0</v>
      </c>
      <c r="AM650" s="2282">
        <f t="shared" ref="AM650:AM653" si="829">AG650+AI650</f>
        <v>0</v>
      </c>
      <c r="AN650" s="933">
        <f t="shared" si="767"/>
        <v>0</v>
      </c>
      <c r="AO650" s="937">
        <f t="shared" si="768"/>
        <v>0</v>
      </c>
      <c r="AR650" s="106"/>
    </row>
    <row r="651" spans="2:44" ht="13.5" customHeight="1">
      <c r="B651" s="2422" t="s">
        <v>9</v>
      </c>
      <c r="C651" s="166" t="s">
        <v>319</v>
      </c>
      <c r="D651" s="1593">
        <v>30</v>
      </c>
      <c r="E651" s="2393" t="s">
        <v>78</v>
      </c>
      <c r="F651" s="228">
        <v>18.356000000000002</v>
      </c>
      <c r="G651" s="2396">
        <v>15.6</v>
      </c>
      <c r="H651" s="104" t="s">
        <v>1037</v>
      </c>
      <c r="I651" s="11"/>
      <c r="J651" s="229">
        <v>0.126</v>
      </c>
      <c r="K651" s="184" t="s">
        <v>76</v>
      </c>
      <c r="L651" s="3459">
        <v>66</v>
      </c>
      <c r="M651" s="1233"/>
      <c r="N651" s="92"/>
      <c r="O651" s="916" t="s">
        <v>72</v>
      </c>
      <c r="P651" s="879">
        <f>L616</f>
        <v>0.15</v>
      </c>
      <c r="Q651" s="1047">
        <f>M616</f>
        <v>0.15</v>
      </c>
      <c r="R651" s="879"/>
      <c r="S651" s="950"/>
      <c r="T651" s="879"/>
      <c r="U651" s="1043"/>
      <c r="V651" s="879">
        <f t="shared" si="771"/>
        <v>0.15</v>
      </c>
      <c r="W651" s="1029">
        <f t="shared" si="772"/>
        <v>0.15</v>
      </c>
      <c r="X651" s="879">
        <f t="shared" si="773"/>
        <v>0</v>
      </c>
      <c r="Y651" s="950">
        <f t="shared" si="774"/>
        <v>0</v>
      </c>
      <c r="Z651" s="917">
        <f t="shared" si="769"/>
        <v>0.15</v>
      </c>
      <c r="AA651" s="925">
        <f t="shared" si="770"/>
        <v>0.15</v>
      </c>
      <c r="AC651" s="951" t="s">
        <v>307</v>
      </c>
      <c r="AD651" s="952"/>
      <c r="AE651" s="953"/>
      <c r="AF651" s="769">
        <f>L643</f>
        <v>32.155000000000001</v>
      </c>
      <c r="AG651" s="954">
        <f>M643</f>
        <v>29.5</v>
      </c>
      <c r="AH651" s="903"/>
      <c r="AI651" s="955"/>
      <c r="AJ651" s="903">
        <f t="shared" si="826"/>
        <v>32.155000000000001</v>
      </c>
      <c r="AK651" s="2806">
        <f t="shared" si="827"/>
        <v>29.5</v>
      </c>
      <c r="AL651" s="903">
        <f t="shared" si="828"/>
        <v>32.155000000000001</v>
      </c>
      <c r="AM651" s="957">
        <f t="shared" si="829"/>
        <v>29.5</v>
      </c>
      <c r="AN651" s="933">
        <f t="shared" si="767"/>
        <v>32.155000000000001</v>
      </c>
      <c r="AO651" s="937">
        <f t="shared" si="768"/>
        <v>29.5</v>
      </c>
      <c r="AR651" s="106"/>
    </row>
    <row r="652" spans="2:44" ht="13.5" customHeight="1">
      <c r="B652" s="103"/>
      <c r="C652" s="2389"/>
      <c r="D652" s="102"/>
      <c r="E652" s="2393" t="s">
        <v>563</v>
      </c>
      <c r="F652" s="228">
        <v>11.9</v>
      </c>
      <c r="G652" s="2396">
        <v>10.6</v>
      </c>
      <c r="H652" s="2400" t="s">
        <v>921</v>
      </c>
      <c r="I652" s="2399"/>
      <c r="J652" s="3651"/>
      <c r="K652" s="3475" t="s">
        <v>434</v>
      </c>
      <c r="L652" s="106"/>
      <c r="M652" s="102"/>
      <c r="N652" s="92"/>
      <c r="O652" s="429" t="s">
        <v>331</v>
      </c>
      <c r="P652" s="879">
        <f>I618+L620</f>
        <v>1.395</v>
      </c>
      <c r="Q652" s="1170">
        <f>J618+M620</f>
        <v>1.395</v>
      </c>
      <c r="R652" s="1131">
        <f>F637+I639+L635+L646</f>
        <v>1.4179999999999999</v>
      </c>
      <c r="S652" s="1029">
        <f>G637+J639+M635+M646</f>
        <v>1.4179999999999999</v>
      </c>
      <c r="T652" s="879">
        <f>F658+I653</f>
        <v>0.77</v>
      </c>
      <c r="U652" s="1043">
        <f>G658+J653</f>
        <v>0.77</v>
      </c>
      <c r="V652" s="879">
        <f t="shared" si="771"/>
        <v>2.8129999999999997</v>
      </c>
      <c r="W652" s="1029">
        <f t="shared" si="772"/>
        <v>2.8129999999999997</v>
      </c>
      <c r="X652" s="879">
        <f t="shared" si="773"/>
        <v>2.1879999999999997</v>
      </c>
      <c r="Y652" s="950">
        <f t="shared" si="774"/>
        <v>2.1879999999999997</v>
      </c>
      <c r="Z652" s="917">
        <f t="shared" si="769"/>
        <v>3.5829999999999997</v>
      </c>
      <c r="AA652" s="925">
        <f t="shared" si="770"/>
        <v>3.5829999999999997</v>
      </c>
      <c r="AC652" s="958" t="s">
        <v>308</v>
      </c>
      <c r="AD652" s="959"/>
      <c r="AE652" s="960"/>
      <c r="AF652" s="769">
        <f>L640</f>
        <v>143</v>
      </c>
      <c r="AG652" s="961">
        <f>M640</f>
        <v>100</v>
      </c>
      <c r="AH652" s="962"/>
      <c r="AI652" s="963"/>
      <c r="AJ652" s="903">
        <f t="shared" si="826"/>
        <v>143</v>
      </c>
      <c r="AK652" s="2806">
        <f t="shared" si="827"/>
        <v>100</v>
      </c>
      <c r="AL652" s="903">
        <f t="shared" si="828"/>
        <v>143</v>
      </c>
      <c r="AM652" s="957">
        <f t="shared" si="829"/>
        <v>100</v>
      </c>
      <c r="AN652" s="933">
        <f t="shared" si="767"/>
        <v>143</v>
      </c>
      <c r="AO652" s="937">
        <f t="shared" si="768"/>
        <v>100</v>
      </c>
      <c r="AR652" s="106"/>
    </row>
    <row r="653" spans="2:44" ht="12" customHeight="1">
      <c r="B653" s="103"/>
      <c r="C653" s="2389"/>
      <c r="D653" s="102"/>
      <c r="E653" s="2393" t="s">
        <v>87</v>
      </c>
      <c r="F653" s="227">
        <v>7.7190000000000003</v>
      </c>
      <c r="G653" s="2397">
        <v>7.7190000000000003</v>
      </c>
      <c r="H653" s="245" t="s">
        <v>922</v>
      </c>
      <c r="I653" s="227">
        <v>0.3</v>
      </c>
      <c r="J653" s="3055">
        <v>0.3</v>
      </c>
      <c r="K653" s="1556" t="s">
        <v>49</v>
      </c>
      <c r="L653" s="242">
        <v>5</v>
      </c>
      <c r="M653" s="3013">
        <v>5</v>
      </c>
      <c r="N653" s="92"/>
      <c r="O653" s="916" t="s">
        <v>332</v>
      </c>
      <c r="P653" s="879"/>
      <c r="Q653" s="872"/>
      <c r="R653" s="879"/>
      <c r="S653" s="950"/>
      <c r="T653" s="879"/>
      <c r="U653" s="1043"/>
      <c r="V653" s="879">
        <f t="shared" si="771"/>
        <v>0</v>
      </c>
      <c r="W653" s="1029">
        <f t="shared" si="772"/>
        <v>0</v>
      </c>
      <c r="X653" s="879">
        <f t="shared" si="773"/>
        <v>0</v>
      </c>
      <c r="Y653" s="950">
        <f t="shared" si="774"/>
        <v>0</v>
      </c>
      <c r="Z653" s="917">
        <f t="shared" si="769"/>
        <v>0</v>
      </c>
      <c r="AA653" s="925">
        <f t="shared" si="770"/>
        <v>0</v>
      </c>
      <c r="AC653" s="964" t="s">
        <v>309</v>
      </c>
      <c r="AD653" s="959"/>
      <c r="AE653" s="960"/>
      <c r="AF653" s="769"/>
      <c r="AG653" s="961"/>
      <c r="AH653" s="903"/>
      <c r="AI653" s="963"/>
      <c r="AJ653" s="903">
        <f t="shared" si="826"/>
        <v>0</v>
      </c>
      <c r="AK653" s="2806">
        <f t="shared" si="827"/>
        <v>0</v>
      </c>
      <c r="AL653" s="903">
        <f t="shared" si="828"/>
        <v>0</v>
      </c>
      <c r="AM653" s="957">
        <f t="shared" si="829"/>
        <v>0</v>
      </c>
      <c r="AN653" s="933">
        <f t="shared" si="767"/>
        <v>0</v>
      </c>
      <c r="AO653" s="937">
        <f t="shared" si="768"/>
        <v>0</v>
      </c>
      <c r="AR653" s="106"/>
    </row>
    <row r="654" spans="2:44" ht="13.5" customHeight="1" thickBot="1">
      <c r="B654" s="103"/>
      <c r="C654" s="2389"/>
      <c r="D654" s="102"/>
      <c r="E654" s="3652" t="s">
        <v>919</v>
      </c>
      <c r="F654" s="2399"/>
      <c r="G654" s="2399"/>
      <c r="H654" s="245" t="s">
        <v>84</v>
      </c>
      <c r="I654" s="228">
        <v>2</v>
      </c>
      <c r="J654" s="3055">
        <v>2</v>
      </c>
      <c r="K654" s="183" t="s">
        <v>75</v>
      </c>
      <c r="L654" s="840">
        <v>52.508000000000003</v>
      </c>
      <c r="M654" s="1603">
        <v>50</v>
      </c>
      <c r="N654" s="92"/>
      <c r="O654" s="888" t="s">
        <v>137</v>
      </c>
      <c r="P654" s="883">
        <f t="shared" ref="P654:U654" si="830">P655+P656+P657+P658</f>
        <v>0.78039000000000003</v>
      </c>
      <c r="Q654" s="1053">
        <f t="shared" si="830"/>
        <v>0.78039000000000003</v>
      </c>
      <c r="R654" s="883">
        <f t="shared" si="830"/>
        <v>0.61</v>
      </c>
      <c r="S654" s="1054">
        <f t="shared" si="830"/>
        <v>0.61</v>
      </c>
      <c r="T654" s="893">
        <f t="shared" si="830"/>
        <v>0.12659999999999999</v>
      </c>
      <c r="U654" s="1055">
        <f t="shared" si="830"/>
        <v>0.12659999999999999</v>
      </c>
      <c r="V654" s="1135">
        <f t="shared" si="771"/>
        <v>1.39039</v>
      </c>
      <c r="W654" s="1029">
        <f t="shared" si="772"/>
        <v>1.39039</v>
      </c>
      <c r="X654" s="879">
        <f t="shared" si="773"/>
        <v>0.73659999999999992</v>
      </c>
      <c r="Y654" s="950">
        <f t="shared" si="774"/>
        <v>0.73659999999999992</v>
      </c>
      <c r="Z654" s="917">
        <f t="shared" si="769"/>
        <v>1.5169900000000001</v>
      </c>
      <c r="AA654" s="925">
        <f t="shared" si="770"/>
        <v>1.5169900000000001</v>
      </c>
      <c r="AC654" s="2273" t="s">
        <v>310</v>
      </c>
      <c r="AD654" s="965"/>
      <c r="AE654" s="966"/>
      <c r="AF654" s="901"/>
      <c r="AG654" s="967"/>
      <c r="AH654" s="904"/>
      <c r="AI654" s="968"/>
      <c r="AJ654" s="904">
        <f>AD654+AF654</f>
        <v>0</v>
      </c>
      <c r="AK654" s="2806">
        <f t="shared" si="827"/>
        <v>0</v>
      </c>
      <c r="AL654" s="904">
        <f t="shared" si="828"/>
        <v>0</v>
      </c>
      <c r="AM654" s="969"/>
      <c r="AN654" s="933">
        <f t="shared" si="767"/>
        <v>0</v>
      </c>
      <c r="AO654" s="937">
        <f t="shared" si="768"/>
        <v>0</v>
      </c>
      <c r="AR654" s="106"/>
    </row>
    <row r="655" spans="2:44" ht="15.75" thickBot="1">
      <c r="B655" s="103"/>
      <c r="C655" s="2389"/>
      <c r="D655" s="102"/>
      <c r="E655" s="2393" t="s">
        <v>134</v>
      </c>
      <c r="F655" s="227">
        <v>2.75</v>
      </c>
      <c r="G655" s="2397">
        <v>2.25</v>
      </c>
      <c r="H655" s="245" t="s">
        <v>74</v>
      </c>
      <c r="I655" s="228">
        <v>2.25</v>
      </c>
      <c r="J655" s="3055">
        <v>2.25</v>
      </c>
      <c r="K655" s="184" t="s">
        <v>76</v>
      </c>
      <c r="L655" s="227">
        <v>100</v>
      </c>
      <c r="M655" s="229">
        <v>100</v>
      </c>
      <c r="N655" s="92"/>
      <c r="O655" s="889" t="s">
        <v>135</v>
      </c>
      <c r="P655" s="884">
        <f>I619</f>
        <v>3.8999999999999999E-4</v>
      </c>
      <c r="Q655" s="1056">
        <f>J619</f>
        <v>3.8999999999999999E-4</v>
      </c>
      <c r="R655" s="884">
        <f>F638</f>
        <v>0.01</v>
      </c>
      <c r="S655" s="1057">
        <f>G638</f>
        <v>0.01</v>
      </c>
      <c r="T655" s="894">
        <f>I656</f>
        <v>5.9999999999999995E-4</v>
      </c>
      <c r="U655" s="1056">
        <f>J656</f>
        <v>5.9999999999999995E-4</v>
      </c>
      <c r="V655" s="898">
        <f t="shared" si="771"/>
        <v>1.039E-2</v>
      </c>
      <c r="W655" s="1057">
        <f t="shared" si="772"/>
        <v>1.039E-2</v>
      </c>
      <c r="X655" s="880">
        <f t="shared" si="773"/>
        <v>1.06E-2</v>
      </c>
      <c r="Y655" s="1057">
        <f t="shared" si="774"/>
        <v>1.06E-2</v>
      </c>
      <c r="Z655" s="917">
        <f>P655+R655+T655</f>
        <v>1.099E-2</v>
      </c>
      <c r="AA655" s="925">
        <f t="shared" si="770"/>
        <v>1.099E-2</v>
      </c>
      <c r="AC655" s="970" t="s">
        <v>311</v>
      </c>
      <c r="AD655" s="1203">
        <f t="shared" ref="AD655:AI655" si="831">SUM(AD650:AD654)</f>
        <v>0</v>
      </c>
      <c r="AE655" s="971">
        <f t="shared" si="831"/>
        <v>0</v>
      </c>
      <c r="AF655" s="972">
        <f t="shared" si="831"/>
        <v>175.155</v>
      </c>
      <c r="AG655" s="973">
        <f t="shared" si="831"/>
        <v>129.5</v>
      </c>
      <c r="AH655" s="974">
        <f t="shared" si="831"/>
        <v>0</v>
      </c>
      <c r="AI655" s="975">
        <f t="shared" si="831"/>
        <v>0</v>
      </c>
      <c r="AJ655" s="974">
        <f>AD655+AF655</f>
        <v>175.155</v>
      </c>
      <c r="AK655" s="976">
        <f>AE655+AG655</f>
        <v>129.5</v>
      </c>
      <c r="AL655" s="974">
        <f t="shared" si="828"/>
        <v>175.155</v>
      </c>
      <c r="AM655" s="977">
        <f>AG655+AI655</f>
        <v>129.5</v>
      </c>
      <c r="AN655" s="933">
        <f t="shared" si="767"/>
        <v>175.155</v>
      </c>
      <c r="AO655" s="937">
        <f t="shared" si="768"/>
        <v>129.5</v>
      </c>
      <c r="AR655" s="106"/>
    </row>
    <row r="656" spans="2:44">
      <c r="B656" s="664"/>
      <c r="C656" s="2348"/>
      <c r="D656" s="102"/>
      <c r="E656" s="2393" t="s">
        <v>77</v>
      </c>
      <c r="F656" s="228">
        <v>1</v>
      </c>
      <c r="G656" s="2395">
        <v>1</v>
      </c>
      <c r="H656" s="3052" t="s">
        <v>598</v>
      </c>
      <c r="I656" s="3525">
        <v>5.9999999999999995E-4</v>
      </c>
      <c r="J656" s="3394">
        <v>5.9999999999999995E-4</v>
      </c>
      <c r="K656" s="103"/>
      <c r="L656" s="106"/>
      <c r="M656" s="102"/>
      <c r="N656" s="92"/>
      <c r="O656" s="890" t="s">
        <v>301</v>
      </c>
      <c r="P656" s="885">
        <f>J620</f>
        <v>0.78</v>
      </c>
      <c r="Q656" s="1058">
        <f>J620</f>
        <v>0.78</v>
      </c>
      <c r="R656" s="885">
        <f>G640</f>
        <v>0.5</v>
      </c>
      <c r="S656" s="1059">
        <f>G640</f>
        <v>0.5</v>
      </c>
      <c r="T656" s="895">
        <f>J651</f>
        <v>0.126</v>
      </c>
      <c r="U656" s="1058">
        <f>J651</f>
        <v>0.126</v>
      </c>
      <c r="V656" s="898">
        <f t="shared" si="771"/>
        <v>1.28</v>
      </c>
      <c r="W656" s="1057">
        <f t="shared" si="772"/>
        <v>1.28</v>
      </c>
      <c r="X656" s="880">
        <f t="shared" si="773"/>
        <v>0.626</v>
      </c>
      <c r="Y656" s="1057">
        <f t="shared" si="774"/>
        <v>0.626</v>
      </c>
      <c r="Z656" s="917">
        <f t="shared" ref="Z656:Z659" si="832">P656+R656+T656</f>
        <v>1.4060000000000001</v>
      </c>
      <c r="AA656" s="925">
        <f t="shared" si="770"/>
        <v>1.4060000000000001</v>
      </c>
      <c r="AC656" s="1087" t="s">
        <v>907</v>
      </c>
      <c r="AD656" s="990"/>
      <c r="AE656" s="1080"/>
      <c r="AF656" s="992"/>
      <c r="AG656" s="1083"/>
      <c r="AH656" s="990"/>
      <c r="AI656" s="1080"/>
      <c r="AJ656" s="903">
        <f t="shared" ref="AJ656" si="833">AD656+AF656</f>
        <v>0</v>
      </c>
      <c r="AK656" s="2807">
        <f t="shared" ref="AK656" si="834">AE656+AG656</f>
        <v>0</v>
      </c>
      <c r="AL656" s="903">
        <f t="shared" ref="AL656" si="835">AF656+AH656</f>
        <v>0</v>
      </c>
      <c r="AM656" s="1041">
        <f t="shared" ref="AM656" si="836">AG656+AI656</f>
        <v>0</v>
      </c>
      <c r="AN656" s="933">
        <f t="shared" si="767"/>
        <v>0</v>
      </c>
      <c r="AO656" s="937">
        <f t="shared" si="768"/>
        <v>0</v>
      </c>
      <c r="AR656" s="106"/>
    </row>
    <row r="657" spans="2:44" ht="12.75" customHeight="1">
      <c r="B657" s="664"/>
      <c r="C657" s="1700"/>
      <c r="D657" s="1696"/>
      <c r="E657" s="3652" t="s">
        <v>920</v>
      </c>
      <c r="F657" s="2399"/>
      <c r="G657" s="2399"/>
      <c r="H657" s="245" t="s">
        <v>76</v>
      </c>
      <c r="I657" s="227">
        <v>10.9</v>
      </c>
      <c r="J657" s="1233">
        <v>10.9</v>
      </c>
      <c r="K657" s="103"/>
      <c r="L657" s="106"/>
      <c r="M657" s="102"/>
      <c r="N657" s="92"/>
      <c r="O657" s="891" t="s">
        <v>119</v>
      </c>
      <c r="P657" s="886"/>
      <c r="Q657" s="1060"/>
      <c r="R657" s="886">
        <f>J644+J646</f>
        <v>0.1</v>
      </c>
      <c r="S657" s="1061">
        <f>J644+J646</f>
        <v>0.1</v>
      </c>
      <c r="T657" s="896"/>
      <c r="U657" s="1060"/>
      <c r="V657" s="898">
        <f t="shared" si="771"/>
        <v>0.1</v>
      </c>
      <c r="W657" s="1057">
        <f t="shared" si="772"/>
        <v>0.1</v>
      </c>
      <c r="X657" s="880">
        <f t="shared" si="773"/>
        <v>0.1</v>
      </c>
      <c r="Y657" s="1057">
        <f t="shared" si="774"/>
        <v>0.1</v>
      </c>
      <c r="Z657" s="917">
        <f t="shared" si="832"/>
        <v>0.1</v>
      </c>
      <c r="AA657" s="925">
        <f t="shared" si="770"/>
        <v>0.1</v>
      </c>
      <c r="AC657" s="1076" t="s">
        <v>767</v>
      </c>
      <c r="AD657" s="994"/>
      <c r="AE657" s="1081"/>
      <c r="AF657" s="2372">
        <f>L634</f>
        <v>14</v>
      </c>
      <c r="AG657" s="2373">
        <f>M634</f>
        <v>14</v>
      </c>
      <c r="AH657" s="994"/>
      <c r="AI657" s="1081"/>
      <c r="AJ657" s="903">
        <f t="shared" ref="AJ657:AJ659" si="837">AD657+AF657</f>
        <v>14</v>
      </c>
      <c r="AK657" s="2807">
        <f t="shared" ref="AK657:AK659" si="838">AE657+AG657</f>
        <v>14</v>
      </c>
      <c r="AL657" s="903">
        <f t="shared" si="828"/>
        <v>14</v>
      </c>
      <c r="AM657" s="1041">
        <f t="shared" ref="AM657:AM662" si="839">AG657+AI657</f>
        <v>14</v>
      </c>
      <c r="AN657" s="933">
        <f t="shared" si="767"/>
        <v>14</v>
      </c>
      <c r="AO657" s="937">
        <f t="shared" si="768"/>
        <v>14</v>
      </c>
      <c r="AR657" s="106"/>
    </row>
    <row r="658" spans="2:44" ht="14.25" customHeight="1" thickBot="1">
      <c r="B658" s="1234" t="s">
        <v>294</v>
      </c>
      <c r="C658" s="1235"/>
      <c r="D658" s="1604">
        <f>SUM(D648:D654)</f>
        <v>350</v>
      </c>
      <c r="E658" s="3501" t="s">
        <v>372</v>
      </c>
      <c r="F658" s="2401">
        <v>0.47</v>
      </c>
      <c r="G658" s="2402">
        <v>0.47</v>
      </c>
      <c r="H658" s="1290" t="s">
        <v>75</v>
      </c>
      <c r="I658" s="3058">
        <v>17.100000000000001</v>
      </c>
      <c r="J658" s="3147">
        <v>17.100000000000001</v>
      </c>
      <c r="K658" s="1228"/>
      <c r="L658" s="1231"/>
      <c r="M658" s="1230"/>
      <c r="N658" s="92"/>
      <c r="O658" s="890" t="s">
        <v>524</v>
      </c>
      <c r="P658" s="886"/>
      <c r="Q658" s="1060"/>
      <c r="R658" s="886"/>
      <c r="S658" s="1061"/>
      <c r="T658" s="896"/>
      <c r="U658" s="1060"/>
      <c r="V658" s="898">
        <f t="shared" si="771"/>
        <v>0</v>
      </c>
      <c r="W658" s="1057">
        <f t="shared" si="772"/>
        <v>0</v>
      </c>
      <c r="X658" s="880">
        <f>R658+T658</f>
        <v>0</v>
      </c>
      <c r="Y658" s="1057">
        <f t="shared" si="774"/>
        <v>0</v>
      </c>
      <c r="Z658" s="917">
        <f t="shared" si="832"/>
        <v>0</v>
      </c>
      <c r="AA658" s="925">
        <f t="shared" si="770"/>
        <v>0</v>
      </c>
      <c r="AC658" s="1077" t="s">
        <v>355</v>
      </c>
      <c r="AD658" s="999"/>
      <c r="AE658" s="1082"/>
      <c r="AF658" s="1001"/>
      <c r="AG658" s="1085"/>
      <c r="AH658" s="999"/>
      <c r="AI658" s="1082"/>
      <c r="AJ658" s="904">
        <f t="shared" si="837"/>
        <v>0</v>
      </c>
      <c r="AK658" s="2808">
        <f t="shared" si="838"/>
        <v>0</v>
      </c>
      <c r="AL658" s="904">
        <f t="shared" si="828"/>
        <v>0</v>
      </c>
      <c r="AM658" s="1086">
        <f t="shared" si="839"/>
        <v>0</v>
      </c>
      <c r="AN658" s="933">
        <f t="shared" si="767"/>
        <v>0</v>
      </c>
      <c r="AO658" s="937">
        <f t="shared" si="768"/>
        <v>0</v>
      </c>
      <c r="AR658" s="106"/>
    </row>
    <row r="659" spans="2:44" ht="14.25" customHeight="1" thickBot="1">
      <c r="N659" s="92"/>
      <c r="O659" s="433" t="s">
        <v>88</v>
      </c>
      <c r="P659" s="887"/>
      <c r="Q659" s="1062"/>
      <c r="R659" s="887">
        <f>I634</f>
        <v>8</v>
      </c>
      <c r="S659" s="1063">
        <f>J634</f>
        <v>8</v>
      </c>
      <c r="T659" s="897"/>
      <c r="U659" s="1064"/>
      <c r="V659" s="899">
        <f t="shared" si="771"/>
        <v>8</v>
      </c>
      <c r="W659" s="1065">
        <f t="shared" si="772"/>
        <v>8</v>
      </c>
      <c r="X659" s="899">
        <f>R659+T659</f>
        <v>8</v>
      </c>
      <c r="Y659" s="1065">
        <f t="shared" si="774"/>
        <v>8</v>
      </c>
      <c r="Z659" s="917">
        <f t="shared" si="832"/>
        <v>8</v>
      </c>
      <c r="AA659" s="925">
        <f t="shared" si="770"/>
        <v>8</v>
      </c>
      <c r="AC659" s="1078" t="s">
        <v>321</v>
      </c>
      <c r="AD659" s="1091">
        <f t="shared" ref="AD659:AH659" si="840">SUM(AD656:AD658)</f>
        <v>0</v>
      </c>
      <c r="AE659" s="1024">
        <f t="shared" si="840"/>
        <v>0</v>
      </c>
      <c r="AF659" s="1079">
        <f t="shared" si="840"/>
        <v>14</v>
      </c>
      <c r="AG659" s="1022">
        <f t="shared" si="840"/>
        <v>14</v>
      </c>
      <c r="AH659" s="1091">
        <f t="shared" si="840"/>
        <v>0</v>
      </c>
      <c r="AI659" s="1024">
        <f>SUM(AI656:AI658)</f>
        <v>0</v>
      </c>
      <c r="AJ659" s="948">
        <f t="shared" si="837"/>
        <v>14</v>
      </c>
      <c r="AK659" s="1023">
        <f t="shared" si="838"/>
        <v>14</v>
      </c>
      <c r="AL659" s="948">
        <f t="shared" si="828"/>
        <v>14</v>
      </c>
      <c r="AM659" s="1024">
        <f t="shared" si="839"/>
        <v>14</v>
      </c>
      <c r="AN659" s="933">
        <f t="shared" si="767"/>
        <v>14</v>
      </c>
      <c r="AO659" s="937">
        <f t="shared" si="768"/>
        <v>14</v>
      </c>
      <c r="AR659" s="106"/>
    </row>
    <row r="660" spans="2:44" ht="12.75" customHeight="1">
      <c r="N660" s="92"/>
      <c r="AC660" s="936" t="s">
        <v>315</v>
      </c>
      <c r="AD660" s="978">
        <f>F613</f>
        <v>43.34</v>
      </c>
      <c r="AE660" s="979">
        <f>G613</f>
        <v>39</v>
      </c>
      <c r="AF660" s="902"/>
      <c r="AG660" s="980"/>
      <c r="AH660" s="978">
        <f>F651</f>
        <v>18.356000000000002</v>
      </c>
      <c r="AI660" s="979">
        <f>G651</f>
        <v>15.6</v>
      </c>
      <c r="AJ660" s="904">
        <f t="shared" ref="AJ660:AK662" si="841">AD660+AF660</f>
        <v>43.34</v>
      </c>
      <c r="AK660" s="2809">
        <f t="shared" si="841"/>
        <v>39</v>
      </c>
      <c r="AL660" s="902">
        <f t="shared" si="828"/>
        <v>18.356000000000002</v>
      </c>
      <c r="AM660" s="981">
        <f t="shared" si="839"/>
        <v>15.6</v>
      </c>
      <c r="AN660" s="933">
        <f t="shared" si="767"/>
        <v>61.696000000000005</v>
      </c>
      <c r="AO660" s="937">
        <f t="shared" si="768"/>
        <v>54.6</v>
      </c>
      <c r="AR660" s="106"/>
    </row>
    <row r="661" spans="2:44" ht="14.25" customHeight="1" thickBot="1">
      <c r="N661" s="106"/>
      <c r="O661" s="99" t="s">
        <v>1026</v>
      </c>
      <c r="Q661" s="299" t="s">
        <v>126</v>
      </c>
      <c r="U661" s="99" t="s">
        <v>1026</v>
      </c>
      <c r="W661" s="299" t="s">
        <v>125</v>
      </c>
      <c r="AC661" s="938" t="s">
        <v>316</v>
      </c>
      <c r="AD661" s="965"/>
      <c r="AE661" s="982"/>
      <c r="AF661" s="904"/>
      <c r="AG661" s="1208"/>
      <c r="AH661" s="965"/>
      <c r="AI661" s="982"/>
      <c r="AJ661" s="904">
        <f t="shared" si="841"/>
        <v>0</v>
      </c>
      <c r="AK661" s="2810">
        <f t="shared" si="841"/>
        <v>0</v>
      </c>
      <c r="AL661" s="904">
        <f t="shared" si="828"/>
        <v>0</v>
      </c>
      <c r="AM661" s="984">
        <f t="shared" si="839"/>
        <v>0</v>
      </c>
      <c r="AN661" s="933">
        <f t="shared" si="767"/>
        <v>0</v>
      </c>
      <c r="AO661" s="937">
        <f t="shared" si="768"/>
        <v>0</v>
      </c>
      <c r="AR661" s="106"/>
    </row>
    <row r="662" spans="2:44" ht="14.25" customHeight="1" thickBot="1">
      <c r="N662" s="106"/>
      <c r="O662" s="2814" t="s">
        <v>1027</v>
      </c>
      <c r="P662" s="2815"/>
      <c r="Q662" s="2368" t="s">
        <v>806</v>
      </c>
      <c r="R662" s="2723" t="s">
        <v>1028</v>
      </c>
      <c r="S662" s="2243"/>
      <c r="T662" s="2816"/>
      <c r="U662" s="2814" t="s">
        <v>1027</v>
      </c>
      <c r="V662" s="2815"/>
      <c r="W662" s="2368" t="s">
        <v>806</v>
      </c>
      <c r="X662" s="2723" t="s">
        <v>1028</v>
      </c>
      <c r="Y662" s="2243"/>
      <c r="AC662" s="939" t="s">
        <v>312</v>
      </c>
      <c r="AD662" s="985">
        <f t="shared" ref="AD662:AH662" si="842">SUM(AD660:AD661)</f>
        <v>43.34</v>
      </c>
      <c r="AE662" s="986">
        <f t="shared" si="842"/>
        <v>39</v>
      </c>
      <c r="AF662" s="987">
        <f t="shared" si="842"/>
        <v>0</v>
      </c>
      <c r="AG662" s="941">
        <f t="shared" si="842"/>
        <v>0</v>
      </c>
      <c r="AH662" s="985">
        <f t="shared" si="842"/>
        <v>18.356000000000002</v>
      </c>
      <c r="AI662" s="986">
        <f>SUM(AI660:AI661)</f>
        <v>15.6</v>
      </c>
      <c r="AJ662" s="940">
        <f t="shared" si="841"/>
        <v>43.34</v>
      </c>
      <c r="AK662" s="988">
        <f t="shared" si="841"/>
        <v>39</v>
      </c>
      <c r="AL662" s="940">
        <f t="shared" si="828"/>
        <v>18.356000000000002</v>
      </c>
      <c r="AM662" s="989">
        <f t="shared" si="839"/>
        <v>15.6</v>
      </c>
      <c r="AN662" s="933">
        <f t="shared" si="767"/>
        <v>61.696000000000005</v>
      </c>
      <c r="AO662" s="937">
        <f t="shared" si="768"/>
        <v>54.6</v>
      </c>
      <c r="AR662" s="106"/>
    </row>
    <row r="663" spans="2:44" ht="14.25" customHeight="1">
      <c r="N663" s="106"/>
      <c r="O663" s="338" t="s">
        <v>468</v>
      </c>
      <c r="P663" s="1599"/>
      <c r="Q663" s="225">
        <v>1</v>
      </c>
      <c r="R663" s="1419" t="s">
        <v>1029</v>
      </c>
      <c r="S663" s="1624"/>
      <c r="T663" s="2816"/>
      <c r="U663" s="1115"/>
      <c r="V663" s="2243"/>
      <c r="W663" s="2818">
        <v>7</v>
      </c>
      <c r="X663" s="244" t="s">
        <v>1030</v>
      </c>
      <c r="Y663" s="1599"/>
      <c r="AC663" s="942" t="s">
        <v>214</v>
      </c>
      <c r="AD663" s="990"/>
      <c r="AE663" s="991"/>
      <c r="AF663" s="992"/>
      <c r="AG663" s="993"/>
      <c r="AH663" s="990"/>
      <c r="AI663" s="991"/>
      <c r="AJ663" s="903">
        <f t="shared" ref="AJ663" si="843">AD663+AF663</f>
        <v>0</v>
      </c>
      <c r="AK663" s="2811">
        <f t="shared" ref="AK663" si="844">AE663+AG663</f>
        <v>0</v>
      </c>
      <c r="AL663" s="903">
        <f t="shared" ref="AL663" si="845">AF663+AH663</f>
        <v>0</v>
      </c>
      <c r="AM663" s="998">
        <f>AG663+AI663</f>
        <v>0</v>
      </c>
      <c r="AN663" s="933">
        <f t="shared" si="767"/>
        <v>0</v>
      </c>
      <c r="AO663" s="937">
        <f t="shared" si="768"/>
        <v>0</v>
      </c>
      <c r="AR663" s="106"/>
    </row>
    <row r="664" spans="2:44" ht="12.75" customHeight="1">
      <c r="N664" s="106"/>
      <c r="O664" s="251" t="s">
        <v>604</v>
      </c>
      <c r="P664" s="1621"/>
      <c r="Q664" s="225">
        <v>2</v>
      </c>
      <c r="R664" s="338" t="s">
        <v>483</v>
      </c>
      <c r="S664" s="1599"/>
      <c r="T664" s="2816"/>
      <c r="U664" s="369" t="s">
        <v>1033</v>
      </c>
      <c r="V664" s="2374"/>
      <c r="W664" s="2817">
        <v>8</v>
      </c>
      <c r="X664" s="244" t="s">
        <v>468</v>
      </c>
      <c r="Y664" s="2819"/>
      <c r="AC664" s="943" t="s">
        <v>92</v>
      </c>
      <c r="AD664" s="994"/>
      <c r="AE664" s="2091"/>
      <c r="AF664" s="996"/>
      <c r="AG664" s="997"/>
      <c r="AH664" s="994">
        <f>F652</f>
        <v>11.9</v>
      </c>
      <c r="AI664" s="995">
        <f>G652</f>
        <v>10.6</v>
      </c>
      <c r="AJ664" s="903">
        <f t="shared" ref="AJ664:AJ666" si="846">AD664+AF664</f>
        <v>0</v>
      </c>
      <c r="AK664" s="2811">
        <f t="shared" ref="AK664:AK666" si="847">AE664+AG664</f>
        <v>0</v>
      </c>
      <c r="AL664" s="903">
        <f t="shared" si="828"/>
        <v>11.9</v>
      </c>
      <c r="AM664" s="998">
        <f>AG664+AI664</f>
        <v>10.6</v>
      </c>
      <c r="AN664" s="933">
        <f t="shared" si="767"/>
        <v>11.9</v>
      </c>
      <c r="AO664" s="937">
        <f t="shared" si="768"/>
        <v>10.6</v>
      </c>
      <c r="AR664" s="106"/>
    </row>
    <row r="665" spans="2:44" ht="12.75" customHeight="1" thickBot="1">
      <c r="N665" s="106"/>
      <c r="O665" s="2820"/>
      <c r="P665" s="856"/>
      <c r="Q665" s="2817">
        <v>3</v>
      </c>
      <c r="R665" s="338" t="s">
        <v>468</v>
      </c>
      <c r="S665" s="2821"/>
      <c r="T665" s="2816"/>
      <c r="U665" s="1115"/>
      <c r="V665" s="2243"/>
      <c r="W665" s="2817">
        <v>9</v>
      </c>
      <c r="X665" s="338" t="s">
        <v>1031</v>
      </c>
      <c r="Y665" s="1599"/>
      <c r="AC665" s="944" t="s">
        <v>215</v>
      </c>
      <c r="AD665" s="999"/>
      <c r="AE665" s="2344"/>
      <c r="AF665" s="1001">
        <f>I629</f>
        <v>41.012999999999998</v>
      </c>
      <c r="AG665" s="1632">
        <f>J629</f>
        <v>29.1</v>
      </c>
      <c r="AH665" s="999"/>
      <c r="AI665" s="1000"/>
      <c r="AJ665" s="904">
        <f t="shared" si="846"/>
        <v>41.012999999999998</v>
      </c>
      <c r="AK665" s="2812">
        <f t="shared" si="847"/>
        <v>29.1</v>
      </c>
      <c r="AL665" s="904">
        <f t="shared" si="828"/>
        <v>41.012999999999998</v>
      </c>
      <c r="AM665" s="1003">
        <f>AG665+AI665</f>
        <v>29.1</v>
      </c>
      <c r="AN665" s="933">
        <f t="shared" si="767"/>
        <v>41.012999999999998</v>
      </c>
      <c r="AO665" s="937">
        <f t="shared" si="768"/>
        <v>29.1</v>
      </c>
      <c r="AR665" s="106"/>
    </row>
    <row r="666" spans="2:44" ht="14.25" customHeight="1" thickBot="1">
      <c r="N666" s="2114"/>
      <c r="O666" s="1115"/>
      <c r="P666" s="2243"/>
      <c r="Q666" s="2817">
        <v>4</v>
      </c>
      <c r="R666" s="251" t="s">
        <v>1032</v>
      </c>
      <c r="S666" s="1624"/>
      <c r="T666" s="2816"/>
      <c r="U666" s="1224" t="s">
        <v>1032</v>
      </c>
      <c r="V666" s="857"/>
      <c r="W666" s="225">
        <v>10</v>
      </c>
      <c r="X666" s="244" t="s">
        <v>468</v>
      </c>
      <c r="Y666" s="1599"/>
      <c r="AC666" s="1088" t="s">
        <v>313</v>
      </c>
      <c r="AD666" s="1089">
        <f t="shared" ref="AD666:AG666" si="848">SUM(AD663:AD665)</f>
        <v>0</v>
      </c>
      <c r="AE666" s="975">
        <f t="shared" si="848"/>
        <v>0</v>
      </c>
      <c r="AF666" s="1089">
        <f t="shared" si="848"/>
        <v>41.012999999999998</v>
      </c>
      <c r="AG666" s="975">
        <f t="shared" si="848"/>
        <v>29.1</v>
      </c>
      <c r="AH666" s="1089">
        <f>SUM(AH663:AH665)</f>
        <v>11.9</v>
      </c>
      <c r="AI666" s="975">
        <f>SUM(AI663:AI665)</f>
        <v>10.6</v>
      </c>
      <c r="AJ666" s="974">
        <f t="shared" si="846"/>
        <v>41.012999999999998</v>
      </c>
      <c r="AK666" s="976">
        <f t="shared" si="847"/>
        <v>29.1</v>
      </c>
      <c r="AL666" s="974">
        <f t="shared" si="828"/>
        <v>52.912999999999997</v>
      </c>
      <c r="AM666" s="977">
        <f>AG666+AI666</f>
        <v>39.700000000000003</v>
      </c>
      <c r="AN666" s="933">
        <f t="shared" si="767"/>
        <v>52.912999999999997</v>
      </c>
      <c r="AO666" s="937">
        <f t="shared" si="768"/>
        <v>39.700000000000003</v>
      </c>
      <c r="AR666" s="106"/>
    </row>
    <row r="667" spans="2:44">
      <c r="N667" s="141"/>
      <c r="O667" s="1224"/>
      <c r="P667" s="857"/>
      <c r="Q667" s="2817">
        <v>5</v>
      </c>
      <c r="R667" s="244" t="s">
        <v>607</v>
      </c>
      <c r="S667" s="1623"/>
      <c r="T667" s="2816"/>
      <c r="U667" s="369"/>
      <c r="V667" s="2822"/>
      <c r="W667" s="2824">
        <v>11</v>
      </c>
      <c r="X667" s="2914" t="s">
        <v>1124</v>
      </c>
      <c r="Y667" s="2823"/>
      <c r="Z667" s="926"/>
      <c r="AC667" s="11"/>
      <c r="AE667" s="866"/>
      <c r="AG667" s="866"/>
      <c r="AI667" s="11"/>
      <c r="AK667" s="873"/>
      <c r="AM667" s="873"/>
      <c r="AR667" s="106"/>
    </row>
    <row r="668" spans="2:44">
      <c r="B668" s="1530"/>
      <c r="C668" s="1561"/>
      <c r="D668" s="576"/>
      <c r="E668" s="92"/>
      <c r="F668" s="92"/>
      <c r="G668" s="92"/>
      <c r="H668" s="92"/>
      <c r="I668" s="92"/>
      <c r="J668" s="92"/>
      <c r="K668" s="92"/>
      <c r="L668" s="92"/>
      <c r="M668" s="92"/>
      <c r="N668" s="141"/>
      <c r="Q668" s="2817">
        <v>6</v>
      </c>
      <c r="R668" s="244" t="s">
        <v>483</v>
      </c>
      <c r="S668" s="1623"/>
      <c r="U668" s="1224"/>
      <c r="V668" s="857"/>
      <c r="W668" s="2817">
        <v>12</v>
      </c>
      <c r="X668" s="2691" t="s">
        <v>808</v>
      </c>
      <c r="Y668" s="1623"/>
      <c r="AC668" s="11"/>
      <c r="AE668" s="866"/>
      <c r="AG668" s="866"/>
      <c r="AI668" s="11"/>
      <c r="AK668" s="873"/>
      <c r="AM668" s="873"/>
      <c r="AR668" s="106"/>
    </row>
    <row r="669" spans="2:44" ht="12.75" customHeight="1">
      <c r="B669" s="576"/>
      <c r="C669" s="1561"/>
      <c r="D669" s="576"/>
      <c r="E669" s="92"/>
      <c r="F669" s="92"/>
      <c r="G669" s="92"/>
      <c r="H669" s="3600"/>
      <c r="I669" s="106"/>
      <c r="J669" s="106"/>
      <c r="K669" s="106"/>
      <c r="L669" s="101"/>
      <c r="M669" s="100"/>
      <c r="N669" s="345"/>
      <c r="U669" s="14"/>
      <c r="V669" s="140"/>
      <c r="W669" s="7"/>
      <c r="Y669" s="869"/>
      <c r="AE669" s="865"/>
      <c r="AG669" s="865"/>
      <c r="AK669" s="873"/>
      <c r="AM669" s="873"/>
      <c r="AR669" s="106"/>
    </row>
    <row r="670" spans="2:44" ht="12" customHeight="1">
      <c r="B670" s="576"/>
      <c r="C670" s="1561"/>
      <c r="D670" s="576"/>
      <c r="E670" s="92"/>
      <c r="F670" s="92"/>
      <c r="G670" s="92"/>
      <c r="H670" s="101"/>
      <c r="I670" s="100"/>
      <c r="J670" s="135"/>
      <c r="K670" s="106"/>
      <c r="L670" s="101"/>
      <c r="M670" s="100"/>
      <c r="N670" s="345"/>
      <c r="U670" s="2350"/>
      <c r="V670" s="2351"/>
      <c r="W670" s="7"/>
      <c r="Y670" s="869"/>
      <c r="AE670" s="865"/>
      <c r="AG670" s="865"/>
      <c r="AK670" s="873"/>
      <c r="AM670" s="873"/>
      <c r="AR670" s="106"/>
    </row>
    <row r="671" spans="2:44" ht="12.75" customHeight="1">
      <c r="B671" s="92"/>
      <c r="C671" s="576"/>
      <c r="D671" s="576"/>
      <c r="E671" s="92"/>
      <c r="F671" s="92"/>
      <c r="G671" s="92"/>
      <c r="H671" s="101"/>
      <c r="I671" s="100"/>
      <c r="J671" s="135"/>
      <c r="K671" s="106"/>
      <c r="L671" s="101"/>
      <c r="M671" s="100"/>
      <c r="N671" s="336"/>
      <c r="U671" s="865"/>
      <c r="W671" s="869"/>
      <c r="Y671" s="869"/>
      <c r="AE671" s="865"/>
      <c r="AG671" s="865"/>
      <c r="AK671" s="873"/>
      <c r="AM671" s="873"/>
      <c r="AR671" s="106"/>
    </row>
    <row r="672" spans="2:44" ht="13.5" customHeight="1">
      <c r="B672" s="3601"/>
      <c r="C672" s="92"/>
      <c r="D672" s="576"/>
      <c r="E672" s="92"/>
      <c r="F672" s="92"/>
      <c r="G672" s="92"/>
      <c r="H672" s="101"/>
      <c r="I672" s="115"/>
      <c r="J672" s="130"/>
      <c r="K672" s="106"/>
      <c r="L672" s="101"/>
      <c r="M672" s="100"/>
      <c r="N672" s="139"/>
      <c r="O672" s="11"/>
      <c r="P672" s="11"/>
      <c r="U672" s="865"/>
      <c r="W672" s="869"/>
      <c r="Y672" s="869"/>
      <c r="AE672" s="865"/>
      <c r="AG672" s="865"/>
      <c r="AK672" s="873"/>
      <c r="AM672" s="873"/>
      <c r="AR672" s="106"/>
    </row>
    <row r="673" spans="2:44">
      <c r="B673" s="1656"/>
      <c r="C673" s="101"/>
      <c r="D673" s="98"/>
      <c r="E673" s="107"/>
      <c r="F673" s="108"/>
      <c r="G673" s="139"/>
      <c r="H673" s="107"/>
      <c r="I673" s="215"/>
      <c r="J673" s="141"/>
      <c r="K673" s="106"/>
      <c r="L673" s="101"/>
      <c r="M673" s="100"/>
      <c r="N673" s="336"/>
      <c r="O673" s="11"/>
      <c r="P673" s="11"/>
      <c r="U673" s="865"/>
      <c r="W673" s="869"/>
      <c r="Y673" s="869"/>
      <c r="AE673" s="865"/>
      <c r="AG673" s="865"/>
      <c r="AK673" s="873"/>
      <c r="AL673" s="873"/>
      <c r="AR673" s="106"/>
    </row>
    <row r="674" spans="2:44">
      <c r="B674" s="106"/>
      <c r="C674" s="106"/>
      <c r="D674" s="106"/>
      <c r="E674" s="106"/>
      <c r="F674" s="106"/>
      <c r="G674" s="106"/>
      <c r="H674" s="101"/>
      <c r="I674" s="108"/>
      <c r="J674" s="139"/>
      <c r="K674" s="125"/>
      <c r="L674" s="126"/>
      <c r="M674" s="96"/>
      <c r="N674" s="139"/>
      <c r="O674" s="11"/>
      <c r="P674" s="11"/>
      <c r="U674" s="865"/>
      <c r="W674" s="869"/>
      <c r="Y674" s="869"/>
      <c r="AE674" s="865"/>
      <c r="AF674" s="865"/>
      <c r="AI674" s="873"/>
      <c r="AK674" s="873"/>
      <c r="AR674" s="106"/>
    </row>
    <row r="675" spans="2:44">
      <c r="B675" s="106"/>
      <c r="C675" s="275"/>
      <c r="D675" s="111"/>
      <c r="E675" s="212"/>
      <c r="F675" s="191"/>
      <c r="G675" s="192"/>
      <c r="H675" s="104"/>
      <c r="I675" s="100"/>
      <c r="J675" s="130"/>
      <c r="K675" s="106"/>
      <c r="L675" s="101"/>
      <c r="M675" s="100"/>
      <c r="N675" s="140"/>
      <c r="O675" s="2108"/>
      <c r="P675" s="11"/>
      <c r="U675" s="865"/>
      <c r="W675" s="869"/>
      <c r="Y675" s="869"/>
      <c r="AE675" s="865"/>
      <c r="AF675" s="865"/>
      <c r="AI675" s="873"/>
      <c r="AK675" s="873"/>
      <c r="AR675" s="106"/>
    </row>
    <row r="676" spans="2:44">
      <c r="Q676" s="866"/>
      <c r="U676" s="865"/>
      <c r="W676" s="869"/>
      <c r="Y676" s="869"/>
      <c r="AE676" s="865"/>
      <c r="AF676" s="865"/>
      <c r="AI676" s="873"/>
      <c r="AK676" s="873"/>
      <c r="AR676" s="106"/>
    </row>
    <row r="677" spans="2:44">
      <c r="B677" s="262"/>
      <c r="C677" s="172"/>
      <c r="D677" s="197"/>
      <c r="E677" s="172"/>
      <c r="F677" s="106"/>
      <c r="G677" s="106"/>
      <c r="H677" s="106"/>
      <c r="I677" s="106"/>
      <c r="J677" s="114"/>
      <c r="K677" s="137"/>
      <c r="L677" s="197"/>
      <c r="M677" s="197"/>
      <c r="N677" s="106"/>
      <c r="O677" s="11"/>
      <c r="P677" s="11"/>
      <c r="Q677" s="865"/>
      <c r="U677" s="865"/>
      <c r="W677" s="869"/>
      <c r="Y677" s="869"/>
      <c r="AE677" s="865"/>
      <c r="AF677" s="865"/>
      <c r="AI677" s="873"/>
      <c r="AK677" s="873"/>
      <c r="AR677" s="106"/>
    </row>
    <row r="678" spans="2:44">
      <c r="B678" s="106"/>
      <c r="C678" s="113"/>
      <c r="D678" s="2825"/>
      <c r="E678" s="126"/>
      <c r="F678" s="106"/>
      <c r="G678" s="106"/>
      <c r="H678" s="106"/>
      <c r="I678" s="106"/>
      <c r="J678" s="114"/>
      <c r="K678" s="212"/>
      <c r="L678" s="191"/>
      <c r="M678" s="192"/>
      <c r="N678" s="106"/>
      <c r="O678" s="11"/>
      <c r="P678" s="11"/>
      <c r="W678" s="869"/>
      <c r="Y678" s="869"/>
      <c r="AE678" s="865"/>
      <c r="AH678" s="873"/>
      <c r="AI678" s="873"/>
      <c r="AR678" s="106"/>
    </row>
    <row r="679" spans="2:44">
      <c r="B679" s="106"/>
      <c r="C679" s="101"/>
      <c r="D679" s="2825"/>
      <c r="E679" s="113"/>
      <c r="F679" s="106"/>
      <c r="G679" s="106"/>
      <c r="H679" s="106"/>
      <c r="I679" s="106"/>
      <c r="J679" s="106"/>
      <c r="K679" s="2829"/>
      <c r="L679" s="106"/>
      <c r="M679" s="106"/>
      <c r="N679" s="106"/>
      <c r="O679" s="11"/>
      <c r="P679" s="11"/>
      <c r="W679" s="869"/>
      <c r="Y679" s="869"/>
      <c r="AE679" s="865"/>
      <c r="AH679" s="873"/>
      <c r="AI679" s="873"/>
      <c r="AR679" s="106"/>
    </row>
    <row r="680" spans="2:44">
      <c r="B680" s="92"/>
      <c r="C680" s="126"/>
      <c r="D680" s="2825"/>
      <c r="E680" s="113"/>
      <c r="F680" s="106"/>
      <c r="G680" s="106"/>
      <c r="H680" s="106"/>
      <c r="I680" s="106"/>
      <c r="J680" s="106"/>
      <c r="K680" s="101"/>
      <c r="L680" s="105"/>
      <c r="M680" s="2944"/>
      <c r="N680" s="106"/>
      <c r="O680" s="11"/>
      <c r="P680" s="11"/>
      <c r="W680" s="869"/>
      <c r="Y680" s="869"/>
    </row>
    <row r="681" spans="2:44">
      <c r="B681" s="106"/>
      <c r="C681" s="126"/>
      <c r="D681" s="2825"/>
      <c r="E681" s="113"/>
      <c r="F681" s="106"/>
      <c r="G681" s="106"/>
      <c r="H681" s="106"/>
      <c r="I681" s="106"/>
      <c r="J681" s="106"/>
      <c r="K681" s="2829"/>
      <c r="L681" s="106"/>
      <c r="M681" s="106"/>
      <c r="N681" s="106"/>
      <c r="O681" s="11"/>
      <c r="P681" s="11"/>
      <c r="W681" s="869"/>
      <c r="Y681" s="871"/>
      <c r="AC681" s="11"/>
      <c r="AD681" s="11"/>
      <c r="AN681" s="11"/>
    </row>
    <row r="682" spans="2:44" ht="15.75">
      <c r="B682" s="123"/>
      <c r="C682" s="114"/>
      <c r="D682" s="2825"/>
      <c r="E682" s="113"/>
      <c r="F682" s="106"/>
      <c r="G682" s="106"/>
      <c r="H682" s="137"/>
      <c r="I682" s="137"/>
      <c r="J682" s="106"/>
      <c r="K682" s="104"/>
      <c r="L682" s="105"/>
      <c r="M682" s="204"/>
      <c r="N682" s="106"/>
      <c r="O682" s="11"/>
      <c r="P682" s="11"/>
      <c r="V682" s="11"/>
      <c r="W682" s="871"/>
      <c r="X682" s="11"/>
      <c r="Y682" s="11"/>
    </row>
    <row r="683" spans="2:44">
      <c r="B683" s="92"/>
      <c r="C683" s="114"/>
      <c r="D683" s="2825"/>
      <c r="E683" s="113"/>
      <c r="F683" s="106"/>
      <c r="G683" s="106"/>
      <c r="H683" s="106"/>
      <c r="I683" s="106"/>
      <c r="J683" s="106"/>
      <c r="K683" s="2829"/>
      <c r="L683" s="106"/>
      <c r="M683" s="106"/>
      <c r="N683" s="11"/>
      <c r="O683" s="11"/>
      <c r="P683" s="11"/>
      <c r="W683" s="869"/>
    </row>
    <row r="684" spans="2:44">
      <c r="B684" s="92"/>
      <c r="C684" s="106"/>
      <c r="D684" s="2825"/>
      <c r="E684" s="126"/>
      <c r="F684" s="106"/>
      <c r="G684" s="106"/>
      <c r="H684" s="106"/>
      <c r="I684" s="106"/>
      <c r="J684" s="106"/>
      <c r="K684" s="101"/>
      <c r="L684" s="100"/>
      <c r="M684" s="130"/>
      <c r="N684" s="11"/>
      <c r="O684" s="11"/>
      <c r="P684" s="11"/>
    </row>
    <row r="685" spans="2:44">
      <c r="B685" s="92"/>
      <c r="C685" s="114"/>
      <c r="D685" s="2825"/>
      <c r="E685" s="113"/>
      <c r="F685" s="108"/>
      <c r="G685" s="106"/>
      <c r="H685" s="106"/>
      <c r="I685" s="106"/>
      <c r="J685" s="106"/>
      <c r="K685" s="2829"/>
      <c r="L685" s="106"/>
      <c r="M685" s="106"/>
      <c r="N685" s="11"/>
      <c r="O685" s="11"/>
      <c r="P685" s="11"/>
    </row>
    <row r="686" spans="2:44">
      <c r="B686" s="92"/>
      <c r="C686" s="114"/>
      <c r="D686" s="2825"/>
      <c r="E686" s="126"/>
      <c r="F686" s="100"/>
      <c r="G686" s="106"/>
      <c r="H686" s="106"/>
      <c r="I686" s="106"/>
      <c r="J686" s="106"/>
      <c r="K686" s="101"/>
      <c r="L686" s="100"/>
      <c r="M686" s="141"/>
      <c r="N686" s="11"/>
      <c r="O686" s="11"/>
      <c r="P686" s="11"/>
    </row>
    <row r="687" spans="2:44">
      <c r="B687" s="92"/>
      <c r="C687" s="113"/>
      <c r="D687" s="2825"/>
      <c r="E687" s="113"/>
      <c r="F687" s="106"/>
      <c r="G687" s="106"/>
      <c r="H687" s="106"/>
      <c r="I687" s="106"/>
      <c r="J687" s="106"/>
      <c r="K687" s="101"/>
      <c r="L687" s="100"/>
      <c r="M687" s="141"/>
      <c r="N687" s="11"/>
      <c r="O687" s="11"/>
      <c r="P687" s="11"/>
    </row>
    <row r="688" spans="2:44">
      <c r="B688" s="92"/>
      <c r="C688" s="114"/>
      <c r="D688" s="2825"/>
      <c r="E688" s="126"/>
      <c r="F688" s="106"/>
      <c r="G688" s="106"/>
      <c r="H688" s="106"/>
      <c r="I688" s="106"/>
      <c r="J688" s="106"/>
      <c r="K688" s="104"/>
      <c r="L688" s="100"/>
      <c r="M688" s="141"/>
      <c r="N688" s="11"/>
      <c r="O688" s="11"/>
      <c r="P688" s="11"/>
    </row>
    <row r="689" spans="2:17">
      <c r="B689" s="92"/>
      <c r="C689" s="114"/>
      <c r="D689" s="106"/>
      <c r="E689" s="106"/>
      <c r="F689" s="106"/>
      <c r="G689" s="106"/>
      <c r="H689" s="106"/>
      <c r="I689" s="106"/>
      <c r="J689" s="106"/>
      <c r="K689" s="101"/>
      <c r="L689" s="100"/>
      <c r="M689" s="130"/>
      <c r="N689" s="11"/>
      <c r="O689" s="11"/>
      <c r="P689" s="11"/>
    </row>
    <row r="690" spans="2:17">
      <c r="B690" s="92"/>
      <c r="C690" s="1561"/>
      <c r="D690" s="92"/>
      <c r="E690" s="92"/>
      <c r="F690" s="92"/>
      <c r="G690" s="92"/>
      <c r="H690" s="106"/>
      <c r="I690" s="106"/>
      <c r="J690" s="106"/>
      <c r="K690" s="104"/>
      <c r="L690" s="105"/>
      <c r="M690" s="204"/>
      <c r="N690" s="11"/>
      <c r="O690" s="11"/>
      <c r="P690" s="11"/>
    </row>
    <row r="691" spans="2:17">
      <c r="B691" s="92"/>
      <c r="C691" s="1561"/>
      <c r="D691" s="92"/>
      <c r="E691" s="92"/>
      <c r="F691" s="92"/>
      <c r="G691" s="92"/>
      <c r="H691" s="106"/>
      <c r="I691" s="106"/>
      <c r="J691" s="106"/>
      <c r="K691" s="101"/>
      <c r="L691" s="100"/>
      <c r="M691" s="130"/>
      <c r="N691" s="11"/>
      <c r="O691" s="11"/>
      <c r="P691" s="11"/>
    </row>
    <row r="692" spans="2:17">
      <c r="B692" s="92"/>
      <c r="C692" s="1561"/>
      <c r="D692" s="92"/>
      <c r="E692" s="92"/>
      <c r="F692" s="92"/>
      <c r="G692" s="92"/>
      <c r="H692" s="106"/>
      <c r="I692" s="106"/>
      <c r="J692" s="106"/>
      <c r="K692" s="104"/>
      <c r="L692" s="106"/>
      <c r="M692" s="2945"/>
      <c r="N692" s="11"/>
      <c r="O692" s="11"/>
      <c r="P692" s="11"/>
    </row>
    <row r="693" spans="2:17">
      <c r="B693" s="92"/>
      <c r="C693" s="1561"/>
      <c r="D693" s="92"/>
      <c r="E693" s="92"/>
      <c r="F693" s="92"/>
      <c r="G693" s="92"/>
      <c r="H693" s="106"/>
      <c r="I693" s="106"/>
      <c r="J693" s="106"/>
      <c r="K693" s="106"/>
      <c r="L693" s="106"/>
      <c r="M693" s="106"/>
      <c r="N693" s="11"/>
      <c r="O693" s="11"/>
      <c r="P693" s="11"/>
      <c r="Q693" s="11"/>
    </row>
    <row r="694" spans="2:17">
      <c r="B694" s="106"/>
      <c r="C694" s="114"/>
      <c r="D694" s="106"/>
      <c r="E694" s="106"/>
      <c r="F694" s="106"/>
      <c r="G694" s="106"/>
      <c r="H694" s="106"/>
      <c r="I694" s="106"/>
      <c r="J694" s="106"/>
      <c r="K694" s="106"/>
      <c r="L694" s="106"/>
      <c r="M694" s="106"/>
      <c r="N694" s="11"/>
      <c r="O694" s="11"/>
      <c r="P694" s="11"/>
      <c r="Q694" s="11"/>
    </row>
    <row r="695" spans="2:17">
      <c r="B695" s="106"/>
      <c r="C695" s="115"/>
      <c r="D695" s="101"/>
      <c r="E695" s="98"/>
      <c r="F695" s="106"/>
      <c r="G695" s="106"/>
      <c r="H695" s="106"/>
      <c r="I695" s="106"/>
      <c r="J695" s="106"/>
      <c r="K695" s="106"/>
      <c r="L695" s="106"/>
      <c r="M695" s="106"/>
      <c r="N695" s="11"/>
      <c r="O695" s="11"/>
      <c r="P695" s="11"/>
      <c r="Q695" s="11"/>
    </row>
    <row r="696" spans="2:17">
      <c r="B696" s="106"/>
      <c r="C696" s="125"/>
      <c r="D696" s="101"/>
      <c r="E696" s="334"/>
      <c r="F696" s="101"/>
      <c r="G696" s="105"/>
      <c r="H696" s="130"/>
      <c r="I696" s="106"/>
      <c r="J696" s="106"/>
      <c r="K696" s="106"/>
      <c r="L696" s="106"/>
      <c r="M696" s="106"/>
      <c r="N696" s="11"/>
      <c r="O696" s="11"/>
      <c r="P696" s="11"/>
      <c r="Q696" s="11"/>
    </row>
    <row r="697" spans="2:17">
      <c r="B697" s="106"/>
      <c r="C697" s="275"/>
      <c r="D697" s="106"/>
      <c r="E697" s="106"/>
      <c r="F697" s="197"/>
      <c r="G697" s="106"/>
      <c r="H697" s="106"/>
      <c r="I697" s="106"/>
      <c r="J697" s="106"/>
      <c r="K697" s="106"/>
      <c r="L697" s="106"/>
      <c r="M697" s="106"/>
      <c r="N697" s="11"/>
      <c r="O697" s="11"/>
      <c r="P697" s="11"/>
      <c r="Q697" s="11"/>
    </row>
    <row r="698" spans="2:17">
      <c r="B698" s="106"/>
      <c r="C698" s="212"/>
      <c r="D698" s="191"/>
      <c r="E698" s="192"/>
      <c r="F698" s="212"/>
      <c r="G698" s="191"/>
      <c r="H698" s="192"/>
      <c r="I698" s="106"/>
      <c r="J698" s="106"/>
      <c r="K698" s="106"/>
      <c r="L698" s="106"/>
      <c r="M698" s="106"/>
      <c r="N698" s="11"/>
      <c r="O698" s="11"/>
      <c r="P698" s="11"/>
      <c r="Q698" s="11"/>
    </row>
    <row r="699" spans="2:17">
      <c r="B699" s="106"/>
      <c r="C699" s="104"/>
      <c r="D699" s="100"/>
      <c r="E699" s="141"/>
      <c r="F699" s="101"/>
      <c r="G699" s="108"/>
      <c r="H699" s="139"/>
      <c r="I699" s="106"/>
      <c r="J699" s="106"/>
      <c r="K699" s="106"/>
      <c r="L699" s="106"/>
      <c r="M699" s="106"/>
      <c r="N699" s="11"/>
      <c r="O699" s="11"/>
      <c r="P699" s="11"/>
      <c r="Q699" s="11"/>
    </row>
    <row r="700" spans="2:17">
      <c r="B700" s="106"/>
      <c r="C700" s="117"/>
      <c r="D700" s="100"/>
      <c r="E700" s="130"/>
      <c r="F700" s="101"/>
      <c r="G700" s="100"/>
      <c r="H700" s="135"/>
      <c r="I700" s="106"/>
      <c r="J700" s="106"/>
      <c r="K700" s="106"/>
      <c r="L700" s="106"/>
      <c r="M700" s="106"/>
      <c r="N700" s="11"/>
      <c r="O700" s="11"/>
      <c r="P700" s="11"/>
      <c r="Q700" s="11"/>
    </row>
    <row r="701" spans="2:17">
      <c r="B701" s="106"/>
      <c r="C701" s="101"/>
      <c r="D701" s="108"/>
      <c r="E701" s="139"/>
      <c r="F701" s="106"/>
      <c r="G701" s="105"/>
      <c r="H701" s="130"/>
      <c r="I701" s="106"/>
      <c r="J701" s="106"/>
      <c r="K701" s="106"/>
      <c r="L701" s="106"/>
      <c r="M701" s="106"/>
      <c r="N701" s="11"/>
      <c r="O701" s="11"/>
      <c r="P701" s="11"/>
      <c r="Q701" s="11"/>
    </row>
    <row r="702" spans="2:17">
      <c r="B702" s="106"/>
      <c r="C702" s="101"/>
      <c r="D702" s="108"/>
      <c r="E702" s="139"/>
      <c r="F702" s="117"/>
      <c r="G702" s="100"/>
      <c r="H702" s="135"/>
      <c r="I702" s="106"/>
      <c r="J702" s="106"/>
      <c r="K702" s="106"/>
      <c r="L702" s="106"/>
      <c r="M702" s="106"/>
      <c r="N702" s="11"/>
      <c r="O702" s="11"/>
      <c r="P702" s="11"/>
      <c r="Q702" s="11"/>
    </row>
    <row r="703" spans="2:17">
      <c r="B703" s="11"/>
      <c r="C703" s="7"/>
      <c r="D703" s="1375"/>
      <c r="E703" s="343"/>
      <c r="F703" s="7"/>
      <c r="G703" s="1167"/>
      <c r="H703" s="343"/>
      <c r="I703" s="11"/>
      <c r="J703" s="11"/>
      <c r="K703" s="11"/>
      <c r="L703" s="11"/>
      <c r="M703" s="11"/>
      <c r="N703" s="11"/>
      <c r="O703" s="11"/>
      <c r="P703" s="11"/>
      <c r="Q703" s="11"/>
    </row>
    <row r="704" spans="2:17">
      <c r="B704" s="11"/>
      <c r="C704" s="7"/>
      <c r="D704" s="14"/>
      <c r="E704" s="142"/>
      <c r="F704" s="7"/>
      <c r="G704" s="1167"/>
      <c r="H704" s="343"/>
      <c r="I704" s="11"/>
      <c r="J704" s="11"/>
      <c r="K704" s="11"/>
      <c r="L704" s="11"/>
      <c r="M704" s="11"/>
      <c r="N704" s="11"/>
      <c r="O704" s="11"/>
      <c r="P704" s="11"/>
      <c r="Q704" s="11"/>
    </row>
    <row r="705" spans="2:17">
      <c r="B705" s="11"/>
      <c r="C705" s="48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</row>
    <row r="706" spans="2:17">
      <c r="B706" s="11"/>
      <c r="C706" s="48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</row>
    <row r="707" spans="2:17">
      <c r="B707" s="11"/>
      <c r="C707" s="48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</row>
    <row r="708" spans="2:17">
      <c r="B708" s="11"/>
      <c r="C708" s="48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</row>
    <row r="709" spans="2:17">
      <c r="B709" s="91"/>
      <c r="C709" s="168"/>
      <c r="D709" s="4"/>
      <c r="E709" s="344"/>
      <c r="F709" s="11"/>
      <c r="G709" s="11"/>
      <c r="H709" s="88"/>
      <c r="I709" s="11"/>
      <c r="J709" s="11"/>
      <c r="K709" s="18"/>
      <c r="L709" s="2946"/>
      <c r="M709" s="2947"/>
      <c r="N709" s="11"/>
      <c r="O709" s="11"/>
      <c r="P709" s="11"/>
      <c r="Q709" s="11"/>
    </row>
    <row r="710" spans="2:17">
      <c r="B710" s="41"/>
      <c r="C710" s="7"/>
      <c r="D710" s="95"/>
      <c r="E710" s="342"/>
      <c r="F710" s="84"/>
      <c r="G710" s="134"/>
      <c r="H710" s="342"/>
      <c r="I710" s="84"/>
      <c r="J710" s="134"/>
      <c r="K710" s="342"/>
      <c r="L710" s="84"/>
      <c r="M710" s="134"/>
      <c r="N710" s="11"/>
      <c r="O710" s="11"/>
      <c r="P710" s="11"/>
      <c r="Q710" s="11"/>
    </row>
    <row r="711" spans="2:17">
      <c r="B711" s="11"/>
      <c r="C711" s="7"/>
      <c r="D711" s="11"/>
      <c r="E711" s="54"/>
      <c r="F711" s="14"/>
      <c r="G711" s="345"/>
      <c r="H711" s="7"/>
      <c r="I711" s="14"/>
      <c r="J711" s="345"/>
      <c r="K711" s="11"/>
      <c r="L711" s="14"/>
      <c r="M711" s="140"/>
      <c r="N711" s="11"/>
      <c r="O711" s="11"/>
      <c r="P711" s="11"/>
      <c r="Q711" s="11"/>
    </row>
    <row r="712" spans="2:17">
      <c r="B712" s="41"/>
      <c r="C712" s="618"/>
      <c r="D712" s="95"/>
      <c r="E712" s="7"/>
      <c r="F712" s="41"/>
      <c r="G712" s="140"/>
      <c r="H712" s="2948"/>
      <c r="I712" s="11"/>
      <c r="J712" s="11"/>
      <c r="K712" s="7"/>
      <c r="L712" s="14"/>
      <c r="M712" s="345"/>
      <c r="N712" s="11"/>
      <c r="O712" s="11"/>
      <c r="P712" s="11"/>
      <c r="Q712" s="11"/>
    </row>
    <row r="713" spans="2:17">
      <c r="N713" s="11"/>
      <c r="O713" s="11"/>
      <c r="P713" s="11"/>
      <c r="Q713" s="11"/>
    </row>
    <row r="714" spans="2:17">
      <c r="B714" s="41"/>
      <c r="C714" s="101"/>
      <c r="D714" s="15"/>
      <c r="E714" s="2949"/>
      <c r="F714" s="11"/>
      <c r="G714" s="11"/>
      <c r="H714" s="54"/>
      <c r="I714" s="14"/>
      <c r="J714" s="345"/>
      <c r="K714" s="7"/>
      <c r="L714" s="14"/>
      <c r="M714" s="345"/>
      <c r="N714" s="11"/>
      <c r="O714" s="11"/>
      <c r="P714" s="11"/>
      <c r="Q714" s="11"/>
    </row>
    <row r="715" spans="2:17">
      <c r="B715" s="11"/>
      <c r="C715" s="48"/>
      <c r="D715" s="11"/>
      <c r="E715" s="54"/>
      <c r="F715" s="14"/>
      <c r="G715" s="140"/>
      <c r="H715" s="7"/>
      <c r="I715" s="14"/>
      <c r="J715" s="140"/>
      <c r="K715" s="7"/>
      <c r="L715" s="14"/>
      <c r="M715" s="140"/>
      <c r="N715" s="11"/>
      <c r="O715" s="11"/>
      <c r="P715" s="11"/>
      <c r="Q715" s="11"/>
    </row>
    <row r="716" spans="2:17">
      <c r="B716" s="11"/>
      <c r="C716" s="48"/>
      <c r="D716" s="11"/>
      <c r="E716" s="7"/>
      <c r="F716" s="14"/>
      <c r="G716" s="140"/>
      <c r="H716" s="1602"/>
      <c r="I716" s="11"/>
      <c r="J716" s="11"/>
      <c r="K716" s="7"/>
      <c r="L716" s="14"/>
      <c r="M716" s="345"/>
      <c r="N716" s="11"/>
      <c r="O716" s="11"/>
      <c r="P716" s="11"/>
      <c r="Q716" s="11"/>
    </row>
    <row r="717" spans="2:17">
      <c r="B717" s="1192"/>
      <c r="C717" s="48"/>
      <c r="D717" s="159"/>
      <c r="E717" s="7"/>
      <c r="F717" s="14"/>
      <c r="G717" s="345"/>
      <c r="H717" s="87"/>
      <c r="I717" s="14"/>
      <c r="J717" s="345"/>
      <c r="K717" s="7"/>
      <c r="L717" s="14"/>
      <c r="M717" s="345"/>
      <c r="N717" s="11"/>
      <c r="O717" s="11"/>
      <c r="P717" s="11"/>
      <c r="Q717" s="11"/>
    </row>
    <row r="718" spans="2:17">
      <c r="B718" s="11"/>
      <c r="C718" s="48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</row>
    <row r="719" spans="2:17">
      <c r="B719" s="11"/>
      <c r="C719" s="48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</row>
    <row r="720" spans="2:17">
      <c r="B720" s="11"/>
      <c r="C720" s="48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</row>
    <row r="721" spans="2:17">
      <c r="B721" s="11"/>
      <c r="C721" s="48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</row>
    <row r="722" spans="2:17">
      <c r="B722" s="11"/>
      <c r="C722" s="48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</row>
    <row r="723" spans="2:17">
      <c r="B723" s="11"/>
      <c r="C723" s="48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</row>
    <row r="724" spans="2:17">
      <c r="B724" s="11"/>
      <c r="C724" s="48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</row>
    <row r="725" spans="2:17">
      <c r="B725" s="11"/>
      <c r="C725" s="48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</row>
  </sheetData>
  <phoneticPr fontId="51" type="noConversion"/>
  <pageMargins left="0.196527777777778" right="0.118055555555556" top="0.15763888888888899" bottom="0.15763888888888899" header="0.51180555555555496" footer="0.51180555555555496"/>
  <pageSetup paperSize="9" firstPageNumber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B1:AL637"/>
  <sheetViews>
    <sheetView view="pageBreakPreview" zoomScale="60" workbookViewId="0">
      <pane xSplit="1" topLeftCell="B1" activePane="topRight" state="frozen"/>
      <selection pane="topRight" activeCell="S27" sqref="S27"/>
    </sheetView>
  </sheetViews>
  <sheetFormatPr defaultRowHeight="15"/>
  <cols>
    <col min="1" max="1" width="1.85546875" customWidth="1"/>
    <col min="2" max="2" width="4" customWidth="1"/>
    <col min="3" max="3" width="32.42578125" customWidth="1"/>
    <col min="4" max="4" width="8" customWidth="1"/>
    <col min="5" max="6" width="6" customWidth="1"/>
    <col min="7" max="7" width="6.140625" customWidth="1"/>
    <col min="8" max="8" width="5.28515625" customWidth="1"/>
    <col min="9" max="9" width="5.7109375" customWidth="1"/>
    <col min="10" max="11" width="5.85546875" customWidth="1"/>
    <col min="12" max="12" width="5.7109375" customWidth="1"/>
    <col min="13" max="13" width="6" customWidth="1"/>
    <col min="14" max="14" width="5.42578125" customWidth="1"/>
    <col min="15" max="16" width="6.140625" customWidth="1"/>
    <col min="17" max="17" width="6.85546875" customWidth="1"/>
    <col min="18" max="18" width="7.140625" customWidth="1"/>
    <col min="19" max="19" width="6.5703125" customWidth="1"/>
    <col min="20" max="20" width="6.7109375" customWidth="1"/>
    <col min="21" max="21" width="3" customWidth="1"/>
    <col min="22" max="22" width="10.85546875" customWidth="1"/>
    <col min="23" max="23" width="10.140625" customWidth="1"/>
    <col min="24" max="24" width="7.5703125" customWidth="1"/>
    <col min="25" max="25" width="10.85546875" customWidth="1"/>
    <col min="26" max="26" width="9.28515625" customWidth="1"/>
    <col min="27" max="27" width="7" customWidth="1"/>
    <col min="28" max="28" width="9.85546875" customWidth="1"/>
    <col min="29" max="29" width="6" customWidth="1"/>
    <col min="30" max="30" width="9" customWidth="1"/>
    <col min="31" max="31" width="8" customWidth="1"/>
  </cols>
  <sheetData>
    <row r="1" spans="2:38" ht="10.5" customHeight="1"/>
    <row r="2" spans="2:38" ht="15.75" thickBot="1">
      <c r="B2" s="99" t="s">
        <v>547</v>
      </c>
      <c r="D2" s="99" t="s">
        <v>18</v>
      </c>
      <c r="J2" t="s">
        <v>224</v>
      </c>
      <c r="O2" s="38"/>
      <c r="P2" s="38"/>
      <c r="V2" s="106"/>
      <c r="W2" s="106"/>
      <c r="X2" s="106"/>
      <c r="Y2" s="106"/>
      <c r="Z2" s="106"/>
      <c r="AA2" s="194"/>
      <c r="AB2" s="106"/>
      <c r="AC2" s="106"/>
      <c r="AD2" s="106"/>
      <c r="AE2" s="106"/>
      <c r="AF2" s="106"/>
      <c r="AG2" s="106"/>
      <c r="AH2" s="106"/>
      <c r="AI2" s="106"/>
      <c r="AJ2" s="106"/>
      <c r="AK2" s="106"/>
    </row>
    <row r="3" spans="2:38" ht="13.5" customHeight="1">
      <c r="B3" s="85"/>
      <c r="C3" s="475"/>
      <c r="D3" s="170" t="s">
        <v>19</v>
      </c>
      <c r="E3" s="70" t="s">
        <v>205</v>
      </c>
      <c r="F3" s="70"/>
      <c r="G3" s="70"/>
      <c r="H3" s="70"/>
      <c r="I3" s="70"/>
      <c r="J3" s="70"/>
      <c r="K3" s="70"/>
      <c r="L3" s="70"/>
      <c r="M3" s="57"/>
      <c r="N3" s="57"/>
      <c r="Q3" s="170" t="s">
        <v>20</v>
      </c>
      <c r="R3" s="170" t="s">
        <v>21</v>
      </c>
      <c r="S3" s="844" t="s">
        <v>289</v>
      </c>
      <c r="T3" s="852" t="s">
        <v>289</v>
      </c>
      <c r="V3" s="106"/>
      <c r="W3" s="106"/>
      <c r="X3" s="98"/>
      <c r="Y3" s="98"/>
      <c r="Z3" s="126"/>
      <c r="AA3" s="106"/>
      <c r="AB3" s="367"/>
      <c r="AC3" s="126"/>
      <c r="AD3" s="106"/>
      <c r="AE3" s="106"/>
      <c r="AF3" s="106"/>
      <c r="AG3" s="106"/>
      <c r="AH3" s="106"/>
      <c r="AI3" s="106"/>
      <c r="AJ3" s="106"/>
      <c r="AK3" s="106"/>
    </row>
    <row r="4" spans="2:38" ht="13.5" customHeight="1">
      <c r="B4" s="64"/>
      <c r="C4" s="476"/>
      <c r="D4" s="477" t="s">
        <v>176</v>
      </c>
      <c r="E4" s="20" t="s">
        <v>216</v>
      </c>
      <c r="F4" s="20"/>
      <c r="G4" s="20"/>
      <c r="H4" s="20"/>
      <c r="I4" s="20"/>
      <c r="J4" s="20"/>
      <c r="K4" s="20"/>
      <c r="L4" s="20"/>
      <c r="M4" s="19"/>
      <c r="N4" s="19"/>
      <c r="Q4" s="477" t="s">
        <v>190</v>
      </c>
      <c r="R4" s="477" t="s">
        <v>22</v>
      </c>
      <c r="S4" s="843" t="s">
        <v>97</v>
      </c>
      <c r="T4" s="853" t="s">
        <v>97</v>
      </c>
      <c r="V4" s="106"/>
      <c r="W4" s="106"/>
      <c r="X4" s="98"/>
      <c r="Y4" s="98"/>
      <c r="Z4" s="126"/>
      <c r="AA4" s="106"/>
      <c r="AB4" s="367"/>
      <c r="AC4" s="126"/>
      <c r="AD4" s="106"/>
      <c r="AE4" s="106"/>
      <c r="AF4" s="106"/>
      <c r="AG4" s="106"/>
      <c r="AH4" s="106"/>
      <c r="AI4" s="106"/>
      <c r="AJ4" s="106"/>
      <c r="AK4" s="106"/>
    </row>
    <row r="5" spans="2:38" ht="12.75" customHeight="1" thickBot="1">
      <c r="B5" s="64"/>
      <c r="C5" s="478" t="s">
        <v>23</v>
      </c>
      <c r="D5" s="477" t="s">
        <v>20</v>
      </c>
      <c r="E5" s="75" t="s">
        <v>189</v>
      </c>
      <c r="F5" s="75"/>
      <c r="G5" s="75"/>
      <c r="H5" s="75"/>
      <c r="I5" s="11" t="s">
        <v>573</v>
      </c>
      <c r="J5" s="11"/>
      <c r="K5" s="75"/>
      <c r="L5" s="54"/>
      <c r="M5" s="54" t="s">
        <v>106</v>
      </c>
      <c r="N5" s="58"/>
      <c r="Q5" s="477" t="s">
        <v>25</v>
      </c>
      <c r="R5" s="477" t="s">
        <v>24</v>
      </c>
      <c r="S5" s="842" t="s">
        <v>290</v>
      </c>
      <c r="T5" s="853" t="s">
        <v>290</v>
      </c>
      <c r="V5" s="106"/>
      <c r="W5" s="106"/>
      <c r="X5" s="98"/>
      <c r="Y5" s="98"/>
      <c r="Z5" s="367"/>
      <c r="AA5" s="106"/>
      <c r="AB5" s="367"/>
      <c r="AC5" s="126"/>
      <c r="AD5" s="106"/>
      <c r="AE5" s="106"/>
      <c r="AF5" s="106"/>
      <c r="AG5" s="106"/>
      <c r="AH5" s="106"/>
      <c r="AI5" s="106"/>
      <c r="AJ5" s="626"/>
      <c r="AK5" s="106"/>
    </row>
    <row r="6" spans="2:38">
      <c r="B6" s="64" t="s">
        <v>177</v>
      </c>
      <c r="C6" s="476"/>
      <c r="D6" s="477" t="s">
        <v>37</v>
      </c>
      <c r="E6" s="36" t="s">
        <v>26</v>
      </c>
      <c r="F6" s="36" t="s">
        <v>27</v>
      </c>
      <c r="G6" s="36" t="s">
        <v>28</v>
      </c>
      <c r="H6" s="36" t="s">
        <v>29</v>
      </c>
      <c r="I6" s="35" t="s">
        <v>30</v>
      </c>
      <c r="J6" s="36" t="s">
        <v>31</v>
      </c>
      <c r="K6" s="35" t="s">
        <v>32</v>
      </c>
      <c r="L6" s="36" t="s">
        <v>33</v>
      </c>
      <c r="M6" s="35" t="s">
        <v>34</v>
      </c>
      <c r="N6" s="850" t="s">
        <v>35</v>
      </c>
      <c r="O6" s="36" t="s">
        <v>574</v>
      </c>
      <c r="P6" s="36" t="s">
        <v>575</v>
      </c>
      <c r="Q6" s="477">
        <v>12</v>
      </c>
      <c r="R6" s="477" t="s">
        <v>36</v>
      </c>
      <c r="S6" s="477" t="s">
        <v>25</v>
      </c>
      <c r="T6" s="854" t="s">
        <v>291</v>
      </c>
      <c r="V6" s="106"/>
      <c r="W6" s="106"/>
      <c r="X6" s="98"/>
      <c r="Y6" s="98"/>
      <c r="Z6" s="367"/>
      <c r="AA6" s="106"/>
      <c r="AB6" s="367"/>
      <c r="AC6" s="126"/>
      <c r="AD6" s="106"/>
      <c r="AE6" s="106"/>
      <c r="AF6" s="106"/>
      <c r="AG6" s="106"/>
      <c r="AH6" s="334"/>
      <c r="AI6" s="106"/>
      <c r="AJ6" s="626"/>
      <c r="AK6" s="106"/>
    </row>
    <row r="7" spans="2:38" ht="12" customHeight="1">
      <c r="B7" s="64"/>
      <c r="C7" s="478" t="s">
        <v>178</v>
      </c>
      <c r="D7" s="477" t="s">
        <v>179</v>
      </c>
      <c r="E7" s="73" t="s">
        <v>38</v>
      </c>
      <c r="F7" s="73" t="s">
        <v>38</v>
      </c>
      <c r="G7" s="73" t="s">
        <v>38</v>
      </c>
      <c r="H7" s="73" t="s">
        <v>38</v>
      </c>
      <c r="I7" s="31" t="s">
        <v>38</v>
      </c>
      <c r="J7" s="73" t="s">
        <v>38</v>
      </c>
      <c r="K7" s="73" t="s">
        <v>38</v>
      </c>
      <c r="L7" s="31" t="s">
        <v>38</v>
      </c>
      <c r="M7" s="73" t="s">
        <v>38</v>
      </c>
      <c r="N7" s="466" t="s">
        <v>38</v>
      </c>
      <c r="O7" s="73" t="s">
        <v>38</v>
      </c>
      <c r="P7" s="73" t="s">
        <v>38</v>
      </c>
      <c r="Q7" s="477" t="s">
        <v>288</v>
      </c>
      <c r="R7" s="477" t="s">
        <v>170</v>
      </c>
      <c r="S7" s="477">
        <v>12</v>
      </c>
      <c r="T7" s="854"/>
      <c r="V7" s="106"/>
      <c r="W7" s="106"/>
      <c r="X7" s="98"/>
      <c r="Y7" s="98"/>
      <c r="Z7" s="126"/>
      <c r="AA7" s="106"/>
      <c r="AB7" s="367"/>
      <c r="AC7" s="126"/>
      <c r="AD7" s="106"/>
      <c r="AE7" s="106"/>
      <c r="AF7" s="106"/>
      <c r="AG7" s="106"/>
      <c r="AH7" s="334"/>
      <c r="AI7" s="106"/>
      <c r="AJ7" s="627"/>
      <c r="AK7" s="106"/>
    </row>
    <row r="8" spans="2:38" ht="14.25" customHeight="1" thickBot="1">
      <c r="B8" s="64"/>
      <c r="C8" s="476"/>
      <c r="D8" s="1420">
        <v>0.25</v>
      </c>
      <c r="E8" s="19"/>
      <c r="F8" s="72"/>
      <c r="G8" s="19"/>
      <c r="H8" s="72"/>
      <c r="I8" s="7"/>
      <c r="J8" s="2080"/>
      <c r="K8" s="72"/>
      <c r="L8" s="19"/>
      <c r="M8" s="72"/>
      <c r="N8" s="7"/>
      <c r="O8" s="663"/>
      <c r="P8" s="663"/>
      <c r="Q8" s="477"/>
      <c r="R8" s="477" t="s">
        <v>171</v>
      </c>
      <c r="S8" s="477" t="s">
        <v>288</v>
      </c>
      <c r="T8" s="855">
        <v>1</v>
      </c>
      <c r="V8" s="106"/>
      <c r="W8" s="106"/>
      <c r="X8" s="98"/>
      <c r="Y8" s="98"/>
      <c r="Z8" s="201"/>
      <c r="AA8" s="126"/>
      <c r="AB8" s="367"/>
      <c r="AC8" s="126"/>
      <c r="AD8" s="106"/>
      <c r="AE8" s="274"/>
      <c r="AF8" s="367"/>
      <c r="AG8" s="106"/>
      <c r="AH8" s="628"/>
      <c r="AI8" s="106"/>
      <c r="AJ8" s="627"/>
      <c r="AK8" s="106"/>
    </row>
    <row r="9" spans="2:38">
      <c r="B9" s="479">
        <v>1</v>
      </c>
      <c r="C9" s="480" t="s">
        <v>180</v>
      </c>
      <c r="D9" s="2219">
        <v>30</v>
      </c>
      <c r="E9" s="2213">
        <f>'12-18л. РАСКЛАДКА'!Q12</f>
        <v>30</v>
      </c>
      <c r="F9" s="1636">
        <f>'12-18л. РАСКЛАДКА'!Q71</f>
        <v>30</v>
      </c>
      <c r="G9" s="1636">
        <f>'12-18л. РАСКЛАДКА'!Q129</f>
        <v>0</v>
      </c>
      <c r="H9" s="1636">
        <f>'12-18л. РАСКЛАДКА'!Q185</f>
        <v>30</v>
      </c>
      <c r="I9" s="2063">
        <f>'12-18л. РАСКЛАДКА'!Q242</f>
        <v>30</v>
      </c>
      <c r="J9" s="2152">
        <f>'12-18л. РАСКЛАДКА'!Q296</f>
        <v>20</v>
      </c>
      <c r="K9" s="1636">
        <f>'12-18л. РАСКЛАДКА'!Q351</f>
        <v>40</v>
      </c>
      <c r="L9" s="1636">
        <f>'12-18л. РАСКЛАДКА'!Q407</f>
        <v>40</v>
      </c>
      <c r="M9" s="1636">
        <f>'12-18л. РАСКЛАДКА'!Q460</f>
        <v>40</v>
      </c>
      <c r="N9" s="1636">
        <f>'12-18л. РАСКЛАДКА'!Q514</f>
        <v>30</v>
      </c>
      <c r="O9" s="2063">
        <f>'12-18л. РАСКЛАДКА'!Q567</f>
        <v>30</v>
      </c>
      <c r="P9" s="1765">
        <f>'12-18л. РАСКЛАДКА'!Q622</f>
        <v>40</v>
      </c>
      <c r="Q9" s="1682">
        <f t="shared" ref="Q9:Q45" si="0">E9+F9+G9+H9+I9+J9+K9+L9+M9+N9+O9+P9</f>
        <v>360</v>
      </c>
      <c r="R9" s="3698">
        <v>0</v>
      </c>
      <c r="S9" s="2383">
        <v>360</v>
      </c>
      <c r="T9" s="2412">
        <v>120</v>
      </c>
      <c r="V9" s="383"/>
      <c r="W9" s="126"/>
      <c r="X9" s="367"/>
      <c r="Y9" s="629"/>
      <c r="Z9" s="367"/>
      <c r="AA9" s="507"/>
      <c r="AB9" s="106"/>
      <c r="AC9" s="106"/>
      <c r="AD9" s="106"/>
      <c r="AE9" s="631"/>
      <c r="AF9" s="126"/>
      <c r="AG9" s="106"/>
      <c r="AH9" s="632"/>
      <c r="AI9" s="106"/>
      <c r="AJ9" s="2191"/>
      <c r="AK9" s="106"/>
    </row>
    <row r="10" spans="2:38">
      <c r="B10" s="458">
        <v>2</v>
      </c>
      <c r="C10" s="231" t="s">
        <v>40</v>
      </c>
      <c r="D10" s="2220">
        <v>50</v>
      </c>
      <c r="E10" s="2214">
        <f>'12-18л. РАСКЛАДКА'!Q13</f>
        <v>60</v>
      </c>
      <c r="F10" s="1635">
        <f>'12-18л. РАСКЛАДКА'!Q72</f>
        <v>50</v>
      </c>
      <c r="G10" s="1635">
        <f>'12-18л. РАСКЛАДКА'!Q130</f>
        <v>0</v>
      </c>
      <c r="H10" s="1635">
        <f>'12-18л. РАСКЛАДКА'!Q186</f>
        <v>50</v>
      </c>
      <c r="I10" s="2064">
        <f>'12-18л. РАСКЛАДКА'!Q243</f>
        <v>74</v>
      </c>
      <c r="J10" s="2098">
        <f>'12-18л. РАСКЛАДКА'!Q297</f>
        <v>50</v>
      </c>
      <c r="K10" s="1635">
        <f>'12-18л. РАСКЛАДКА'!Q352</f>
        <v>60</v>
      </c>
      <c r="L10" s="1635">
        <f>'12-18л. РАСКЛАДКА'!Q408</f>
        <v>60</v>
      </c>
      <c r="M10" s="1635">
        <f>'12-18л. РАСКЛАДКА'!Q461</f>
        <v>0</v>
      </c>
      <c r="N10" s="1635">
        <f>'12-18л. РАСКЛАДКА'!Q515</f>
        <v>60</v>
      </c>
      <c r="O10" s="2064">
        <f>'12-18л. РАСКЛАДКА'!Q568</f>
        <v>76</v>
      </c>
      <c r="P10" s="372">
        <f>'12-18л. РАСКЛАДКА'!Q623</f>
        <v>60</v>
      </c>
      <c r="Q10" s="2071">
        <f t="shared" si="0"/>
        <v>600</v>
      </c>
      <c r="R10" s="3699">
        <v>0</v>
      </c>
      <c r="S10" s="2384">
        <v>600</v>
      </c>
      <c r="T10" s="2413">
        <v>200</v>
      </c>
      <c r="V10" s="383"/>
      <c r="W10" s="126"/>
      <c r="X10" s="635"/>
      <c r="Y10" s="634"/>
      <c r="Z10" s="367"/>
      <c r="AA10" s="106"/>
      <c r="AB10" s="106"/>
      <c r="AC10" s="106"/>
      <c r="AD10" s="106"/>
      <c r="AE10" s="631"/>
      <c r="AF10" s="126"/>
      <c r="AG10" s="106"/>
      <c r="AH10" s="632"/>
      <c r="AI10" s="208"/>
      <c r="AJ10" s="2191"/>
      <c r="AK10" s="106"/>
    </row>
    <row r="11" spans="2:38">
      <c r="B11" s="458">
        <v>3</v>
      </c>
      <c r="C11" s="231" t="s">
        <v>41</v>
      </c>
      <c r="D11" s="2220">
        <v>5</v>
      </c>
      <c r="E11" s="2214">
        <f>'12-18л. РАСКЛАДКА'!Q14</f>
        <v>0</v>
      </c>
      <c r="F11" s="1635">
        <f>'12-18л. РАСКЛАДКА'!Q73</f>
        <v>7.5</v>
      </c>
      <c r="G11" s="1635">
        <f>'12-18л. РАСКЛАДКА'!Q131</f>
        <v>0</v>
      </c>
      <c r="H11" s="1635">
        <f>'12-18л. РАСКЛАДКА'!Q187</f>
        <v>2.13</v>
      </c>
      <c r="I11" s="2064">
        <f>'12-18л. РАСКЛАДКА'!Q244</f>
        <v>1.8</v>
      </c>
      <c r="J11" s="2098">
        <f>'12-18л. РАСКЛАДКА'!Q298</f>
        <v>0</v>
      </c>
      <c r="K11" s="1635">
        <f>'12-18л. РАСКЛАДКА'!Q353</f>
        <v>0</v>
      </c>
      <c r="L11" s="1635">
        <f>'12-18л. РАСКЛАДКА'!Q409</f>
        <v>0</v>
      </c>
      <c r="M11" s="1635">
        <f>'12-18л. РАСКЛАДКА'!Q462</f>
        <v>34.770000000000003</v>
      </c>
      <c r="N11" s="1635">
        <f>'12-18л. РАСКЛАДКА'!Q516</f>
        <v>3</v>
      </c>
      <c r="O11" s="2064">
        <f>'12-18л. РАСКЛАДКА'!Q569</f>
        <v>0</v>
      </c>
      <c r="P11" s="372">
        <f>'12-18л. РАСКЛАДКА'!Q624</f>
        <v>10.8</v>
      </c>
      <c r="Q11" s="2071">
        <f t="shared" si="0"/>
        <v>60</v>
      </c>
      <c r="R11" s="3699">
        <v>0</v>
      </c>
      <c r="S11" s="2384">
        <v>60</v>
      </c>
      <c r="T11" s="2413">
        <v>20</v>
      </c>
      <c r="V11" s="383"/>
      <c r="W11" s="126"/>
      <c r="X11" s="635"/>
      <c r="Y11" s="629"/>
      <c r="Z11" s="367"/>
      <c r="AA11" s="106"/>
      <c r="AB11" s="106"/>
      <c r="AC11" s="106"/>
      <c r="AD11" s="106"/>
      <c r="AE11" s="631"/>
      <c r="AF11" s="126"/>
      <c r="AG11" s="106"/>
      <c r="AH11" s="632"/>
      <c r="AI11" s="106"/>
      <c r="AJ11" s="2196"/>
      <c r="AK11" s="106"/>
    </row>
    <row r="12" spans="2:38">
      <c r="B12" s="458">
        <v>4</v>
      </c>
      <c r="C12" s="231" t="s">
        <v>42</v>
      </c>
      <c r="D12" s="2220">
        <v>12.5</v>
      </c>
      <c r="E12" s="2214">
        <f>'12-18л. РАСКЛАДКА'!Q15</f>
        <v>37.799999999999997</v>
      </c>
      <c r="F12" s="1635">
        <f>'12-18л. РАСКЛАДКА'!Q74</f>
        <v>0</v>
      </c>
      <c r="G12" s="1635">
        <f>'12-18л. РАСКЛАДКА'!Q132</f>
        <v>14.1</v>
      </c>
      <c r="H12" s="1635">
        <f>'12-18л. РАСКЛАДКА'!Q188</f>
        <v>0</v>
      </c>
      <c r="I12" s="2064">
        <f>'12-18л. РАСКЛАДКА'!Q245</f>
        <v>0</v>
      </c>
      <c r="J12" s="2098">
        <f>'12-18л. РАСКЛАДКА'!Q299</f>
        <v>25</v>
      </c>
      <c r="K12" s="1635">
        <f>'12-18л. РАСКЛАДКА'!Q354</f>
        <v>0</v>
      </c>
      <c r="L12" s="1635">
        <f>'12-18л. РАСКЛАДКА'!Q410</f>
        <v>0</v>
      </c>
      <c r="M12" s="1635">
        <f>'12-18л. РАСКЛАДКА'!Q463</f>
        <v>29.45</v>
      </c>
      <c r="N12" s="1635">
        <f>'12-18л. РАСКЛАДКА'!Q517</f>
        <v>0</v>
      </c>
      <c r="O12" s="2064">
        <f>'12-18л. РАСКЛАДКА'!Q570</f>
        <v>43.65</v>
      </c>
      <c r="P12" s="372">
        <f>'12-18л. РАСКЛАДКА'!Q625</f>
        <v>0</v>
      </c>
      <c r="Q12" s="2071">
        <f t="shared" si="0"/>
        <v>150</v>
      </c>
      <c r="R12" s="3699">
        <v>0</v>
      </c>
      <c r="S12" s="2384">
        <v>150</v>
      </c>
      <c r="T12" s="2413">
        <v>50</v>
      </c>
      <c r="V12" s="383"/>
      <c r="W12" s="126"/>
      <c r="X12" s="635"/>
      <c r="Y12" s="634"/>
      <c r="Z12" s="367"/>
      <c r="AA12" s="106"/>
      <c r="AB12" s="106"/>
      <c r="AC12" s="106"/>
      <c r="AD12" s="106"/>
      <c r="AE12" s="631"/>
      <c r="AF12" s="126"/>
      <c r="AG12" s="106"/>
      <c r="AH12" s="632"/>
      <c r="AI12" s="106"/>
      <c r="AJ12" s="2191"/>
      <c r="AK12" s="106"/>
    </row>
    <row r="13" spans="2:38">
      <c r="B13" s="458">
        <v>5</v>
      </c>
      <c r="C13" s="231" t="s">
        <v>43</v>
      </c>
      <c r="D13" s="2220">
        <v>5</v>
      </c>
      <c r="E13" s="2214">
        <f>'12-18л. РАСКЛАДКА'!Q16</f>
        <v>0</v>
      </c>
      <c r="F13" s="1635">
        <f>'12-18л. РАСКЛАДКА'!Q75</f>
        <v>0</v>
      </c>
      <c r="G13" s="1635">
        <f>'12-18л. РАСКЛАДКА'!Q133</f>
        <v>0</v>
      </c>
      <c r="H13" s="1635">
        <f>'12-18л. РАСКЛАДКА'!Q189</f>
        <v>60</v>
      </c>
      <c r="I13" s="2064">
        <f>'12-18л. РАСКЛАДКА'!Q246</f>
        <v>0</v>
      </c>
      <c r="J13" s="2098">
        <f>'12-18л. РАСКЛАДКА'!Q300</f>
        <v>0</v>
      </c>
      <c r="K13" s="1635">
        <f>'12-18л. РАСКЛАДКА'!Q355</f>
        <v>0</v>
      </c>
      <c r="L13" s="1635">
        <f>'12-18л. РАСКЛАДКА'!Q411</f>
        <v>0</v>
      </c>
      <c r="M13" s="1635">
        <f>'12-18л. РАСКЛАДКА'!Q464</f>
        <v>0</v>
      </c>
      <c r="N13" s="1635">
        <f>'12-18л. РАСКЛАДКА'!Q518</f>
        <v>0</v>
      </c>
      <c r="O13" s="2064">
        <f>'12-18л. РАСКЛАДКА'!Q571</f>
        <v>0</v>
      </c>
      <c r="P13" s="372">
        <f>'12-18л. РАСКЛАДКА'!Q626</f>
        <v>0</v>
      </c>
      <c r="Q13" s="2071">
        <f t="shared" si="0"/>
        <v>60</v>
      </c>
      <c r="R13" s="3699">
        <v>0</v>
      </c>
      <c r="S13" s="2384">
        <v>60</v>
      </c>
      <c r="T13" s="2413">
        <v>20</v>
      </c>
      <c r="V13" s="383"/>
      <c r="W13" s="126"/>
      <c r="X13" s="635"/>
      <c r="Y13" s="629"/>
      <c r="Z13" s="367"/>
      <c r="AA13" s="106"/>
      <c r="AB13" s="106"/>
      <c r="AC13" s="106"/>
      <c r="AD13" s="106"/>
      <c r="AE13" s="631"/>
      <c r="AF13" s="126"/>
      <c r="AG13" s="106"/>
      <c r="AH13" s="632"/>
      <c r="AI13" s="106"/>
      <c r="AJ13" s="2192"/>
      <c r="AK13" s="106"/>
    </row>
    <row r="14" spans="2:38">
      <c r="B14" s="1389">
        <v>6</v>
      </c>
      <c r="C14" s="1419" t="s">
        <v>44</v>
      </c>
      <c r="D14" s="2224">
        <v>46.75</v>
      </c>
      <c r="E14" s="2215">
        <f>'12-18л. РАСКЛАДКА'!Q17</f>
        <v>0</v>
      </c>
      <c r="F14" s="1649">
        <f>'12-18л. РАСКЛАДКА'!Q76</f>
        <v>212.04</v>
      </c>
      <c r="G14" s="1649">
        <f>'12-18л. РАСКЛАДКА'!Q134</f>
        <v>0</v>
      </c>
      <c r="H14" s="1649">
        <f>'12-18л. РАСКЛАДКА'!Q190</f>
        <v>0</v>
      </c>
      <c r="I14" s="2065">
        <f>'12-18л. РАСКЛАДКА'!Q247</f>
        <v>36</v>
      </c>
      <c r="J14" s="2092">
        <f>'12-18л. РАСКЛАДКА'!Q301</f>
        <v>0</v>
      </c>
      <c r="K14" s="1649">
        <f>'12-18л. РАСКЛАДКА'!Q356</f>
        <v>0</v>
      </c>
      <c r="L14" s="1649">
        <f>'12-18л. РАСКЛАДКА'!Q412</f>
        <v>153.9</v>
      </c>
      <c r="M14" s="1649">
        <f>'12-18л. РАСКЛАДКА'!Q465</f>
        <v>0</v>
      </c>
      <c r="N14" s="1649">
        <f>'12-18л. РАСКЛАДКА'!Q519</f>
        <v>65.56</v>
      </c>
      <c r="O14" s="2065">
        <f>'12-18л. РАСКЛАДКА'!Q572</f>
        <v>0</v>
      </c>
      <c r="P14" s="1441">
        <f>'12-18л. РАСКЛАДКА'!Q627</f>
        <v>93.5</v>
      </c>
      <c r="Q14" s="1684">
        <f t="shared" si="0"/>
        <v>561</v>
      </c>
      <c r="R14" s="3699">
        <v>0</v>
      </c>
      <c r="S14" s="2385">
        <v>561</v>
      </c>
      <c r="T14" s="2414">
        <v>187</v>
      </c>
      <c r="V14" s="383"/>
      <c r="W14" s="126"/>
      <c r="X14" s="635"/>
      <c r="Y14" s="629"/>
      <c r="Z14" s="367"/>
      <c r="AA14" s="106"/>
      <c r="AB14" s="106"/>
      <c r="AC14" s="106"/>
      <c r="AD14" s="106"/>
      <c r="AE14" s="631"/>
      <c r="AF14" s="126"/>
      <c r="AG14" s="106"/>
      <c r="AH14" s="632"/>
      <c r="AI14" s="106"/>
      <c r="AJ14" s="2192"/>
      <c r="AK14" s="106"/>
    </row>
    <row r="15" spans="2:38" ht="13.5" customHeight="1">
      <c r="B15" s="1389">
        <v>7</v>
      </c>
      <c r="C15" s="2133" t="s">
        <v>423</v>
      </c>
      <c r="D15" s="3695">
        <v>72</v>
      </c>
      <c r="E15" s="1651">
        <f>'12-18л. РАСКЛАДКА'!Q18</f>
        <v>116.24</v>
      </c>
      <c r="F15" s="1653">
        <f>'12-18л. РАСКЛАДКА'!Q77</f>
        <v>107</v>
      </c>
      <c r="G15" s="1651">
        <f>'12-18л. РАСКЛАДКА'!Q135</f>
        <v>0</v>
      </c>
      <c r="H15" s="1653">
        <f>'12-18л. РАСКЛАДКА'!Q191</f>
        <v>32.783999999999999</v>
      </c>
      <c r="I15" s="1651">
        <f>'12-18л. РАСКЛАДКА'!Q248</f>
        <v>106.02200000000001</v>
      </c>
      <c r="J15" s="2092">
        <f>'12-18л. РАСКЛАДКА'!Q302</f>
        <v>218.58</v>
      </c>
      <c r="K15" s="2099">
        <f>'12-18л. РАСКЛАДКА'!Q357</f>
        <v>66.67</v>
      </c>
      <c r="L15" s="1651">
        <f>'12-18л. РАСКЛАДКА'!Q413</f>
        <v>26.468</v>
      </c>
      <c r="M15" s="1653">
        <f>'12-18л. РАСКЛАДКА'!Q466</f>
        <v>0</v>
      </c>
      <c r="N15" s="1651">
        <f>'12-18л. РАСКЛАДКА'!Q520</f>
        <v>119.6</v>
      </c>
      <c r="O15" s="2067">
        <f>'12-18л. РАСКЛАДКА'!Q573</f>
        <v>0</v>
      </c>
      <c r="P15" s="1441">
        <f>'12-18л. РАСКЛАДКА'!Q628</f>
        <v>77.916000000000011</v>
      </c>
      <c r="Q15" s="1684">
        <f t="shared" si="0"/>
        <v>871.28</v>
      </c>
      <c r="R15" s="2850">
        <v>0.84259260000000002</v>
      </c>
      <c r="S15" s="2385">
        <v>864</v>
      </c>
      <c r="T15" s="2409">
        <f>T17-T16</f>
        <v>288</v>
      </c>
      <c r="V15" s="383"/>
      <c r="W15" s="485"/>
      <c r="X15" s="2200"/>
      <c r="Y15" s="2201"/>
      <c r="Z15" s="2202"/>
      <c r="AA15" s="2203"/>
      <c r="AB15" s="2203"/>
      <c r="AC15" s="2203"/>
      <c r="AD15" s="2203"/>
      <c r="AE15" s="2204"/>
      <c r="AF15" s="2205"/>
      <c r="AG15" s="2203"/>
      <c r="AH15" s="2206"/>
      <c r="AI15" s="2203"/>
      <c r="AJ15" s="2199"/>
      <c r="AK15" s="106"/>
      <c r="AL15" s="11"/>
    </row>
    <row r="16" spans="2:38" ht="10.5" customHeight="1">
      <c r="B16" s="1418"/>
      <c r="C16" s="2222" t="s">
        <v>424</v>
      </c>
      <c r="D16" s="3696">
        <v>8</v>
      </c>
      <c r="E16" s="1650">
        <f>'12-18л. РАСКЛАДКА'!Q19</f>
        <v>5.4</v>
      </c>
      <c r="F16" s="1654">
        <f>'12-18л. РАСКЛАДКА'!Q78</f>
        <v>5</v>
      </c>
      <c r="G16" s="1650">
        <f>'12-18л. РАСКЛАДКА'!Q136</f>
        <v>0</v>
      </c>
      <c r="H16" s="1654">
        <f>'12-18л. РАСКЛАДКА'!Q192</f>
        <v>0</v>
      </c>
      <c r="I16" s="1650">
        <f>'12-18л. РАСКЛАДКА'!Q249</f>
        <v>4.32</v>
      </c>
      <c r="J16" s="2093">
        <f>'12-18л. РАСКЛАДКА'!Q303</f>
        <v>3</v>
      </c>
      <c r="K16" s="2100">
        <f>'12-18л. РАСКЛАДКА'!Q358</f>
        <v>0</v>
      </c>
      <c r="L16" s="1650">
        <f>'12-18л. РАСКЛАДКА'!Q414</f>
        <v>6</v>
      </c>
      <c r="M16" s="1654">
        <f>'12-18л. РАСКЛАДКА'!Q467</f>
        <v>0</v>
      </c>
      <c r="N16" s="1650">
        <f>'12-18л. РАСКЛАДКА'!Q521</f>
        <v>57</v>
      </c>
      <c r="O16" s="2068">
        <f>'12-18л. РАСКЛАДКА'!Q574</f>
        <v>0</v>
      </c>
      <c r="P16" s="1728">
        <f>'12-18л. РАСКЛАДКА'!Q629</f>
        <v>8</v>
      </c>
      <c r="Q16" s="1805">
        <f t="shared" si="0"/>
        <v>88.72</v>
      </c>
      <c r="R16" s="2851">
        <v>-7.5833329999999997</v>
      </c>
      <c r="S16" s="2386">
        <v>96</v>
      </c>
      <c r="T16" s="2410">
        <f>(T17/100)*10</f>
        <v>32</v>
      </c>
      <c r="V16" s="383"/>
      <c r="W16" s="494"/>
      <c r="X16" s="2200"/>
      <c r="Y16" s="2201"/>
      <c r="Z16" s="2202"/>
      <c r="AA16" s="2203"/>
      <c r="AB16" s="2203"/>
      <c r="AC16" s="2203"/>
      <c r="AD16" s="2203"/>
      <c r="AE16" s="2204"/>
      <c r="AF16" s="2205"/>
      <c r="AG16" s="2203"/>
      <c r="AH16" s="2206"/>
      <c r="AI16" s="2203"/>
      <c r="AJ16" s="2199"/>
      <c r="AK16" s="106"/>
      <c r="AL16" s="11"/>
    </row>
    <row r="17" spans="2:38" ht="12.75" customHeight="1">
      <c r="B17" s="1390"/>
      <c r="C17" s="2223" t="s">
        <v>435</v>
      </c>
      <c r="D17" s="2225">
        <v>80</v>
      </c>
      <c r="E17" s="1652">
        <f>'12-18л. РАСКЛАДКА'!Q20</f>
        <v>121.64</v>
      </c>
      <c r="F17" s="655">
        <f>'12-18л. РАСКЛАДКА'!Q79</f>
        <v>112</v>
      </c>
      <c r="G17" s="1652">
        <f>'12-18л. РАСКЛАДКА'!Q137</f>
        <v>0</v>
      </c>
      <c r="H17" s="655">
        <f>'12-18л. РАСКЛАДКА'!Q193</f>
        <v>32.783999999999999</v>
      </c>
      <c r="I17" s="1652">
        <f>'12-18л. РАСКЛАДКА'!Q250</f>
        <v>110.34200000000001</v>
      </c>
      <c r="J17" s="2094">
        <f>'12-18л. РАСКЛАДКА'!Q304</f>
        <v>221.58</v>
      </c>
      <c r="K17" s="2101">
        <f>'12-18л. РАСКЛАДКА'!Q359</f>
        <v>66.67</v>
      </c>
      <c r="L17" s="1652">
        <f>'12-18л. РАСКЛАДКА'!Q415</f>
        <v>32.468000000000004</v>
      </c>
      <c r="M17" s="655">
        <f>'12-18л. РАСКЛАДКА'!Q468</f>
        <v>0</v>
      </c>
      <c r="N17" s="1652">
        <f>'12-18л. РАСКЛАДКА'!Q522</f>
        <v>176.6</v>
      </c>
      <c r="O17" s="2066">
        <f>'12-18л. РАСКЛАДКА'!Q575</f>
        <v>0</v>
      </c>
      <c r="P17" s="1225">
        <f>'12-18л. РАСКЛАДКА'!Q630</f>
        <v>85.916000000000011</v>
      </c>
      <c r="Q17" s="2431">
        <f t="shared" si="0"/>
        <v>960</v>
      </c>
      <c r="R17" s="2852">
        <v>0</v>
      </c>
      <c r="S17" s="2387">
        <v>960</v>
      </c>
      <c r="T17" s="2411">
        <v>320</v>
      </c>
      <c r="V17" s="383"/>
      <c r="W17" s="3702"/>
      <c r="X17" s="635"/>
      <c r="Y17" s="639"/>
      <c r="Z17" s="367"/>
      <c r="AA17" s="106"/>
      <c r="AB17" s="106"/>
      <c r="AC17" s="106"/>
      <c r="AD17" s="106"/>
      <c r="AE17" s="631"/>
      <c r="AF17" s="126"/>
      <c r="AG17" s="106"/>
      <c r="AH17" s="632"/>
      <c r="AI17" s="106"/>
      <c r="AJ17" s="2192"/>
      <c r="AK17" s="106"/>
      <c r="AL17" s="11"/>
    </row>
    <row r="18" spans="2:38" ht="12.75" customHeight="1">
      <c r="B18" s="1390">
        <v>8</v>
      </c>
      <c r="C18" s="1417" t="s">
        <v>181</v>
      </c>
      <c r="D18" s="2225">
        <v>46.25</v>
      </c>
      <c r="E18" s="2101">
        <f>'12-18л. РАСКЛАДКА'!Q21</f>
        <v>7.5</v>
      </c>
      <c r="F18" s="655">
        <f>'12-18л. РАСКЛАДКА'!Q80</f>
        <v>0</v>
      </c>
      <c r="G18" s="655">
        <f>'12-18л. РАСКЛАДКА'!Q138</f>
        <v>130</v>
      </c>
      <c r="H18" s="655">
        <f>'12-18л. РАСКЛАДКА'!Q194</f>
        <v>0</v>
      </c>
      <c r="I18" s="2066">
        <f>'12-18л. РАСКЛАДКА'!Q251</f>
        <v>105</v>
      </c>
      <c r="J18" s="2094">
        <f>'12-18л. РАСКЛАДКА'!Q305</f>
        <v>102.5</v>
      </c>
      <c r="K18" s="655">
        <f>'12-18л. РАСКЛАДКА'!Q360</f>
        <v>105</v>
      </c>
      <c r="L18" s="655">
        <f>'12-18л. РАСКЛАДКА'!Q416</f>
        <v>0</v>
      </c>
      <c r="M18" s="655">
        <f>'12-18л. РАСКЛАДКА'!Q469</f>
        <v>105</v>
      </c>
      <c r="N18" s="655">
        <f>'12-18л. РАСКЛАДКА'!Q523</f>
        <v>0</v>
      </c>
      <c r="O18" s="2066">
        <f>'12-18л. РАСКЛАДКА'!Q576</f>
        <v>0</v>
      </c>
      <c r="P18" s="1225">
        <f>'12-18л. РАСКЛАДКА'!Q631</f>
        <v>0</v>
      </c>
      <c r="Q18" s="2079">
        <f t="shared" si="0"/>
        <v>555</v>
      </c>
      <c r="R18" s="3700">
        <v>0</v>
      </c>
      <c r="S18" s="2387">
        <v>555</v>
      </c>
      <c r="T18" s="2411">
        <v>185</v>
      </c>
      <c r="V18" s="383"/>
      <c r="W18" s="126"/>
      <c r="X18" s="635"/>
      <c r="Y18" s="639"/>
      <c r="Z18" s="367"/>
      <c r="AA18" s="106"/>
      <c r="AB18" s="106"/>
      <c r="AC18" s="106"/>
      <c r="AD18" s="106"/>
      <c r="AE18" s="631"/>
      <c r="AF18" s="126"/>
      <c r="AG18" s="106"/>
      <c r="AH18" s="632"/>
      <c r="AI18" s="106"/>
      <c r="AJ18" s="2192"/>
      <c r="AK18" s="106"/>
      <c r="AL18" s="11"/>
    </row>
    <row r="19" spans="2:38" ht="12.75" customHeight="1">
      <c r="B19" s="458">
        <v>9</v>
      </c>
      <c r="C19" s="231" t="s">
        <v>93</v>
      </c>
      <c r="D19" s="2220">
        <v>5</v>
      </c>
      <c r="E19" s="2214">
        <f>'12-18л. РАСКЛАДКА'!Q22</f>
        <v>0</v>
      </c>
      <c r="F19" s="1635">
        <f>'12-18л. РАСКЛАДКА'!Q81</f>
        <v>0</v>
      </c>
      <c r="G19" s="1635">
        <f>'12-18л. РАСКЛАДКА'!Q139</f>
        <v>10</v>
      </c>
      <c r="H19" s="1635">
        <f>'12-18л. РАСКЛАДКА'!Q195</f>
        <v>0</v>
      </c>
      <c r="I19" s="2064">
        <f>'12-18л. РАСКЛАДКА'!Q252</f>
        <v>0</v>
      </c>
      <c r="J19" s="2098">
        <f>'12-18л. РАСКЛАДКА'!Q306</f>
        <v>25</v>
      </c>
      <c r="K19" s="1635">
        <f>'12-18л. РАСКЛАДКА'!Q361</f>
        <v>0</v>
      </c>
      <c r="L19" s="1635">
        <f>'12-18л. РАСКЛАДКА'!Q417</f>
        <v>0</v>
      </c>
      <c r="M19" s="1635">
        <f>'12-18л. РАСКЛАДКА'!Q470</f>
        <v>0</v>
      </c>
      <c r="N19" s="1635">
        <f>'12-18л. РАСКЛАДКА'!Q524</f>
        <v>25</v>
      </c>
      <c r="O19" s="2064">
        <f>'12-18л. РАСКЛАДКА'!Q577</f>
        <v>0</v>
      </c>
      <c r="P19" s="372">
        <f>'12-18л. РАСКЛАДКА'!Q632</f>
        <v>0</v>
      </c>
      <c r="Q19" s="2071">
        <f t="shared" si="0"/>
        <v>60</v>
      </c>
      <c r="R19" s="3700">
        <v>0</v>
      </c>
      <c r="S19" s="2384">
        <v>60</v>
      </c>
      <c r="T19" s="2413">
        <v>20</v>
      </c>
      <c r="V19" s="383"/>
      <c r="W19" s="126"/>
      <c r="X19" s="635"/>
      <c r="Y19" s="639"/>
      <c r="Z19" s="367"/>
      <c r="AA19" s="106"/>
      <c r="AB19" s="106"/>
      <c r="AC19" s="106"/>
      <c r="AD19" s="106"/>
      <c r="AE19" s="631"/>
      <c r="AF19" s="126"/>
      <c r="AG19" s="106"/>
      <c r="AH19" s="632"/>
      <c r="AI19" s="106"/>
      <c r="AJ19" s="2192"/>
      <c r="AK19" s="106"/>
      <c r="AL19" s="11"/>
    </row>
    <row r="20" spans="2:38">
      <c r="B20" s="458">
        <v>10</v>
      </c>
      <c r="C20" s="1166" t="s">
        <v>351</v>
      </c>
      <c r="D20" s="2220">
        <v>50</v>
      </c>
      <c r="E20" s="2214">
        <f>'12-18л. РАСКЛАДКА'!Q23</f>
        <v>0</v>
      </c>
      <c r="F20" s="1635">
        <f>'12-18л. РАСКЛАДКА'!Q82</f>
        <v>0</v>
      </c>
      <c r="G20" s="1635">
        <f>'12-18л. РАСКЛАДКА'!Q140</f>
        <v>0</v>
      </c>
      <c r="H20" s="1635">
        <f>'12-18л. РАСКЛАДКА'!Q196</f>
        <v>200</v>
      </c>
      <c r="I20" s="2064">
        <f>'12-18л. РАСКЛАДКА'!Q253</f>
        <v>200</v>
      </c>
      <c r="J20" s="2098">
        <f>'12-18л. РАСКЛАДКА'!Q307</f>
        <v>200</v>
      </c>
      <c r="K20" s="1635">
        <f>'12-18л. РАСКЛАДКА'!Q362</f>
        <v>0</v>
      </c>
      <c r="L20" s="1635">
        <f>'12-18л. РАСКЛАДКА'!Q418</f>
        <v>0</v>
      </c>
      <c r="M20" s="1635">
        <f>'12-18л. РАСКЛАДКА'!Q471</f>
        <v>0</v>
      </c>
      <c r="N20" s="1635">
        <f>'12-18л. РАСКЛАДКА'!Q525</f>
        <v>0</v>
      </c>
      <c r="O20" s="2064">
        <f>'12-18л. РАСКЛАДКА'!Q578</f>
        <v>0</v>
      </c>
      <c r="P20" s="372">
        <f>'12-18л. РАСКЛАДКА'!Q633</f>
        <v>0</v>
      </c>
      <c r="Q20" s="2071">
        <f t="shared" si="0"/>
        <v>600</v>
      </c>
      <c r="R20" s="3700">
        <v>0</v>
      </c>
      <c r="S20" s="2384">
        <v>600</v>
      </c>
      <c r="T20" s="2413">
        <v>200</v>
      </c>
      <c r="V20" s="383"/>
      <c r="W20" s="3702"/>
      <c r="X20" s="635"/>
      <c r="Y20" s="639"/>
      <c r="Z20" s="367"/>
      <c r="AA20" s="106"/>
      <c r="AB20" s="106"/>
      <c r="AC20" s="106"/>
      <c r="AD20" s="106"/>
      <c r="AE20" s="631"/>
      <c r="AF20" s="126"/>
      <c r="AG20" s="106"/>
      <c r="AH20" s="632"/>
      <c r="AI20" s="106"/>
      <c r="AJ20" s="2192"/>
      <c r="AK20" s="106"/>
      <c r="AL20" s="11"/>
    </row>
    <row r="21" spans="2:38" ht="13.5" customHeight="1">
      <c r="B21" s="458">
        <v>11</v>
      </c>
      <c r="C21" s="231" t="s">
        <v>100</v>
      </c>
      <c r="D21" s="2220">
        <v>19.5</v>
      </c>
      <c r="E21" s="2214">
        <f>'12-18л. РАСКЛАДКА'!Q24</f>
        <v>0</v>
      </c>
      <c r="F21" s="1635">
        <f>'12-18л. РАСКЛАДКА'!Q83</f>
        <v>35</v>
      </c>
      <c r="G21" s="1635">
        <f>'12-18л. РАСКЛАДКА'!Q141</f>
        <v>0</v>
      </c>
      <c r="H21" s="1635">
        <f>'12-18л. РАСКЛАДКА'!Q197</f>
        <v>0</v>
      </c>
      <c r="I21" s="2064">
        <f>'12-18л. РАСКЛАДКА'!Q254</f>
        <v>0</v>
      </c>
      <c r="J21" s="2098">
        <f>'12-18л. РАСКЛАДКА'!Q308</f>
        <v>0</v>
      </c>
      <c r="K21" s="1635">
        <f>'12-18л. РАСКЛАДКА'!Q363</f>
        <v>0</v>
      </c>
      <c r="L21" s="1635">
        <f>'12-18л. РАСКЛАДКА'!Q419</f>
        <v>0</v>
      </c>
      <c r="M21" s="1635">
        <f>'12-18л. РАСКЛАДКА'!Q472</f>
        <v>0</v>
      </c>
      <c r="N21" s="1635">
        <f>'12-18л. РАСКЛАДКА'!Q526</f>
        <v>80</v>
      </c>
      <c r="O21" s="2064">
        <f>'12-18л. РАСКЛАДКА'!Q579</f>
        <v>80</v>
      </c>
      <c r="P21" s="372">
        <f>'12-18л. РАСКЛАДКА'!Q634</f>
        <v>39</v>
      </c>
      <c r="Q21" s="2071">
        <f t="shared" si="0"/>
        <v>234</v>
      </c>
      <c r="R21" s="3700">
        <v>0</v>
      </c>
      <c r="S21" s="2384">
        <v>234</v>
      </c>
      <c r="T21" s="2413">
        <v>78</v>
      </c>
      <c r="V21" s="383"/>
      <c r="W21" s="126"/>
      <c r="X21" s="635"/>
      <c r="Y21" s="106"/>
      <c r="Z21" s="367"/>
      <c r="AA21" s="106"/>
      <c r="AB21" s="106"/>
      <c r="AC21" s="106"/>
      <c r="AD21" s="106"/>
      <c r="AE21" s="631"/>
      <c r="AF21" s="126"/>
      <c r="AG21" s="106"/>
      <c r="AH21" s="632"/>
      <c r="AI21" s="106"/>
      <c r="AJ21" s="2191"/>
      <c r="AK21" s="106"/>
      <c r="AL21" s="11"/>
    </row>
    <row r="22" spans="2:38" ht="12.75" customHeight="1">
      <c r="B22" s="458">
        <v>12</v>
      </c>
      <c r="C22" s="231" t="s">
        <v>101</v>
      </c>
      <c r="D22" s="2220">
        <v>13.25</v>
      </c>
      <c r="E22" s="2214">
        <f>'12-18л. РАСКЛАДКА'!Q25</f>
        <v>132.5</v>
      </c>
      <c r="F22" s="1635">
        <f>'12-18л. РАСКЛАДКА'!Q84</f>
        <v>0</v>
      </c>
      <c r="G22" s="1635">
        <f>'12-18л. РАСКЛАДКА'!Q142</f>
        <v>0</v>
      </c>
      <c r="H22" s="1635">
        <f>'12-18л. РАСКЛАДКА'!Q198</f>
        <v>0</v>
      </c>
      <c r="I22" s="2064">
        <f>'12-18л. РАСКЛАДКА'!Q255</f>
        <v>0</v>
      </c>
      <c r="J22" s="2098">
        <f>'12-18л. РАСКЛАДКА'!Q309</f>
        <v>26.5</v>
      </c>
      <c r="K22" s="1635">
        <f>'12-18л. РАСКЛАДКА'!Q364</f>
        <v>0</v>
      </c>
      <c r="L22" s="1635">
        <f>'12-18л. РАСКЛАДКА'!Q420</f>
        <v>0</v>
      </c>
      <c r="M22" s="1635">
        <f>'12-18л. РАСКЛАДКА'!Q473</f>
        <v>0</v>
      </c>
      <c r="N22" s="1635">
        <f>'12-18л. РАСКЛАДКА'!Q527</f>
        <v>0</v>
      </c>
      <c r="O22" s="2064">
        <f>'12-18л. РАСКЛАДКА'!Q580</f>
        <v>0</v>
      </c>
      <c r="P22" s="372">
        <f>'12-18л. РАСКЛАДКА'!Q635</f>
        <v>0</v>
      </c>
      <c r="Q22" s="2071">
        <f t="shared" si="0"/>
        <v>159</v>
      </c>
      <c r="R22" s="3700">
        <v>0</v>
      </c>
      <c r="S22" s="2384">
        <v>159</v>
      </c>
      <c r="T22" s="2413">
        <v>53</v>
      </c>
      <c r="V22" s="383"/>
      <c r="W22" s="126"/>
      <c r="X22" s="635"/>
      <c r="Y22" s="106"/>
      <c r="Z22" s="367"/>
      <c r="AA22" s="106"/>
      <c r="AB22" s="106"/>
      <c r="AC22" s="106"/>
      <c r="AD22" s="106"/>
      <c r="AE22" s="631"/>
      <c r="AF22" s="126"/>
      <c r="AG22" s="106"/>
      <c r="AH22" s="632"/>
      <c r="AI22" s="106"/>
      <c r="AJ22" s="2191"/>
      <c r="AK22" s="106"/>
      <c r="AL22" s="11"/>
    </row>
    <row r="23" spans="2:38" ht="11.25" customHeight="1">
      <c r="B23" s="458">
        <v>13</v>
      </c>
      <c r="C23" s="231" t="s">
        <v>45</v>
      </c>
      <c r="D23" s="2220">
        <v>19.25</v>
      </c>
      <c r="E23" s="2214">
        <f>'12-18л. РАСКЛАДКА'!Q26</f>
        <v>0</v>
      </c>
      <c r="F23" s="1635">
        <f>'12-18л. РАСКЛАДКА'!Q85</f>
        <v>0</v>
      </c>
      <c r="G23" s="1635">
        <f>'12-18л. РАСКЛАДКА'!Q143</f>
        <v>0</v>
      </c>
      <c r="H23" s="1635">
        <f>'12-18л. РАСКЛАДКА'!Q199</f>
        <v>0</v>
      </c>
      <c r="I23" s="2064">
        <f>'12-18л. РАСКЛАДКА'!Q256</f>
        <v>85.715000000000003</v>
      </c>
      <c r="J23" s="2098">
        <f>'12-18л. РАСКЛАДКА'!Q310</f>
        <v>38.5</v>
      </c>
      <c r="K23" s="1635">
        <f>'12-18л. РАСКЛАДКА'!Q365</f>
        <v>0</v>
      </c>
      <c r="L23" s="1635">
        <f>'12-18л. РАСКЛАДКА'!Q421</f>
        <v>106.785</v>
      </c>
      <c r="M23" s="1635">
        <f>'12-18л. РАСКЛАДКА'!Q474</f>
        <v>0</v>
      </c>
      <c r="N23" s="1635">
        <f>'12-18л. РАСКЛАДКА'!Q528</f>
        <v>0</v>
      </c>
      <c r="O23" s="2064">
        <f>'12-18л. РАСКЛАДКА'!Q581</f>
        <v>0</v>
      </c>
      <c r="P23" s="372">
        <f>'12-18л. РАСКЛАДКА'!Q636</f>
        <v>0</v>
      </c>
      <c r="Q23" s="2071">
        <f t="shared" si="0"/>
        <v>231</v>
      </c>
      <c r="R23" s="3700">
        <v>0</v>
      </c>
      <c r="S23" s="2384">
        <v>231</v>
      </c>
      <c r="T23" s="2413">
        <v>77</v>
      </c>
      <c r="V23" s="383"/>
      <c r="W23" s="126"/>
      <c r="X23" s="635"/>
      <c r="Y23" s="629"/>
      <c r="Z23" s="367"/>
      <c r="AA23" s="106"/>
      <c r="AB23" s="106"/>
      <c r="AC23" s="106"/>
      <c r="AD23" s="106"/>
      <c r="AE23" s="631"/>
      <c r="AF23" s="126"/>
      <c r="AG23" s="106"/>
      <c r="AH23" s="632"/>
      <c r="AI23" s="106"/>
      <c r="AJ23" s="2191"/>
      <c r="AK23" s="106"/>
      <c r="AL23" s="11"/>
    </row>
    <row r="24" spans="2:38" ht="13.5" customHeight="1">
      <c r="B24" s="458">
        <v>14</v>
      </c>
      <c r="C24" s="231" t="s">
        <v>102</v>
      </c>
      <c r="D24" s="2220">
        <v>10</v>
      </c>
      <c r="E24" s="2214">
        <f>'12-18л. РАСКЛАДКА'!Q27</f>
        <v>0</v>
      </c>
      <c r="F24" s="1635">
        <f>'12-18л. РАСКЛАДКА'!Q86</f>
        <v>0</v>
      </c>
      <c r="G24" s="1635">
        <f>'12-18л. РАСКЛАДКА'!Q144</f>
        <v>0</v>
      </c>
      <c r="H24" s="1635">
        <f>'12-18л. РАСКЛАДКА'!Q200</f>
        <v>120</v>
      </c>
      <c r="I24" s="2064">
        <f>'12-18л. РАСКЛАДКА'!Q257</f>
        <v>0</v>
      </c>
      <c r="J24" s="2098">
        <f>'12-18л. РАСКЛАДКА'!Q311</f>
        <v>0</v>
      </c>
      <c r="K24" s="1635">
        <f>'12-18л. РАСКЛАДКА'!Q366</f>
        <v>0</v>
      </c>
      <c r="L24" s="1635">
        <f>'12-18л. РАСКЛАДКА'!Q422</f>
        <v>0</v>
      </c>
      <c r="M24" s="1635">
        <f>'12-18л. РАСКЛАДКА'!Q475</f>
        <v>0</v>
      </c>
      <c r="N24" s="1635">
        <f>'12-18л. РАСКЛАДКА'!Q529</f>
        <v>0</v>
      </c>
      <c r="O24" s="2064">
        <f>'12-18л. РАСКЛАДКА'!Q582</f>
        <v>0</v>
      </c>
      <c r="P24" s="372">
        <f>'12-18л. РАСКЛАДКА'!Q637</f>
        <v>0</v>
      </c>
      <c r="Q24" s="2071">
        <f t="shared" si="0"/>
        <v>120</v>
      </c>
      <c r="R24" s="3700">
        <v>0</v>
      </c>
      <c r="S24" s="2384">
        <v>120</v>
      </c>
      <c r="T24" s="2413">
        <v>40</v>
      </c>
      <c r="V24" s="383"/>
      <c r="W24" s="126"/>
      <c r="X24" s="635"/>
      <c r="Y24" s="629"/>
      <c r="Z24" s="367"/>
      <c r="AA24" s="106"/>
      <c r="AB24" s="106"/>
      <c r="AC24" s="106"/>
      <c r="AD24" s="106"/>
      <c r="AE24" s="631"/>
      <c r="AF24" s="126"/>
      <c r="AG24" s="106"/>
      <c r="AH24" s="632"/>
      <c r="AI24" s="106"/>
      <c r="AJ24" s="2191"/>
      <c r="AK24" s="106"/>
      <c r="AL24" s="11"/>
    </row>
    <row r="25" spans="2:38" ht="12" customHeight="1">
      <c r="B25" s="458">
        <v>15</v>
      </c>
      <c r="C25" s="231" t="s">
        <v>182</v>
      </c>
      <c r="D25" s="2220">
        <v>87.5</v>
      </c>
      <c r="E25" s="2214">
        <f>'12-18л. РАСКЛАДКА'!Q28</f>
        <v>0</v>
      </c>
      <c r="F25" s="1635">
        <f>'12-18л. РАСКЛАДКА'!Q87</f>
        <v>205</v>
      </c>
      <c r="G25" s="1635">
        <f>'12-18л. РАСКЛАДКА'!Q145</f>
        <v>13</v>
      </c>
      <c r="H25" s="1635">
        <f>'12-18л. РАСКЛАДКА'!Q201</f>
        <v>0</v>
      </c>
      <c r="I25" s="2064">
        <f>'12-18л. РАСКЛАДКА'!Q258</f>
        <v>32.57</v>
      </c>
      <c r="J25" s="2098">
        <f>'12-18л. РАСКЛАДКА'!Q312</f>
        <v>5.4</v>
      </c>
      <c r="K25" s="1635">
        <f>'12-18л. РАСКЛАДКА'!Q367</f>
        <v>239.61</v>
      </c>
      <c r="L25" s="1635">
        <f>'12-18л. РАСКЛАДКА'!Q423</f>
        <v>27</v>
      </c>
      <c r="M25" s="1635">
        <f>'12-18л. РАСКЛАДКА'!Q476</f>
        <v>123.92999999999999</v>
      </c>
      <c r="N25" s="1635">
        <f>'12-18л. РАСКЛАДКА'!Q530</f>
        <v>0</v>
      </c>
      <c r="O25" s="2064">
        <f>'12-18л. РАСКЛАДКА'!Q583</f>
        <v>220</v>
      </c>
      <c r="P25" s="372">
        <f>'12-18л. РАСКЛАДКА'!Q638</f>
        <v>183.49</v>
      </c>
      <c r="Q25" s="2071">
        <f t="shared" si="0"/>
        <v>1050</v>
      </c>
      <c r="R25" s="3700">
        <v>0</v>
      </c>
      <c r="S25" s="2384">
        <v>1050</v>
      </c>
      <c r="T25" s="2413">
        <v>350</v>
      </c>
      <c r="V25" s="383"/>
      <c r="W25" s="126"/>
      <c r="X25" s="635"/>
      <c r="Y25" s="629"/>
      <c r="Z25" s="367"/>
      <c r="AA25" s="106"/>
      <c r="AB25" s="106"/>
      <c r="AC25" s="106"/>
      <c r="AD25" s="106"/>
      <c r="AE25" s="631"/>
      <c r="AF25" s="126"/>
      <c r="AG25" s="106"/>
      <c r="AH25" s="632"/>
      <c r="AI25" s="106"/>
      <c r="AJ25" s="2196"/>
      <c r="AK25" s="106"/>
      <c r="AL25" s="11"/>
    </row>
    <row r="26" spans="2:38" ht="12.75" customHeight="1">
      <c r="B26" s="458">
        <v>16</v>
      </c>
      <c r="C26" s="231" t="s">
        <v>183</v>
      </c>
      <c r="D26" s="2220">
        <v>45</v>
      </c>
      <c r="E26" s="2214">
        <f>'12-18л. РАСКЛАДКА'!Q29</f>
        <v>0</v>
      </c>
      <c r="F26" s="1635">
        <f>'12-18л. РАСКЛАДКА'!Q88</f>
        <v>0</v>
      </c>
      <c r="G26" s="1635">
        <f>'12-18л. РАСКЛАДКА'!Q146</f>
        <v>0</v>
      </c>
      <c r="H26" s="1635">
        <f>'12-18л. РАСКЛАДКА'!Q202</f>
        <v>0</v>
      </c>
      <c r="I26" s="2064">
        <f>'12-18л. РАСКЛАДКА'!Q259</f>
        <v>0</v>
      </c>
      <c r="J26" s="2098">
        <f>'12-18л. РАСКЛАДКА'!Q313</f>
        <v>0</v>
      </c>
      <c r="K26" s="1635">
        <f>'12-18л. РАСКЛАДКА'!Q368</f>
        <v>0</v>
      </c>
      <c r="L26" s="1635">
        <f>'12-18л. РАСКЛАДКА'!Q424</f>
        <v>0</v>
      </c>
      <c r="M26" s="1635">
        <f>'12-18л. РАСКЛАДКА'!Q477</f>
        <v>0</v>
      </c>
      <c r="N26" s="1635">
        <f>'12-18л. РАСКЛАДКА'!Q531</f>
        <v>0</v>
      </c>
      <c r="O26" s="2064">
        <f>'12-18л. РАСКЛАДКА'!Q584</f>
        <v>0</v>
      </c>
      <c r="P26" s="372">
        <f>'12-18л. РАСКЛАДКА'!Q639</f>
        <v>0</v>
      </c>
      <c r="Q26" s="2071">
        <f t="shared" si="0"/>
        <v>0</v>
      </c>
      <c r="R26" s="3701">
        <v>-100</v>
      </c>
      <c r="S26" s="2384">
        <v>540</v>
      </c>
      <c r="T26" s="2413">
        <v>180</v>
      </c>
      <c r="V26" s="383"/>
      <c r="W26" s="126"/>
      <c r="X26" s="635"/>
      <c r="Y26" s="634"/>
      <c r="Z26" s="367"/>
      <c r="AA26" s="106"/>
      <c r="AB26" s="106"/>
      <c r="AC26" s="106"/>
      <c r="AD26" s="106"/>
      <c r="AE26" s="631"/>
      <c r="AF26" s="126"/>
      <c r="AG26" s="106"/>
      <c r="AH26" s="632"/>
      <c r="AI26" s="106"/>
      <c r="AJ26" s="2207"/>
      <c r="AK26" s="106"/>
      <c r="AL26" s="11"/>
    </row>
    <row r="27" spans="2:38" ht="12" customHeight="1">
      <c r="B27" s="458">
        <v>17</v>
      </c>
      <c r="C27" s="231" t="s">
        <v>184</v>
      </c>
      <c r="D27" s="2220">
        <v>15</v>
      </c>
      <c r="E27" s="2214">
        <f>'12-18л. РАСКЛАДКА'!Q30</f>
        <v>0</v>
      </c>
      <c r="F27" s="1635">
        <f>'12-18л. РАСКЛАДКА'!Q89</f>
        <v>0</v>
      </c>
      <c r="G27" s="1635">
        <f>'12-18л. РАСКЛАДКА'!Q147</f>
        <v>150</v>
      </c>
      <c r="H27" s="1635">
        <f>'12-18л. РАСКЛАДКА'!Q203</f>
        <v>0</v>
      </c>
      <c r="I27" s="2064">
        <f>'12-18л. РАСКЛАДКА'!Q260</f>
        <v>0</v>
      </c>
      <c r="J27" s="2098">
        <f>'12-18л. РАСКЛАДКА'!Q314</f>
        <v>0</v>
      </c>
      <c r="K27" s="1635">
        <f>'12-18л. РАСКЛАДКА'!Q369</f>
        <v>0</v>
      </c>
      <c r="L27" s="1635">
        <f>'12-18л. РАСКЛАДКА'!Q425</f>
        <v>0</v>
      </c>
      <c r="M27" s="1635">
        <f>'12-18л. РАСКЛАДКА'!Q478</f>
        <v>0</v>
      </c>
      <c r="N27" s="1635">
        <f>'12-18л. РАСКЛАДКА'!Q532</f>
        <v>0</v>
      </c>
      <c r="O27" s="2064">
        <f>'12-18л. РАСКЛАДКА'!Q585</f>
        <v>0</v>
      </c>
      <c r="P27" s="372">
        <f>'12-18л. РАСКЛАДКА'!Q640</f>
        <v>30</v>
      </c>
      <c r="Q27" s="2071">
        <f t="shared" si="0"/>
        <v>180</v>
      </c>
      <c r="R27" s="3699">
        <v>0</v>
      </c>
      <c r="S27" s="2384">
        <v>180</v>
      </c>
      <c r="T27" s="2413">
        <v>60</v>
      </c>
      <c r="V27" s="383"/>
      <c r="W27" s="126"/>
      <c r="X27" s="635"/>
      <c r="Y27" s="629"/>
      <c r="Z27" s="367"/>
      <c r="AA27" s="106"/>
      <c r="AB27" s="106"/>
      <c r="AC27" s="106"/>
      <c r="AD27" s="106"/>
      <c r="AE27" s="631"/>
      <c r="AF27" s="126"/>
      <c r="AG27" s="106"/>
      <c r="AH27" s="632"/>
      <c r="AI27" s="106"/>
      <c r="AJ27" s="2191"/>
      <c r="AK27" s="106"/>
      <c r="AL27" s="11"/>
    </row>
    <row r="28" spans="2:38" ht="13.5" customHeight="1">
      <c r="B28" s="458">
        <v>18</v>
      </c>
      <c r="C28" s="231" t="s">
        <v>46</v>
      </c>
      <c r="D28" s="2220">
        <v>3.75</v>
      </c>
      <c r="E28" s="2214">
        <f>'12-18л. РАСКЛАДКА'!Q31</f>
        <v>0</v>
      </c>
      <c r="F28" s="1635">
        <f>'12-18л. РАСКЛАДКА'!Q90</f>
        <v>7.5</v>
      </c>
      <c r="G28" s="1635">
        <f>'12-18л. РАСКЛАДКА'!Q148</f>
        <v>0</v>
      </c>
      <c r="H28" s="1635">
        <f>'12-18л. РАСКЛАДКА'!Q204</f>
        <v>0</v>
      </c>
      <c r="I28" s="2064">
        <f>'12-18л. РАСКЛАДКА'!Q261</f>
        <v>0</v>
      </c>
      <c r="J28" s="2098">
        <f>'12-18л. РАСКЛАДКА'!Q315</f>
        <v>7.5</v>
      </c>
      <c r="K28" s="1635">
        <f>'12-18л. РАСКЛАДКА'!Q370</f>
        <v>0</v>
      </c>
      <c r="L28" s="1635">
        <f>'12-18л. РАСКЛАДКА'!Q426</f>
        <v>0</v>
      </c>
      <c r="M28" s="1635">
        <f>'12-18л. РАСКЛАДКА'!Q479</f>
        <v>30</v>
      </c>
      <c r="N28" s="1635">
        <f>'12-18л. РАСКЛАДКА'!Q533</f>
        <v>0</v>
      </c>
      <c r="O28" s="2064">
        <f>'12-18л. РАСКЛАДКА'!Q586</f>
        <v>0</v>
      </c>
      <c r="P28" s="372">
        <f>'12-18л. РАСКЛАДКА'!Q641</f>
        <v>0</v>
      </c>
      <c r="Q28" s="2071">
        <f t="shared" si="0"/>
        <v>45</v>
      </c>
      <c r="R28" s="3699">
        <v>0</v>
      </c>
      <c r="S28" s="2384">
        <v>45</v>
      </c>
      <c r="T28" s="2413">
        <v>15</v>
      </c>
      <c r="V28" s="383"/>
      <c r="W28" s="126"/>
      <c r="X28" s="635"/>
      <c r="Y28" s="629"/>
      <c r="Z28" s="367"/>
      <c r="AA28" s="106"/>
      <c r="AB28" s="106"/>
      <c r="AC28" s="106"/>
      <c r="AD28" s="106"/>
      <c r="AE28" s="631"/>
      <c r="AF28" s="126"/>
      <c r="AG28" s="106"/>
      <c r="AH28" s="632"/>
      <c r="AI28" s="106"/>
      <c r="AJ28" s="2191"/>
      <c r="AK28" s="106"/>
      <c r="AL28" s="11"/>
    </row>
    <row r="29" spans="2:38" ht="12.75" customHeight="1">
      <c r="B29" s="458">
        <v>19</v>
      </c>
      <c r="C29" s="231" t="s">
        <v>185</v>
      </c>
      <c r="D29" s="2220">
        <v>2.5</v>
      </c>
      <c r="E29" s="2214">
        <f>'12-18л. РАСКЛАДКА'!Q32</f>
        <v>0</v>
      </c>
      <c r="F29" s="1635">
        <f>'12-18л. РАСКЛАДКА'!Q91</f>
        <v>0</v>
      </c>
      <c r="G29" s="1635">
        <f>'12-18л. РАСКЛАДКА'!Q149</f>
        <v>4.5</v>
      </c>
      <c r="H29" s="1635">
        <f>'12-18л. РАСКЛАДКА'!Q205</f>
        <v>20.5</v>
      </c>
      <c r="I29" s="2064">
        <f>'12-18л. РАСКЛАДКА'!Q262</f>
        <v>0</v>
      </c>
      <c r="J29" s="2098">
        <f>'12-18л. РАСКЛАДКА'!Q316</f>
        <v>5</v>
      </c>
      <c r="K29" s="1635">
        <f>'12-18л. РАСКЛАДКА'!Q371</f>
        <v>0</v>
      </c>
      <c r="L29" s="1635">
        <f>'12-18л. РАСКЛАДКА'!Q427</f>
        <v>0</v>
      </c>
      <c r="M29" s="1635">
        <f>'12-18л. РАСКЛАДКА'!Q480</f>
        <v>0</v>
      </c>
      <c r="N29" s="1635">
        <f>'12-18л. РАСКЛАДКА'!Q534</f>
        <v>0</v>
      </c>
      <c r="O29" s="2064">
        <f>'12-18л. РАСКЛАДКА'!Q587</f>
        <v>0</v>
      </c>
      <c r="P29" s="372">
        <f>'12-18л. РАСКЛАДКА'!Q642</f>
        <v>0</v>
      </c>
      <c r="Q29" s="2071">
        <f t="shared" si="0"/>
        <v>30</v>
      </c>
      <c r="R29" s="3699">
        <v>0</v>
      </c>
      <c r="S29" s="2384">
        <v>30</v>
      </c>
      <c r="T29" s="2413">
        <v>10</v>
      </c>
      <c r="V29" s="383"/>
      <c r="W29" s="126"/>
      <c r="X29" s="635"/>
      <c r="Y29" s="629"/>
      <c r="Z29" s="367"/>
      <c r="AA29" s="106"/>
      <c r="AB29" s="106"/>
      <c r="AC29" s="106"/>
      <c r="AD29" s="106"/>
      <c r="AE29" s="631"/>
      <c r="AF29" s="126"/>
      <c r="AG29" s="106"/>
      <c r="AH29" s="632"/>
      <c r="AI29" s="106"/>
      <c r="AJ29" s="2192"/>
      <c r="AK29" s="106"/>
      <c r="AL29" s="11"/>
    </row>
    <row r="30" spans="2:38" ht="13.5" customHeight="1">
      <c r="B30" s="458">
        <v>20</v>
      </c>
      <c r="C30" s="231" t="s">
        <v>47</v>
      </c>
      <c r="D30" s="2220">
        <v>8.75</v>
      </c>
      <c r="E30" s="2840">
        <f>'12-18л. РАСКЛАДКА'!Q33</f>
        <v>0</v>
      </c>
      <c r="F30" s="2841">
        <f>'12-18л. РАСКЛАДКА'!Q92</f>
        <v>2</v>
      </c>
      <c r="G30" s="2841">
        <f>'12-18л. РАСКЛАДКА'!Q150</f>
        <v>3.6</v>
      </c>
      <c r="H30" s="2841">
        <f>'12-18л. РАСКЛАДКА'!Q206</f>
        <v>18.351999999999997</v>
      </c>
      <c r="I30" s="2844">
        <f>'12-18л. РАСКЛАДКА'!Q263</f>
        <v>12.040000000000001</v>
      </c>
      <c r="J30" s="2937">
        <f>'12-18л. РАСКЛАДКА'!Q317</f>
        <v>11.198</v>
      </c>
      <c r="K30" s="2841">
        <f>'12-18л. РАСКЛАДКА'!Q372</f>
        <v>6.4</v>
      </c>
      <c r="L30" s="2841">
        <f>'12-18л. РАСКЛАДКА'!Q428</f>
        <v>6.3</v>
      </c>
      <c r="M30" s="2841">
        <f>'12-18л. РАСКЛАДКА'!Q481</f>
        <v>21.25</v>
      </c>
      <c r="N30" s="2841">
        <f>'12-18л. РАСКЛАДКА'!Q535</f>
        <v>8.56</v>
      </c>
      <c r="O30" s="2844">
        <f>'12-18л. РАСКЛАДКА'!Q588</f>
        <v>6.3</v>
      </c>
      <c r="P30" s="2938">
        <f>'12-18л. РАСКЛАДКА'!Q643</f>
        <v>9</v>
      </c>
      <c r="Q30" s="2071">
        <f t="shared" si="0"/>
        <v>104.99999999999999</v>
      </c>
      <c r="R30" s="3699">
        <v>0</v>
      </c>
      <c r="S30" s="2384">
        <v>105</v>
      </c>
      <c r="T30" s="2413">
        <v>35</v>
      </c>
      <c r="V30" s="383"/>
      <c r="W30" s="126"/>
      <c r="X30" s="635"/>
      <c r="Y30" s="629"/>
      <c r="Z30" s="367"/>
      <c r="AA30" s="106"/>
      <c r="AB30" s="106"/>
      <c r="AC30" s="106"/>
      <c r="AD30" s="106"/>
      <c r="AE30" s="631"/>
      <c r="AF30" s="126"/>
      <c r="AG30" s="106"/>
      <c r="AH30" s="632"/>
      <c r="AI30" s="106"/>
      <c r="AJ30" s="2192"/>
      <c r="AK30" s="106"/>
      <c r="AL30" s="11"/>
    </row>
    <row r="31" spans="2:38" ht="13.5" customHeight="1">
      <c r="B31" s="458">
        <v>21</v>
      </c>
      <c r="C31" s="231" t="s">
        <v>48</v>
      </c>
      <c r="D31" s="2220">
        <v>4.5</v>
      </c>
      <c r="E31" s="2840">
        <f>'12-18л. РАСКЛАДКА'!Q34</f>
        <v>7.56</v>
      </c>
      <c r="F31" s="2841">
        <f>'12-18л. РАСКЛАДКА'!Q93</f>
        <v>21.1</v>
      </c>
      <c r="G31" s="2841">
        <f>'12-18л. РАСКЛАДКА'!Q151</f>
        <v>0</v>
      </c>
      <c r="H31" s="2841">
        <f>'12-18л. РАСКЛАДКА'!Q207</f>
        <v>0</v>
      </c>
      <c r="I31" s="2844">
        <f>'12-18л. РАСКЛАДКА'!Q264</f>
        <v>1.93</v>
      </c>
      <c r="J31" s="2937">
        <f>'12-18л. РАСКЛАДКА'!Q318</f>
        <v>4</v>
      </c>
      <c r="K31" s="2841">
        <f>'12-18л. РАСКЛАДКА'!Q373</f>
        <v>0</v>
      </c>
      <c r="L31" s="2841">
        <f>'12-18л. РАСКЛАДКА'!Q429</f>
        <v>2.46</v>
      </c>
      <c r="M31" s="2841">
        <f>'12-18л. РАСКЛАДКА'!Q482</f>
        <v>0.25</v>
      </c>
      <c r="N31" s="2841">
        <f>'12-18л. РАСКЛАДКА'!Q536</f>
        <v>5</v>
      </c>
      <c r="O31" s="2844">
        <f>'12-18л. РАСКЛАДКА'!Q589</f>
        <v>4</v>
      </c>
      <c r="P31" s="2938">
        <f>'12-18л. РАСКЛАДКА'!Q644</f>
        <v>7.7</v>
      </c>
      <c r="Q31" s="2071">
        <f t="shared" si="0"/>
        <v>54.000000000000007</v>
      </c>
      <c r="R31" s="3699">
        <v>0</v>
      </c>
      <c r="S31" s="2384">
        <v>54</v>
      </c>
      <c r="T31" s="2413">
        <v>18</v>
      </c>
      <c r="V31" s="383"/>
      <c r="W31" s="126"/>
      <c r="X31" s="635"/>
      <c r="Y31" s="629"/>
      <c r="Z31" s="367"/>
      <c r="AA31" s="106"/>
      <c r="AB31" s="106"/>
      <c r="AC31" s="106"/>
      <c r="AD31" s="106"/>
      <c r="AE31" s="631"/>
      <c r="AF31" s="126"/>
      <c r="AG31" s="106"/>
      <c r="AH31" s="632"/>
      <c r="AI31" s="106"/>
      <c r="AJ31" s="2192"/>
      <c r="AK31" s="106"/>
    </row>
    <row r="32" spans="2:38" ht="12" customHeight="1">
      <c r="B32" s="458">
        <v>22</v>
      </c>
      <c r="C32" s="231" t="s">
        <v>186</v>
      </c>
      <c r="D32" s="2220">
        <v>10</v>
      </c>
      <c r="E32" s="2214">
        <f>'12-18л. РАСКЛАДКА'!Q35</f>
        <v>0</v>
      </c>
      <c r="F32" s="1635">
        <f>'12-18л. РАСКЛАДКА'!Q94</f>
        <v>0</v>
      </c>
      <c r="G32" s="1635">
        <f>'12-18л. РАСКЛАДКА'!Q152</f>
        <v>9</v>
      </c>
      <c r="H32" s="1635">
        <f>'12-18л. РАСКЛАДКА'!Q208</f>
        <v>0</v>
      </c>
      <c r="I32" s="2064">
        <f>'12-18л. РАСКЛАДКА'!Q265</f>
        <v>0</v>
      </c>
      <c r="J32" s="2937">
        <f>'12-18л. РАСКЛАДКА'!Q319</f>
        <v>5.31</v>
      </c>
      <c r="K32" s="2841">
        <f>'12-18л. РАСКЛАДКА'!Q374</f>
        <v>100.39</v>
      </c>
      <c r="L32" s="2841">
        <f>'12-18л. РАСКЛАДКА'!Q430</f>
        <v>0</v>
      </c>
      <c r="M32" s="2841">
        <f>'12-18л. РАСКЛАДКА'!Q483</f>
        <v>0.5</v>
      </c>
      <c r="N32" s="2841">
        <f>'12-18л. РАСКЛАДКА'!Q537</f>
        <v>0</v>
      </c>
      <c r="O32" s="2844">
        <f>'12-18л. РАСКЛАДКА'!Q590</f>
        <v>0</v>
      </c>
      <c r="P32" s="2938">
        <f>'12-18л. РАСКЛАДКА'!Q645</f>
        <v>4.8</v>
      </c>
      <c r="Q32" s="2071">
        <f t="shared" si="0"/>
        <v>120</v>
      </c>
      <c r="R32" s="3699">
        <v>0</v>
      </c>
      <c r="S32" s="2384">
        <v>120</v>
      </c>
      <c r="T32" s="2413">
        <v>40</v>
      </c>
      <c r="V32" s="383"/>
      <c r="W32" s="126"/>
      <c r="X32" s="635"/>
      <c r="Y32" s="629"/>
      <c r="Z32" s="367"/>
      <c r="AA32" s="106"/>
      <c r="AB32" s="106"/>
      <c r="AC32" s="106"/>
      <c r="AD32" s="106"/>
      <c r="AE32" s="631"/>
      <c r="AF32" s="126"/>
      <c r="AG32" s="106"/>
      <c r="AH32" s="632"/>
      <c r="AI32" s="106"/>
      <c r="AJ32" s="2191"/>
      <c r="AK32" s="106"/>
    </row>
    <row r="33" spans="2:37" ht="13.5" customHeight="1">
      <c r="B33" s="458">
        <v>23</v>
      </c>
      <c r="C33" s="231" t="s">
        <v>49</v>
      </c>
      <c r="D33" s="2220">
        <v>8.75</v>
      </c>
      <c r="E33" s="2214">
        <f>'12-18л. РАСКЛАДКА'!Q36</f>
        <v>7</v>
      </c>
      <c r="F33" s="1635">
        <f>'12-18л. РАСКЛАДКА'!Q95</f>
        <v>12</v>
      </c>
      <c r="G33" s="1635">
        <f>'12-18л. РАСКЛАДКА'!Q153</f>
        <v>21</v>
      </c>
      <c r="H33" s="1635">
        <f>'12-18л. РАСКЛАДКА'!Q209</f>
        <v>0</v>
      </c>
      <c r="I33" s="2064">
        <f>'12-18л. РАСКЛАДКА'!Q266</f>
        <v>1.35</v>
      </c>
      <c r="J33" s="2098">
        <f>'12-18л. РАСКЛАДКА'!Q320</f>
        <v>10</v>
      </c>
      <c r="K33" s="1635">
        <f>'12-18л. РАСКЛАДКА'!Q375</f>
        <v>6.5</v>
      </c>
      <c r="L33" s="1635">
        <f>'12-18л. РАСКЛАДКА'!Q431</f>
        <v>2.4500000000000002</v>
      </c>
      <c r="M33" s="1635">
        <f>'12-18л. РАСКЛАДКА'!Q484</f>
        <v>20.6</v>
      </c>
      <c r="N33" s="1635">
        <f>'12-18л. РАСКЛАДКА'!Q538</f>
        <v>9.1999999999999993</v>
      </c>
      <c r="O33" s="2064">
        <f>'12-18л. РАСКЛАДКА'!Q591</f>
        <v>0</v>
      </c>
      <c r="P33" s="372">
        <f>'12-18л. РАСКЛАДКА'!Q646</f>
        <v>14.9</v>
      </c>
      <c r="Q33" s="2071">
        <f t="shared" si="0"/>
        <v>105.00000000000001</v>
      </c>
      <c r="R33" s="3699">
        <v>0</v>
      </c>
      <c r="S33" s="2384">
        <v>105</v>
      </c>
      <c r="T33" s="2413">
        <v>35</v>
      </c>
      <c r="V33" s="383"/>
      <c r="W33" s="126"/>
      <c r="X33" s="635"/>
      <c r="Y33" s="629"/>
      <c r="Z33" s="367"/>
      <c r="AA33" s="106"/>
      <c r="AB33" s="106"/>
      <c r="AC33" s="106"/>
      <c r="AD33" s="106"/>
      <c r="AE33" s="631"/>
      <c r="AF33" s="126"/>
      <c r="AG33" s="106"/>
      <c r="AH33" s="632"/>
      <c r="AI33" s="106"/>
      <c r="AJ33" s="2191"/>
      <c r="AK33" s="106"/>
    </row>
    <row r="34" spans="2:37" ht="12.75" customHeight="1">
      <c r="B34" s="458">
        <v>24</v>
      </c>
      <c r="C34" s="231" t="s">
        <v>50</v>
      </c>
      <c r="D34" s="2220">
        <v>3.75</v>
      </c>
      <c r="E34" s="2214">
        <f>'12-18л. РАСКЛАДКА'!Q37</f>
        <v>0</v>
      </c>
      <c r="F34" s="1635">
        <f>'12-18л. РАСКЛАДКА'!Q96</f>
        <v>0</v>
      </c>
      <c r="G34" s="1635">
        <f>'12-18л. РАСКЛАДКА'!Q154</f>
        <v>45</v>
      </c>
      <c r="H34" s="1635">
        <f>'12-18л. РАСКЛАДКА'!Q210</f>
        <v>0</v>
      </c>
      <c r="I34" s="2064">
        <f>'12-18л. РАСКЛАДКА'!Q267</f>
        <v>0</v>
      </c>
      <c r="J34" s="2098">
        <f>'12-18л. РАСКЛАДКА'!Q321</f>
        <v>0</v>
      </c>
      <c r="K34" s="1635">
        <f>'12-18л. РАСКЛАДКА'!Q376</f>
        <v>0</v>
      </c>
      <c r="L34" s="1635">
        <f>'12-18л. РАСКЛАДКА'!Q432</f>
        <v>0</v>
      </c>
      <c r="M34" s="1635">
        <f>'12-18л. РАСКЛАДКА'!Q485</f>
        <v>0</v>
      </c>
      <c r="N34" s="1635">
        <f>'12-18л. РАСКЛАДКА'!Q539</f>
        <v>0</v>
      </c>
      <c r="O34" s="2064">
        <f>'12-18л. РАСКЛАДКА'!Q592</f>
        <v>0</v>
      </c>
      <c r="P34" s="372">
        <f>'12-18л. РАСКЛАДКА'!Q647</f>
        <v>0</v>
      </c>
      <c r="Q34" s="2071">
        <f t="shared" si="0"/>
        <v>45</v>
      </c>
      <c r="R34" s="3699">
        <v>0</v>
      </c>
      <c r="S34" s="2384">
        <v>45</v>
      </c>
      <c r="T34" s="2413">
        <v>15</v>
      </c>
      <c r="V34" s="383"/>
      <c r="W34" s="126"/>
      <c r="X34" s="635"/>
      <c r="Y34" s="629"/>
      <c r="Z34" s="367"/>
      <c r="AA34" s="106"/>
      <c r="AB34" s="106"/>
      <c r="AC34" s="106"/>
      <c r="AD34" s="106"/>
      <c r="AE34" s="631"/>
      <c r="AF34" s="126"/>
      <c r="AG34" s="106"/>
      <c r="AH34" s="632"/>
      <c r="AI34" s="106"/>
      <c r="AJ34" s="2191"/>
      <c r="AK34" s="106"/>
    </row>
    <row r="35" spans="2:37" ht="12" customHeight="1">
      <c r="B35" s="458">
        <v>25</v>
      </c>
      <c r="C35" s="231" t="s">
        <v>51</v>
      </c>
      <c r="D35" s="2220">
        <v>0.5</v>
      </c>
      <c r="E35" s="2214">
        <f>'12-18л. РАСКЛАДКА'!Q38</f>
        <v>2</v>
      </c>
      <c r="F35" s="1635">
        <f>'12-18л. РАСКЛАДКА'!Q97</f>
        <v>0</v>
      </c>
      <c r="G35" s="1635">
        <f>'12-18л. РАСКЛАДКА'!Q155</f>
        <v>2</v>
      </c>
      <c r="H35" s="1635">
        <f>'12-18л. РАСКЛАДКА'!Q211</f>
        <v>0</v>
      </c>
      <c r="I35" s="2064">
        <f>'12-18л. РАСКЛАДКА'!Q268</f>
        <v>0</v>
      </c>
      <c r="J35" s="2098">
        <f>'12-18л. РАСКЛАДКА'!Q322</f>
        <v>0</v>
      </c>
      <c r="K35" s="1635">
        <f>'12-18л. РАСКЛАДКА'!Q377</f>
        <v>0</v>
      </c>
      <c r="L35" s="1635">
        <f>'12-18л. РАСКЛАДКА'!Q433</f>
        <v>0</v>
      </c>
      <c r="M35" s="1635">
        <f>'12-18л. РАСКЛАДКА'!Q486</f>
        <v>2</v>
      </c>
      <c r="N35" s="1635">
        <f>'12-18л. РАСКЛАДКА'!Q540</f>
        <v>0</v>
      </c>
      <c r="O35" s="2064">
        <f>'12-18л. РАСКЛАДКА'!Q593</f>
        <v>0</v>
      </c>
      <c r="P35" s="372">
        <f>'12-18л. РАСКЛАДКА'!Q648</f>
        <v>0</v>
      </c>
      <c r="Q35" s="2071">
        <f t="shared" si="0"/>
        <v>6</v>
      </c>
      <c r="R35" s="3699">
        <v>0</v>
      </c>
      <c r="S35" s="2384">
        <v>6</v>
      </c>
      <c r="T35" s="2413">
        <v>2</v>
      </c>
      <c r="V35" s="383"/>
      <c r="W35" s="126"/>
      <c r="X35" s="643"/>
      <c r="Y35" s="634"/>
      <c r="Z35" s="367"/>
      <c r="AA35" s="106"/>
      <c r="AB35" s="106"/>
      <c r="AC35" s="106"/>
      <c r="AD35" s="106"/>
      <c r="AE35" s="631"/>
      <c r="AF35" s="126"/>
      <c r="AG35" s="106"/>
      <c r="AH35" s="632"/>
      <c r="AI35" s="106"/>
      <c r="AJ35" s="2191"/>
      <c r="AK35" s="106"/>
    </row>
    <row r="36" spans="2:37" ht="15.75" customHeight="1">
      <c r="B36" s="458">
        <v>26</v>
      </c>
      <c r="C36" s="231" t="s">
        <v>187</v>
      </c>
      <c r="D36" s="2220">
        <v>0.3</v>
      </c>
      <c r="E36" s="2214">
        <f>'12-18л. РАСКЛАДКА'!Q39</f>
        <v>0</v>
      </c>
      <c r="F36" s="1635">
        <f>'12-18л. РАСКЛАДКА'!Q98</f>
        <v>3</v>
      </c>
      <c r="G36" s="1635">
        <f>'12-18л. РАСКЛАДКА'!Q156</f>
        <v>0</v>
      </c>
      <c r="H36" s="1635">
        <f>'12-18л. РАСКЛАДКА'!Q212</f>
        <v>0</v>
      </c>
      <c r="I36" s="2064">
        <f>'12-18л. РАСКЛАДКА'!Q269</f>
        <v>0</v>
      </c>
      <c r="J36" s="2098">
        <f>'12-18л. РАСКЛАДКА'!Q323</f>
        <v>0</v>
      </c>
      <c r="K36" s="1635">
        <f>'12-18л. РАСКЛАДКА'!Q378</f>
        <v>0</v>
      </c>
      <c r="L36" s="1635">
        <f>'12-18л. РАСКЛАДКА'!Q434</f>
        <v>0</v>
      </c>
      <c r="M36" s="1635">
        <f>'12-18л. РАСКЛАДКА'!Q487</f>
        <v>0</v>
      </c>
      <c r="N36" s="1635">
        <f>'12-18л. РАСКЛАДКА'!Q541</f>
        <v>0</v>
      </c>
      <c r="O36" s="2064">
        <f>'12-18л. РАСКЛАДКА'!Q594</f>
        <v>0</v>
      </c>
      <c r="P36" s="372">
        <f>'12-18л. РАСКЛАДКА'!Q649</f>
        <v>0.6</v>
      </c>
      <c r="Q36" s="2071">
        <f t="shared" si="0"/>
        <v>3.6</v>
      </c>
      <c r="R36" s="3699">
        <v>0</v>
      </c>
      <c r="S36" s="2384">
        <v>3.6</v>
      </c>
      <c r="T36" s="2413">
        <v>1.2</v>
      </c>
      <c r="V36" s="383"/>
      <c r="W36" s="126"/>
      <c r="X36" s="635"/>
      <c r="Y36" s="629"/>
      <c r="Z36" s="367"/>
      <c r="AA36" s="106"/>
      <c r="AB36" s="106"/>
      <c r="AC36" s="106"/>
      <c r="AD36" s="106"/>
      <c r="AE36" s="631"/>
      <c r="AF36" s="126"/>
      <c r="AG36" s="106"/>
      <c r="AH36" s="632"/>
      <c r="AI36" s="106"/>
      <c r="AJ36" s="2191"/>
      <c r="AK36" s="106"/>
    </row>
    <row r="37" spans="2:37" ht="12" customHeight="1">
      <c r="B37" s="458">
        <v>27</v>
      </c>
      <c r="C37" s="231" t="s">
        <v>103</v>
      </c>
      <c r="D37" s="2220">
        <v>0.5</v>
      </c>
      <c r="E37" s="2214">
        <f>'12-18л. РАСКЛАДКА'!Q40</f>
        <v>0</v>
      </c>
      <c r="F37" s="1635">
        <f>'12-18л. РАСКЛАДКА'!Q99</f>
        <v>0</v>
      </c>
      <c r="G37" s="1635">
        <f>'12-18л. РАСКЛАДКА'!Q157</f>
        <v>0</v>
      </c>
      <c r="H37" s="1635">
        <f>'12-18л. РАСКЛАДКА'!Q213</f>
        <v>0</v>
      </c>
      <c r="I37" s="2064">
        <f>'12-18л. РАСКЛАДКА'!Q270</f>
        <v>0</v>
      </c>
      <c r="J37" s="2098">
        <f>'12-18л. РАСКЛАДКА'!Q324</f>
        <v>0</v>
      </c>
      <c r="K37" s="1635">
        <f>'12-18л. РАСКЛАДКА'!Q379</f>
        <v>3</v>
      </c>
      <c r="L37" s="1635">
        <f>'12-18л. РАСКЛАДКА'!Q435</f>
        <v>0</v>
      </c>
      <c r="M37" s="1635">
        <f>'12-18л. РАСКЛАДКА'!Q488</f>
        <v>0</v>
      </c>
      <c r="N37" s="1635">
        <f>'12-18л. РАСКЛАДКА'!Q542</f>
        <v>0</v>
      </c>
      <c r="O37" s="2064">
        <f>'12-18л. РАСКЛАДКА'!Q595</f>
        <v>0</v>
      </c>
      <c r="P37" s="372">
        <f>'12-18л. РАСКЛАДКА'!Q650</f>
        <v>3</v>
      </c>
      <c r="Q37" s="2071">
        <f t="shared" si="0"/>
        <v>6</v>
      </c>
      <c r="R37" s="3699">
        <v>0</v>
      </c>
      <c r="S37" s="2384">
        <v>6</v>
      </c>
      <c r="T37" s="2413">
        <v>2</v>
      </c>
      <c r="V37" s="383"/>
      <c r="W37" s="126"/>
      <c r="X37" s="2208"/>
      <c r="Y37" s="629"/>
      <c r="Z37" s="367"/>
      <c r="AA37" s="106"/>
      <c r="AB37" s="106"/>
      <c r="AC37" s="106"/>
      <c r="AD37" s="106"/>
      <c r="AE37" s="631"/>
      <c r="AF37" s="126"/>
      <c r="AG37" s="106"/>
      <c r="AH37" s="632"/>
      <c r="AI37" s="106"/>
      <c r="AJ37" s="2191"/>
      <c r="AK37" s="106"/>
    </row>
    <row r="38" spans="2:37" ht="14.25" customHeight="1">
      <c r="B38" s="458">
        <v>28</v>
      </c>
      <c r="C38" s="231" t="s">
        <v>52</v>
      </c>
      <c r="D38" s="2220">
        <v>7.4999999999999997E-2</v>
      </c>
      <c r="E38" s="2214">
        <f>'12-18л. РАСКЛАДКА'!Q41</f>
        <v>0</v>
      </c>
      <c r="F38" s="1635">
        <f>'12-18л. РАСКЛАДКА'!Q100</f>
        <v>0</v>
      </c>
      <c r="G38" s="1635">
        <f>'12-18л. РАСКЛАДКА'!Q158</f>
        <v>0</v>
      </c>
      <c r="H38" s="1635">
        <f>'12-18л. РАСКЛАДКА'!Q214</f>
        <v>0</v>
      </c>
      <c r="I38" s="2064">
        <f>'12-18л. РАСКЛАДКА'!Q271</f>
        <v>0</v>
      </c>
      <c r="J38" s="2098">
        <f>'12-18л. РАСКЛАДКА'!Q325</f>
        <v>0</v>
      </c>
      <c r="K38" s="1635">
        <f>'12-18л. РАСКЛАДКА'!Q380</f>
        <v>0</v>
      </c>
      <c r="L38" s="1635">
        <f>'12-18л. РАСКЛАДКА'!Q436</f>
        <v>0</v>
      </c>
      <c r="M38" s="1635">
        <f>'12-18л. РАСКЛАДКА'!Q489</f>
        <v>0.75</v>
      </c>
      <c r="N38" s="1635">
        <f>'12-18л. РАСКЛАДКА'!Q543</f>
        <v>0</v>
      </c>
      <c r="O38" s="2064">
        <f>'12-18л. РАСКЛАДКА'!Q596</f>
        <v>0</v>
      </c>
      <c r="P38" s="372">
        <f>'12-18л. РАСКЛАДКА'!Q651</f>
        <v>0.15</v>
      </c>
      <c r="Q38" s="2071">
        <f t="shared" si="0"/>
        <v>0.9</v>
      </c>
      <c r="R38" s="3699">
        <v>0</v>
      </c>
      <c r="S38" s="2384">
        <v>0.9</v>
      </c>
      <c r="T38" s="2413">
        <v>0.3</v>
      </c>
      <c r="V38" s="383"/>
      <c r="W38" s="126"/>
      <c r="X38" s="2208"/>
      <c r="Y38" s="629"/>
      <c r="Z38" s="367"/>
      <c r="AA38" s="106"/>
      <c r="AB38" s="106"/>
      <c r="AC38" s="106"/>
      <c r="AD38" s="106"/>
      <c r="AE38" s="631"/>
      <c r="AF38" s="126"/>
      <c r="AG38" s="106"/>
      <c r="AH38" s="632"/>
      <c r="AI38" s="106"/>
      <c r="AJ38" s="2192"/>
      <c r="AK38" s="106"/>
    </row>
    <row r="39" spans="2:37" ht="10.5" customHeight="1">
      <c r="B39" s="458">
        <v>29</v>
      </c>
      <c r="C39" s="481" t="s">
        <v>188</v>
      </c>
      <c r="D39" s="2220">
        <v>1.25</v>
      </c>
      <c r="E39" s="2214">
        <f>'12-18л. РАСКЛАДКА'!Q42</f>
        <v>1.6</v>
      </c>
      <c r="F39" s="2842">
        <f>'12-18л. РАСКЛАДКА'!Q101</f>
        <v>1.6220000000000001</v>
      </c>
      <c r="G39" s="1635">
        <f>'12-18л. РАСКЛАДКА'!Q159</f>
        <v>0.45</v>
      </c>
      <c r="H39" s="1635">
        <f>'12-18л. РАСКЛАДКА'!Q215</f>
        <v>1.29</v>
      </c>
      <c r="I39" s="2064">
        <f>'12-18л. РАСКЛАДКА'!Q272</f>
        <v>1.1850000000000001</v>
      </c>
      <c r="J39" s="2098">
        <f>'12-18л. РАСКЛАДКА'!Q326</f>
        <v>1.29</v>
      </c>
      <c r="K39" s="1635">
        <f>'12-18л. РАСКЛАДКА'!Q381</f>
        <v>0.75</v>
      </c>
      <c r="L39" s="1635">
        <f>'12-18л. РАСКЛАДКА'!Q437</f>
        <v>1.3</v>
      </c>
      <c r="M39" s="1635">
        <f>'12-18л. РАСКЛАДКА'!Q490</f>
        <v>0.73499999999999999</v>
      </c>
      <c r="N39" s="1635">
        <f>'12-18л. РАСКЛАДКА'!Q544</f>
        <v>2.23</v>
      </c>
      <c r="O39" s="2064">
        <f>'12-18л. РАСКЛАДКА'!Q597</f>
        <v>1.153</v>
      </c>
      <c r="P39" s="372">
        <f>'12-18л. РАСКЛАДКА'!Q652</f>
        <v>1.395</v>
      </c>
      <c r="Q39" s="2071">
        <f t="shared" si="0"/>
        <v>15.000000000000002</v>
      </c>
      <c r="R39" s="3699">
        <v>0</v>
      </c>
      <c r="S39" s="2384">
        <v>15</v>
      </c>
      <c r="T39" s="2413">
        <v>5</v>
      </c>
      <c r="V39" s="3703"/>
      <c r="W39" s="101"/>
      <c r="X39" s="2208"/>
      <c r="Y39" s="629"/>
      <c r="Z39" s="367"/>
      <c r="AA39" s="106"/>
      <c r="AB39" s="106"/>
      <c r="AC39" s="106"/>
      <c r="AD39" s="106"/>
      <c r="AE39" s="631"/>
      <c r="AF39" s="126"/>
      <c r="AG39" s="106"/>
      <c r="AH39" s="632"/>
      <c r="AI39" s="106"/>
      <c r="AJ39" s="2192"/>
      <c r="AK39" s="106"/>
    </row>
    <row r="40" spans="2:37" ht="11.25" customHeight="1">
      <c r="B40" s="458">
        <v>30</v>
      </c>
      <c r="C40" s="231" t="s">
        <v>104</v>
      </c>
      <c r="D40" s="2220">
        <v>1</v>
      </c>
      <c r="E40" s="2214">
        <f>'12-18л. РАСКЛАДКА'!Q43</f>
        <v>0</v>
      </c>
      <c r="F40" s="1635">
        <f>'12-18л. РАСКЛАДКА'!Q102</f>
        <v>0</v>
      </c>
      <c r="G40" s="1635">
        <f>'12-18л. РАСКЛАДКА'!Q160</f>
        <v>0</v>
      </c>
      <c r="H40" s="1635">
        <f>'12-18л. РАСКЛАДКА'!Q216</f>
        <v>0</v>
      </c>
      <c r="I40" s="2064">
        <f>'12-18л. РАСКЛАДКА'!Q273</f>
        <v>0</v>
      </c>
      <c r="J40" s="2098">
        <f>'12-18л. РАСКЛАДКА'!Q327</f>
        <v>12</v>
      </c>
      <c r="K40" s="1635">
        <f>'12-18л. РАСКЛАДКА'!Q382</f>
        <v>0</v>
      </c>
      <c r="L40" s="1635">
        <f>'12-18л. РАСКЛАДКА'!Q438</f>
        <v>0</v>
      </c>
      <c r="M40" s="1635">
        <f>'12-18л. РАСКЛАДКА'!Q491</f>
        <v>0</v>
      </c>
      <c r="N40" s="1635">
        <f>'12-18л. РАСКЛАДКА'!Q545</f>
        <v>0</v>
      </c>
      <c r="O40" s="2064">
        <f>'12-18л. РАСКЛАДКА'!Q598</f>
        <v>0</v>
      </c>
      <c r="P40" s="372">
        <f>'12-18л. РАСКЛАДКА'!Q653</f>
        <v>0</v>
      </c>
      <c r="Q40" s="2071">
        <f t="shared" si="0"/>
        <v>12</v>
      </c>
      <c r="R40" s="3699">
        <v>0</v>
      </c>
      <c r="S40" s="2384">
        <v>12</v>
      </c>
      <c r="T40" s="2413">
        <v>4</v>
      </c>
      <c r="V40" s="383"/>
      <c r="W40" s="126"/>
      <c r="X40" s="2208"/>
      <c r="Y40" s="634"/>
      <c r="Z40" s="367"/>
      <c r="AA40" s="106"/>
      <c r="AB40" s="106"/>
      <c r="AC40" s="106"/>
      <c r="AD40" s="106"/>
      <c r="AE40" s="631"/>
      <c r="AF40" s="126"/>
      <c r="AG40" s="106"/>
      <c r="AH40" s="632"/>
      <c r="AI40" s="106"/>
      <c r="AJ40" s="2191"/>
      <c r="AK40" s="106"/>
    </row>
    <row r="41" spans="2:37" ht="11.25" customHeight="1">
      <c r="B41" s="458">
        <v>31</v>
      </c>
      <c r="C41" s="231" t="s">
        <v>105</v>
      </c>
      <c r="D41" s="2220">
        <v>0.5</v>
      </c>
      <c r="E41" s="2214">
        <f>'12-18л. РАСКЛАДКА'!Q44</f>
        <v>0.02</v>
      </c>
      <c r="F41" s="1635">
        <f>'12-18л. РАСКЛАДКА'!Q103</f>
        <v>1.0016099999999999</v>
      </c>
      <c r="G41" s="1635">
        <f>'12-18л. РАСКЛАДКА'!Q161</f>
        <v>1.7999999999999999E-2</v>
      </c>
      <c r="H41" s="1635">
        <f>'12-18л. РАСКЛАДКА'!Q217</f>
        <v>8.0000000000000004E-4</v>
      </c>
      <c r="I41" s="2845">
        <f>'12-18л. РАСКЛАДКА'!Q274</f>
        <v>1.8993</v>
      </c>
      <c r="J41" s="2098">
        <f>'12-18л. РАСКЛАДКА'!Q328</f>
        <v>0.20040000000000002</v>
      </c>
      <c r="K41" s="1635">
        <f>'12-18л. РАСКЛАДКА'!Q383</f>
        <v>0</v>
      </c>
      <c r="L41" s="1635">
        <f>'12-18л. РАСКЛАДКА'!Q439</f>
        <v>0</v>
      </c>
      <c r="M41" s="1635">
        <f>'12-18л. РАСКЛАДКА'!Q492</f>
        <v>0</v>
      </c>
      <c r="N41" s="1635">
        <f>'12-18л. РАСКЛАДКА'!Q546</f>
        <v>2.0795000000000003</v>
      </c>
      <c r="O41" s="2064">
        <f>'12-18л. РАСКЛАДКА'!Q599</f>
        <v>0</v>
      </c>
      <c r="P41" s="372">
        <f>'12-18л. РАСКЛАДКА'!Q654</f>
        <v>0.78039000000000003</v>
      </c>
      <c r="Q41" s="2874">
        <f t="shared" si="0"/>
        <v>6</v>
      </c>
      <c r="R41" s="3699">
        <v>0</v>
      </c>
      <c r="S41" s="2384">
        <v>6</v>
      </c>
      <c r="T41" s="2413">
        <v>2</v>
      </c>
      <c r="V41" s="3704"/>
      <c r="W41" s="126"/>
      <c r="X41" s="635"/>
      <c r="Y41" s="2198"/>
      <c r="Z41" s="367"/>
      <c r="AA41" s="106"/>
      <c r="AB41" s="106"/>
      <c r="AC41" s="106"/>
      <c r="AD41" s="106"/>
      <c r="AE41" s="631"/>
      <c r="AF41" s="126"/>
      <c r="AG41" s="106"/>
      <c r="AH41" s="632"/>
      <c r="AI41" s="106"/>
      <c r="AJ41" s="2197"/>
      <c r="AK41" s="106"/>
    </row>
    <row r="42" spans="2:37" ht="12.75" customHeight="1">
      <c r="B42" s="458">
        <v>32</v>
      </c>
      <c r="C42" s="231" t="s">
        <v>54</v>
      </c>
      <c r="D42" s="2220">
        <v>22.5</v>
      </c>
      <c r="E42" s="2216">
        <f>'12-18л. МЕНЮ '!E73</f>
        <v>19.604600000000001</v>
      </c>
      <c r="F42" s="656">
        <f>'12-18л. МЕНЮ '!E132</f>
        <v>22.805099999999996</v>
      </c>
      <c r="G42" s="656">
        <f>'12-18л. МЕНЮ '!E190</f>
        <v>25.636999999999997</v>
      </c>
      <c r="H42" s="656">
        <f>'12-18л. МЕНЮ '!E248</f>
        <v>25.7364</v>
      </c>
      <c r="I42" s="2057">
        <f>'12-18л. МЕНЮ '!E307</f>
        <v>23.529899999999998</v>
      </c>
      <c r="J42" s="2102">
        <f>'12-18л. МЕНЮ '!E367</f>
        <v>20.465399999999995</v>
      </c>
      <c r="K42" s="656">
        <f>'12-18л. МЕНЮ '!E426</f>
        <v>24.649600000000003</v>
      </c>
      <c r="L42" s="656">
        <f>'12-18л. МЕНЮ '!E485</f>
        <v>22.855460000000001</v>
      </c>
      <c r="M42" s="656">
        <f>'12-18л. МЕНЮ '!E543</f>
        <v>17.690000000000001</v>
      </c>
      <c r="N42" s="656">
        <f>'12-18л. МЕНЮ '!E601</f>
        <v>19.661929999999998</v>
      </c>
      <c r="O42" s="2057">
        <f>'12-18л. МЕНЮ '!E655</f>
        <v>24.819600000000001</v>
      </c>
      <c r="P42" s="2146">
        <f>'12-18л. МЕНЮ '!E718</f>
        <v>22.545000000000002</v>
      </c>
      <c r="Q42" s="2071">
        <f t="shared" si="0"/>
        <v>269.99998999999997</v>
      </c>
      <c r="R42" s="3699">
        <v>-3.7000000000000002E-6</v>
      </c>
      <c r="S42" s="2384">
        <v>270</v>
      </c>
      <c r="T42" s="2413">
        <v>90</v>
      </c>
      <c r="V42" s="3703"/>
      <c r="W42" s="126"/>
      <c r="X42" s="643"/>
      <c r="Y42" s="634"/>
      <c r="Z42" s="367"/>
      <c r="AA42" s="106"/>
      <c r="AB42" s="106"/>
      <c r="AC42" s="106"/>
      <c r="AD42" s="106"/>
      <c r="AE42" s="631"/>
      <c r="AF42" s="126"/>
      <c r="AG42" s="106"/>
      <c r="AH42" s="632"/>
      <c r="AI42" s="106"/>
      <c r="AJ42" s="2191"/>
      <c r="AK42" s="106"/>
    </row>
    <row r="43" spans="2:37" ht="11.25" customHeight="1">
      <c r="B43" s="458">
        <v>33</v>
      </c>
      <c r="C43" s="231" t="s">
        <v>55</v>
      </c>
      <c r="D43" s="2220">
        <v>23</v>
      </c>
      <c r="E43" s="2216">
        <f>'12-18л. МЕНЮ '!F73</f>
        <v>15.021999999999998</v>
      </c>
      <c r="F43" s="656">
        <f>'12-18л. МЕНЮ '!F132</f>
        <v>33.835999999999999</v>
      </c>
      <c r="G43" s="656">
        <f>'12-18л. МЕНЮ '!F190</f>
        <v>23.597000000000001</v>
      </c>
      <c r="H43" s="656">
        <f>'12-18л. МЕНЮ '!F248</f>
        <v>22.514499999999998</v>
      </c>
      <c r="I43" s="2057">
        <f>'12-18л. МЕНЮ '!F307</f>
        <v>17.32572</v>
      </c>
      <c r="J43" s="2098">
        <f>'12-18л. МЕНЮ '!F367</f>
        <v>19.977299999999993</v>
      </c>
      <c r="K43" s="656">
        <f>'12-18л. МЕНЮ '!F426</f>
        <v>22.304000000000002</v>
      </c>
      <c r="L43" s="656">
        <f>'12-18л. МЕНЮ '!F485</f>
        <v>14.873499999999998</v>
      </c>
      <c r="M43" s="656">
        <f>'12-18л. МЕНЮ '!F543</f>
        <v>27.887000000000004</v>
      </c>
      <c r="N43" s="656">
        <f>'12-18л. МЕНЮ '!F601</f>
        <v>22.270300000000002</v>
      </c>
      <c r="O43" s="2057">
        <f>'12-18л. МЕНЮ '!F655</f>
        <v>30.983000000000001</v>
      </c>
      <c r="P43" s="372">
        <f>'12-18л. МЕНЮ '!F718</f>
        <v>25.409670000000002</v>
      </c>
      <c r="Q43" s="2071">
        <f t="shared" si="0"/>
        <v>275.99998999999997</v>
      </c>
      <c r="R43" s="3699">
        <v>-3.5999999999999998E-6</v>
      </c>
      <c r="S43" s="2384">
        <v>276</v>
      </c>
      <c r="T43" s="2413">
        <v>92</v>
      </c>
      <c r="V43" s="3703"/>
      <c r="W43" s="126"/>
      <c r="X43" s="643"/>
      <c r="Y43" s="634"/>
      <c r="Z43" s="367"/>
      <c r="AA43" s="106"/>
      <c r="AB43" s="106"/>
      <c r="AC43" s="106"/>
      <c r="AD43" s="106"/>
      <c r="AE43" s="631"/>
      <c r="AF43" s="126"/>
      <c r="AG43" s="106"/>
      <c r="AH43" s="632"/>
      <c r="AI43" s="106"/>
      <c r="AJ43" s="2191"/>
      <c r="AK43" s="106"/>
    </row>
    <row r="44" spans="2:37" ht="11.25" customHeight="1">
      <c r="B44" s="458">
        <v>34</v>
      </c>
      <c r="C44" s="231" t="s">
        <v>56</v>
      </c>
      <c r="D44" s="2220">
        <v>95.75</v>
      </c>
      <c r="E44" s="2834">
        <f>'12-18л. МЕНЮ '!G73</f>
        <v>93.808000000000007</v>
      </c>
      <c r="F44" s="2069">
        <f>'12-18л. МЕНЮ '!G132</f>
        <v>100.7681</v>
      </c>
      <c r="G44" s="2069">
        <f>'12-18л. МЕНЮ '!G190</f>
        <v>96.138999999999996</v>
      </c>
      <c r="H44" s="2069">
        <f>'12-18л. МЕНЮ '!G248</f>
        <v>97.467100000000016</v>
      </c>
      <c r="I44" s="2070">
        <f>'12-18л. МЕНЮ '!G307</f>
        <v>101.741</v>
      </c>
      <c r="J44" s="2141">
        <f>'12-18л. МЕНЮ '!G367</f>
        <v>95.563600000000008</v>
      </c>
      <c r="K44" s="2069">
        <f>'12-18л. МЕНЮ '!G426</f>
        <v>81.270999999999987</v>
      </c>
      <c r="L44" s="2069">
        <f>'12-18л. МЕНЮ '!G485</f>
        <v>107.74886000000001</v>
      </c>
      <c r="M44" s="2069">
        <f>'12-18л. МЕНЮ '!G543</f>
        <v>98.751800000000003</v>
      </c>
      <c r="N44" s="2069">
        <f>'12-18л. МЕНЮ '!G601</f>
        <v>100.852</v>
      </c>
      <c r="O44" s="2070">
        <f>'12-18л. МЕНЮ '!G655</f>
        <v>89.197000000000003</v>
      </c>
      <c r="P44" s="2153">
        <f>'12-18л. МЕНЮ '!G718</f>
        <v>85.692499999999995</v>
      </c>
      <c r="Q44" s="2071">
        <f t="shared" si="0"/>
        <v>1148.9999600000001</v>
      </c>
      <c r="R44" s="3699">
        <v>-3.4999999999999999E-6</v>
      </c>
      <c r="S44" s="2384">
        <v>1149</v>
      </c>
      <c r="T44" s="2414">
        <v>383</v>
      </c>
      <c r="V44" s="3703"/>
      <c r="W44" s="126"/>
      <c r="X44" s="643"/>
      <c r="Y44" s="634"/>
      <c r="Z44" s="367"/>
      <c r="AA44" s="106"/>
      <c r="AB44" s="106"/>
      <c r="AC44" s="106"/>
      <c r="AD44" s="106"/>
      <c r="AE44" s="631"/>
      <c r="AF44" s="126"/>
      <c r="AG44" s="106"/>
      <c r="AH44" s="632"/>
      <c r="AI44" s="106"/>
      <c r="AJ44" s="2191"/>
      <c r="AK44" s="106"/>
    </row>
    <row r="45" spans="2:37" ht="12" customHeight="1" thickBot="1">
      <c r="B45" s="482">
        <v>35</v>
      </c>
      <c r="C45" s="483" t="s">
        <v>57</v>
      </c>
      <c r="D45" s="2221">
        <v>680</v>
      </c>
      <c r="E45" s="2833">
        <f>'12-18л. МЕНЮ '!H73</f>
        <v>575.46939999999995</v>
      </c>
      <c r="F45" s="2061">
        <f>'12-18л. МЕНЮ '!H132</f>
        <v>773.14519999999993</v>
      </c>
      <c r="G45" s="2061">
        <f>'12-18л. МЕНЮ '!H190</f>
        <v>689.20299999999997</v>
      </c>
      <c r="H45" s="2061">
        <f>'12-18л. МЕНЮ '!H248</f>
        <v>720.35410000000002</v>
      </c>
      <c r="I45" s="2062">
        <f>'12-18л. МЕНЮ '!H307</f>
        <v>626.41020000000003</v>
      </c>
      <c r="J45" s="2150">
        <f>'12-18л. МЕНЮ '!H367</f>
        <v>681.35290000000009</v>
      </c>
      <c r="K45" s="2061">
        <f>'12-18л. МЕНЮ '!H426</f>
        <v>625.05740000000003</v>
      </c>
      <c r="L45" s="2061">
        <f>'12-18л. МЕНЮ '!H485</f>
        <v>656.71439999999996</v>
      </c>
      <c r="M45" s="2061">
        <f>'12-18л. МЕНЮ '!H543</f>
        <v>724.30099999999993</v>
      </c>
      <c r="N45" s="2061">
        <f>'12-18л. МЕНЮ '!H601</f>
        <v>681.88439999999991</v>
      </c>
      <c r="O45" s="2062">
        <f>'12-18л. МЕНЮ '!H655</f>
        <v>734.60939999999994</v>
      </c>
      <c r="P45" s="2151">
        <f>'12-18л. МЕНЮ '!H718</f>
        <v>671.49869999999999</v>
      </c>
      <c r="Q45" s="2072">
        <f t="shared" si="0"/>
        <v>8160.0000999999993</v>
      </c>
      <c r="R45" s="1332">
        <v>1.1999999999999999E-6</v>
      </c>
      <c r="S45" s="2388">
        <v>8160</v>
      </c>
      <c r="T45" s="2415">
        <v>2720</v>
      </c>
      <c r="V45" s="3705"/>
      <c r="W45" s="126"/>
      <c r="X45" s="643"/>
      <c r="Y45" s="637"/>
      <c r="Z45" s="367"/>
      <c r="AA45" s="106"/>
      <c r="AB45" s="106"/>
      <c r="AC45" s="106"/>
      <c r="AD45" s="106"/>
      <c r="AE45" s="650"/>
      <c r="AF45" s="126"/>
      <c r="AG45" s="106"/>
      <c r="AH45" s="632"/>
      <c r="AI45" s="106"/>
      <c r="AJ45" s="2191"/>
      <c r="AK45" s="106"/>
    </row>
    <row r="46" spans="2:37">
      <c r="B46" s="197"/>
      <c r="C46" s="106"/>
      <c r="D46" s="197"/>
      <c r="E46" s="106"/>
      <c r="F46" s="106"/>
      <c r="G46" s="106"/>
      <c r="H46" s="106"/>
      <c r="I46" s="106"/>
      <c r="J46" s="106"/>
      <c r="K46" s="106"/>
      <c r="L46" s="106"/>
      <c r="M46" s="106"/>
      <c r="N46" s="106"/>
      <c r="O46" s="106"/>
      <c r="P46" s="106"/>
      <c r="Q46" s="106"/>
      <c r="R46" s="194"/>
      <c r="S46" s="106"/>
      <c r="V46" s="106"/>
      <c r="W46" s="106"/>
      <c r="X46" s="106"/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  <c r="AK46" s="106"/>
    </row>
    <row r="47" spans="2:37">
      <c r="B47" s="106"/>
      <c r="C47" s="126"/>
      <c r="D47" s="367"/>
      <c r="E47" s="201"/>
      <c r="F47" s="201"/>
      <c r="G47" s="201"/>
      <c r="H47" s="201"/>
      <c r="I47" s="201"/>
      <c r="J47" s="201"/>
      <c r="K47" s="201"/>
      <c r="L47" s="201"/>
      <c r="M47" s="126"/>
      <c r="N47" s="126"/>
      <c r="O47" s="98"/>
      <c r="P47" s="98"/>
      <c r="Q47" s="126"/>
      <c r="R47" s="367"/>
      <c r="S47" s="208"/>
      <c r="V47" s="367"/>
      <c r="W47" s="126"/>
      <c r="X47" s="106"/>
      <c r="Y47" s="106"/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  <c r="AK47" s="106"/>
    </row>
    <row r="48" spans="2:37" ht="13.5" customHeight="1">
      <c r="B48" s="106"/>
      <c r="C48" s="126"/>
      <c r="D48" s="98"/>
      <c r="E48" s="201"/>
      <c r="F48" s="201"/>
      <c r="G48" s="201"/>
      <c r="H48" s="201"/>
      <c r="I48" s="201"/>
      <c r="J48" s="201"/>
      <c r="K48" s="201"/>
      <c r="L48" s="201"/>
      <c r="M48" s="126"/>
      <c r="N48" s="126"/>
      <c r="O48" s="98"/>
      <c r="P48" s="98"/>
      <c r="Q48" s="126"/>
      <c r="R48" s="367"/>
      <c r="S48" s="208"/>
      <c r="V48" s="367"/>
      <c r="W48" s="126"/>
      <c r="X48" s="106"/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  <c r="AK48" s="106"/>
    </row>
    <row r="49" spans="2:37" ht="12.75" customHeight="1">
      <c r="B49" s="106"/>
      <c r="C49" s="367"/>
      <c r="D49" s="367"/>
      <c r="E49" s="201"/>
      <c r="F49" s="201"/>
      <c r="G49" s="201"/>
      <c r="H49" s="201"/>
      <c r="I49" s="106"/>
      <c r="J49" s="106"/>
      <c r="K49" s="201"/>
      <c r="L49" s="104"/>
      <c r="M49" s="126"/>
      <c r="N49" s="126"/>
      <c r="O49" s="98"/>
      <c r="P49" s="98"/>
      <c r="Q49" s="367"/>
      <c r="R49" s="367"/>
      <c r="S49" s="208"/>
      <c r="V49" s="367"/>
      <c r="W49" s="126"/>
      <c r="X49" s="106"/>
      <c r="Y49" s="106"/>
      <c r="Z49" s="106"/>
      <c r="AA49" s="106"/>
      <c r="AB49" s="106"/>
      <c r="AC49" s="106"/>
      <c r="AD49" s="626"/>
      <c r="AE49" s="106"/>
      <c r="AF49" s="106"/>
      <c r="AG49" s="106"/>
      <c r="AH49" s="106"/>
      <c r="AI49" s="106"/>
      <c r="AJ49" s="106"/>
      <c r="AK49" s="106"/>
    </row>
    <row r="50" spans="2:37" ht="12.75" customHeight="1">
      <c r="B50" s="106"/>
      <c r="C50" s="126"/>
      <c r="D50" s="126"/>
      <c r="E50" s="367"/>
      <c r="F50" s="367"/>
      <c r="G50" s="367"/>
      <c r="H50" s="367"/>
      <c r="I50" s="367"/>
      <c r="J50" s="367"/>
      <c r="K50" s="367"/>
      <c r="L50" s="367"/>
      <c r="M50" s="367"/>
      <c r="N50" s="367"/>
      <c r="O50" s="98"/>
      <c r="P50" s="98"/>
      <c r="Q50" s="367"/>
      <c r="R50" s="367"/>
      <c r="S50" s="106"/>
      <c r="V50" s="367"/>
      <c r="W50" s="126"/>
      <c r="X50" s="106"/>
      <c r="Y50" s="106"/>
      <c r="Z50" s="106"/>
      <c r="AA50" s="106"/>
      <c r="AB50" s="334"/>
      <c r="AC50" s="106"/>
      <c r="AD50" s="626"/>
      <c r="AE50" s="106"/>
      <c r="AF50" s="106"/>
      <c r="AG50" s="106"/>
      <c r="AH50" s="106"/>
      <c r="AI50" s="106"/>
      <c r="AJ50" s="106"/>
      <c r="AK50" s="106"/>
    </row>
    <row r="51" spans="2:37" ht="11.25" customHeight="1">
      <c r="B51" s="106"/>
      <c r="C51" s="367"/>
      <c r="D51" s="106"/>
      <c r="E51" s="367"/>
      <c r="F51" s="367"/>
      <c r="G51" s="367"/>
      <c r="H51" s="367"/>
      <c r="I51" s="367"/>
      <c r="J51" s="367"/>
      <c r="K51" s="367"/>
      <c r="L51" s="367"/>
      <c r="M51" s="367"/>
      <c r="N51" s="367"/>
      <c r="O51" s="98"/>
      <c r="P51" s="98"/>
      <c r="Q51" s="126"/>
      <c r="R51" s="367"/>
      <c r="S51" s="106"/>
      <c r="V51" s="367"/>
      <c r="W51" s="126"/>
      <c r="X51" s="106"/>
      <c r="Y51" s="106"/>
      <c r="Z51" s="106"/>
      <c r="AA51" s="106"/>
      <c r="AB51" s="334"/>
      <c r="AC51" s="106"/>
      <c r="AD51" s="627"/>
      <c r="AE51" s="106"/>
      <c r="AF51" s="106"/>
      <c r="AG51" s="106"/>
      <c r="AH51" s="106"/>
      <c r="AI51" s="106"/>
      <c r="AJ51" s="106"/>
      <c r="AK51" s="106"/>
    </row>
    <row r="52" spans="2:37" ht="11.25" customHeight="1">
      <c r="B52" s="106"/>
      <c r="C52" s="126"/>
      <c r="D52" s="201"/>
      <c r="E52" s="126"/>
      <c r="F52" s="126"/>
      <c r="G52" s="126"/>
      <c r="H52" s="126"/>
      <c r="I52" s="101"/>
      <c r="J52" s="126"/>
      <c r="K52" s="126"/>
      <c r="L52" s="126"/>
      <c r="M52" s="126"/>
      <c r="N52" s="101"/>
      <c r="O52" s="98"/>
      <c r="P52" s="98"/>
      <c r="Q52" s="201"/>
      <c r="R52" s="367"/>
      <c r="S52" s="126"/>
      <c r="V52" s="367"/>
      <c r="W52" s="126"/>
      <c r="X52" s="106"/>
      <c r="Y52" s="274"/>
      <c r="Z52" s="367"/>
      <c r="AA52" s="157"/>
      <c r="AB52" s="628"/>
      <c r="AC52" s="106"/>
      <c r="AD52" s="627"/>
      <c r="AE52" s="106"/>
      <c r="AF52" s="106"/>
      <c r="AG52" s="106"/>
      <c r="AH52" s="106"/>
      <c r="AI52" s="106"/>
      <c r="AJ52" s="106"/>
      <c r="AK52" s="106"/>
    </row>
    <row r="53" spans="2:37">
      <c r="B53" s="157"/>
      <c r="C53" s="126"/>
      <c r="D53" s="629"/>
      <c r="E53" s="630"/>
      <c r="F53" s="630"/>
      <c r="G53" s="630"/>
      <c r="H53" s="630"/>
      <c r="I53" s="630"/>
      <c r="J53" s="630"/>
      <c r="K53" s="630"/>
      <c r="L53" s="630"/>
      <c r="M53" s="630"/>
      <c r="N53" s="630"/>
      <c r="O53" s="629"/>
      <c r="P53" s="367"/>
      <c r="Q53" s="367"/>
      <c r="R53" s="106"/>
      <c r="S53" s="507"/>
      <c r="V53" s="106"/>
      <c r="W53" s="106"/>
      <c r="X53" s="106"/>
      <c r="Y53" s="631"/>
      <c r="Z53" s="126"/>
      <c r="AA53" s="121"/>
      <c r="AB53" s="632"/>
      <c r="AC53" s="106"/>
      <c r="AD53" s="633"/>
      <c r="AE53" s="106"/>
      <c r="AF53" s="106"/>
      <c r="AG53" s="106"/>
      <c r="AH53" s="106"/>
      <c r="AI53" s="106"/>
      <c r="AJ53" s="106"/>
      <c r="AK53" s="106"/>
    </row>
    <row r="54" spans="2:37">
      <c r="B54" s="157"/>
      <c r="C54" s="126"/>
      <c r="D54" s="629"/>
      <c r="E54" s="630"/>
      <c r="F54" s="630"/>
      <c r="G54" s="630"/>
      <c r="H54" s="630"/>
      <c r="I54" s="630"/>
      <c r="J54" s="630"/>
      <c r="K54" s="630"/>
      <c r="L54" s="630"/>
      <c r="M54" s="630"/>
      <c r="N54" s="630"/>
      <c r="O54" s="634"/>
      <c r="P54" s="635"/>
      <c r="Q54" s="367"/>
      <c r="R54" s="106"/>
      <c r="S54" s="106"/>
      <c r="V54" s="106"/>
      <c r="W54" s="106"/>
      <c r="X54" s="106"/>
      <c r="Y54" s="631"/>
      <c r="Z54" s="126"/>
      <c r="AA54" s="121"/>
      <c r="AB54" s="632"/>
      <c r="AC54" s="106"/>
      <c r="AD54" s="633"/>
      <c r="AE54" s="106"/>
      <c r="AF54" s="106"/>
      <c r="AG54" s="106"/>
      <c r="AH54" s="106"/>
      <c r="AI54" s="106"/>
      <c r="AJ54" s="106"/>
      <c r="AK54" s="106"/>
    </row>
    <row r="55" spans="2:37">
      <c r="B55" t="s">
        <v>191</v>
      </c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367"/>
      <c r="R55" s="106"/>
      <c r="S55" s="106"/>
      <c r="V55" s="106"/>
      <c r="W55" s="106"/>
      <c r="X55" s="106"/>
      <c r="Y55" s="631"/>
      <c r="Z55" s="126"/>
      <c r="AA55" s="121"/>
      <c r="AB55" s="632"/>
      <c r="AC55" s="106"/>
      <c r="AD55" s="636"/>
      <c r="AE55" s="106"/>
      <c r="AF55" s="106"/>
      <c r="AG55" s="106"/>
      <c r="AH55" s="106"/>
      <c r="AI55" s="106"/>
      <c r="AJ55" s="106"/>
      <c r="AK55" s="106"/>
    </row>
    <row r="56" spans="2:37">
      <c r="B56" t="s">
        <v>192</v>
      </c>
      <c r="D56" s="266"/>
      <c r="E56" s="266"/>
      <c r="F56" s="266"/>
      <c r="G56" s="266"/>
      <c r="H56" s="266"/>
      <c r="I56" s="266"/>
      <c r="J56" s="266"/>
      <c r="K56" s="266"/>
      <c r="L56" s="266"/>
      <c r="M56" s="266"/>
      <c r="N56" s="266"/>
      <c r="O56" s="266"/>
      <c r="P56" s="266"/>
      <c r="Q56" s="266"/>
      <c r="R56" s="266"/>
      <c r="S56" s="106"/>
      <c r="V56" s="106"/>
      <c r="W56" s="106"/>
      <c r="X56" s="106"/>
      <c r="Y56" s="631"/>
      <c r="Z56" s="126"/>
      <c r="AA56" s="121"/>
      <c r="AB56" s="632"/>
      <c r="AC56" s="106"/>
      <c r="AD56" s="633"/>
      <c r="AE56" s="106"/>
      <c r="AF56" s="106"/>
      <c r="AG56" s="106"/>
      <c r="AH56" s="106"/>
      <c r="AI56" s="106"/>
      <c r="AJ56" s="106"/>
      <c r="AK56" s="106"/>
    </row>
    <row r="57" spans="2:37">
      <c r="B57" t="s">
        <v>193</v>
      </c>
      <c r="O57" s="266"/>
      <c r="P57" s="266"/>
      <c r="S57" s="106"/>
      <c r="V57" s="106"/>
      <c r="W57" s="106"/>
      <c r="X57" s="106"/>
      <c r="Y57" s="631"/>
      <c r="Z57" s="126"/>
      <c r="AA57" s="121"/>
      <c r="AB57" s="632"/>
      <c r="AC57" s="106"/>
      <c r="AD57" s="638"/>
      <c r="AE57" s="106"/>
      <c r="AF57" s="106"/>
      <c r="AG57" s="106"/>
      <c r="AH57" s="106"/>
      <c r="AI57" s="106"/>
      <c r="AJ57" s="106"/>
      <c r="AK57" s="106"/>
    </row>
    <row r="58" spans="2:37"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266"/>
      <c r="R58" s="266"/>
      <c r="S58" s="106"/>
      <c r="T58" s="106"/>
      <c r="U58" s="106"/>
      <c r="V58" s="106"/>
      <c r="W58" s="631"/>
      <c r="X58" s="126"/>
      <c r="Y58" s="121"/>
      <c r="Z58" s="632"/>
      <c r="AA58" s="106"/>
      <c r="AB58" s="636"/>
      <c r="AC58" s="106"/>
      <c r="AD58" s="106"/>
      <c r="AE58" s="106"/>
      <c r="AF58" s="106"/>
      <c r="AG58" s="106"/>
      <c r="AH58" s="106"/>
      <c r="AI58" s="106"/>
      <c r="AJ58" s="106"/>
      <c r="AK58" s="106"/>
    </row>
    <row r="59" spans="2:37">
      <c r="B59" s="1" t="s">
        <v>194</v>
      </c>
      <c r="S59" s="106"/>
      <c r="T59" s="106"/>
      <c r="U59" s="106"/>
      <c r="V59" s="106"/>
      <c r="W59" s="631"/>
      <c r="X59" s="126"/>
      <c r="Y59" s="121"/>
      <c r="Z59" s="632"/>
      <c r="AA59" s="106"/>
      <c r="AB59" s="638"/>
      <c r="AC59" s="106"/>
      <c r="AD59" s="106"/>
      <c r="AE59" s="106"/>
      <c r="AF59" s="106"/>
      <c r="AG59" s="106"/>
      <c r="AH59" s="106"/>
      <c r="AI59" s="106"/>
      <c r="AJ59" s="106"/>
      <c r="AK59" s="106"/>
    </row>
    <row r="60" spans="2:37">
      <c r="B60" t="s">
        <v>195</v>
      </c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S60" s="106"/>
      <c r="T60" s="106"/>
      <c r="U60" s="106"/>
      <c r="V60" s="106"/>
      <c r="W60" s="631"/>
      <c r="X60" s="126"/>
      <c r="Y60" s="121"/>
      <c r="Z60" s="632"/>
      <c r="AA60" s="106"/>
      <c r="AB60" s="633"/>
      <c r="AC60" s="106"/>
      <c r="AD60" s="106"/>
      <c r="AE60" s="106"/>
      <c r="AF60" s="106"/>
      <c r="AG60" s="106"/>
      <c r="AH60" s="106"/>
      <c r="AI60" s="106"/>
      <c r="AJ60" s="106"/>
      <c r="AK60" s="106"/>
    </row>
    <row r="61" spans="2:37"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266"/>
      <c r="R61" s="266"/>
      <c r="S61" s="106"/>
      <c r="T61" s="106"/>
      <c r="U61" s="106"/>
      <c r="V61" s="106"/>
      <c r="W61" s="631"/>
      <c r="X61" s="126"/>
      <c r="Y61" s="121"/>
      <c r="Z61" s="632"/>
      <c r="AA61" s="106"/>
      <c r="AB61" s="633"/>
      <c r="AC61" s="106"/>
      <c r="AD61" s="106"/>
      <c r="AE61" s="106"/>
      <c r="AF61" s="106"/>
      <c r="AG61" s="106"/>
      <c r="AH61" s="106"/>
      <c r="AI61" s="106"/>
      <c r="AJ61" s="106"/>
      <c r="AK61" s="106"/>
    </row>
    <row r="62" spans="2:37">
      <c r="B62" s="157"/>
      <c r="C62" s="126"/>
      <c r="D62" s="629"/>
      <c r="E62" s="630"/>
      <c r="F62" s="630"/>
      <c r="G62" s="630"/>
      <c r="H62" s="630"/>
      <c r="I62" s="630"/>
      <c r="J62" s="630"/>
      <c r="K62" s="630"/>
      <c r="L62" s="630"/>
      <c r="M62" s="630"/>
      <c r="N62" s="630"/>
      <c r="O62" s="629"/>
      <c r="P62" s="635"/>
      <c r="Q62" s="367"/>
      <c r="R62" s="106"/>
      <c r="S62" s="106"/>
      <c r="T62" s="106"/>
      <c r="U62" s="106"/>
      <c r="V62" s="106"/>
      <c r="W62" s="631"/>
      <c r="X62" s="126"/>
      <c r="Y62" s="121"/>
      <c r="Z62" s="632"/>
      <c r="AA62" s="106"/>
      <c r="AB62" s="633"/>
      <c r="AC62" s="106"/>
      <c r="AD62" s="106"/>
      <c r="AE62" s="106"/>
      <c r="AF62" s="106"/>
      <c r="AG62" s="106"/>
      <c r="AH62" s="106"/>
      <c r="AI62" s="106"/>
      <c r="AJ62" s="106"/>
      <c r="AK62" s="106"/>
    </row>
    <row r="63" spans="2:37">
      <c r="B63" s="157"/>
      <c r="C63" s="126"/>
      <c r="D63" s="629"/>
      <c r="E63" s="630"/>
      <c r="F63" s="630"/>
      <c r="G63" s="630"/>
      <c r="H63" s="630"/>
      <c r="I63" s="630"/>
      <c r="J63" s="630"/>
      <c r="K63" s="630"/>
      <c r="L63" s="630"/>
      <c r="M63" s="630"/>
      <c r="N63" s="630"/>
      <c r="O63" s="629"/>
      <c r="P63" s="635"/>
      <c r="Q63" s="367"/>
      <c r="R63" s="106"/>
      <c r="S63" s="106"/>
      <c r="T63" s="106"/>
      <c r="U63" s="106"/>
      <c r="V63" s="106"/>
      <c r="W63" s="631"/>
      <c r="X63" s="126"/>
      <c r="Y63" s="121"/>
      <c r="Z63" s="632"/>
      <c r="AA63" s="106"/>
      <c r="AB63" s="633"/>
      <c r="AC63" s="106"/>
      <c r="AD63" s="106"/>
      <c r="AE63" s="106"/>
      <c r="AF63" s="106"/>
      <c r="AG63" s="106"/>
      <c r="AH63" s="106"/>
      <c r="AI63" s="106"/>
      <c r="AJ63" s="106"/>
      <c r="AK63" s="106"/>
    </row>
    <row r="64" spans="2:37">
      <c r="B64" s="157"/>
      <c r="C64" s="126"/>
      <c r="D64" s="629"/>
      <c r="E64" s="630"/>
      <c r="F64" s="630"/>
      <c r="G64" s="630"/>
      <c r="H64" s="630"/>
      <c r="I64" s="630"/>
      <c r="J64" s="630"/>
      <c r="K64" s="630"/>
      <c r="L64" s="630"/>
      <c r="M64" s="630"/>
      <c r="N64" s="630"/>
      <c r="O64" s="629"/>
      <c r="P64" s="635"/>
      <c r="Q64" s="367"/>
      <c r="R64" s="106"/>
      <c r="S64" s="106"/>
      <c r="T64" s="106"/>
      <c r="U64" s="106"/>
      <c r="V64" s="106"/>
      <c r="W64" s="631"/>
      <c r="X64" s="126"/>
      <c r="Y64" s="121"/>
      <c r="Z64" s="632"/>
      <c r="AA64" s="106"/>
      <c r="AB64" s="633"/>
      <c r="AC64" s="106"/>
      <c r="AD64" s="106"/>
      <c r="AE64" s="106"/>
      <c r="AF64" s="106"/>
      <c r="AG64" s="106"/>
      <c r="AH64" s="106"/>
      <c r="AI64" s="106"/>
      <c r="AJ64" s="106"/>
      <c r="AK64" s="106"/>
    </row>
    <row r="65" spans="2:37">
      <c r="B65" s="157"/>
      <c r="C65" s="126"/>
      <c r="D65" s="629"/>
      <c r="E65" s="630"/>
      <c r="F65" s="630"/>
      <c r="G65" s="630"/>
      <c r="H65" s="630"/>
      <c r="I65" s="630"/>
      <c r="J65" s="630"/>
      <c r="K65" s="630"/>
      <c r="L65" s="630"/>
      <c r="M65" s="630"/>
      <c r="N65" s="630"/>
      <c r="O65" s="629"/>
      <c r="P65" s="635"/>
      <c r="Q65" s="367"/>
      <c r="R65" s="106"/>
      <c r="S65" s="106"/>
      <c r="T65" s="106"/>
      <c r="U65" s="106"/>
      <c r="V65" s="106"/>
      <c r="W65" s="631"/>
      <c r="X65" s="126"/>
      <c r="Y65" s="121"/>
      <c r="Z65" s="632"/>
      <c r="AA65" s="106"/>
      <c r="AB65" s="633"/>
      <c r="AC65" s="106"/>
      <c r="AD65" s="106"/>
      <c r="AE65" s="106"/>
      <c r="AF65" s="106"/>
      <c r="AG65" s="106"/>
      <c r="AH65" s="106"/>
      <c r="AI65" s="106"/>
      <c r="AJ65" s="106"/>
      <c r="AK65" s="106"/>
    </row>
    <row r="66" spans="2:37">
      <c r="B66" s="157"/>
      <c r="C66" s="126"/>
      <c r="D66" s="629"/>
      <c r="E66" s="630"/>
      <c r="F66" s="630"/>
      <c r="G66" s="630"/>
      <c r="H66" s="630"/>
      <c r="I66" s="630"/>
      <c r="J66" s="630"/>
      <c r="K66" s="630"/>
      <c r="L66" s="630"/>
      <c r="M66" s="630"/>
      <c r="N66" s="630"/>
      <c r="O66" s="629"/>
      <c r="P66" s="635"/>
      <c r="Q66" s="367"/>
      <c r="R66" s="106"/>
      <c r="S66" s="106"/>
      <c r="T66" s="106"/>
      <c r="U66" s="106"/>
      <c r="V66" s="106"/>
      <c r="W66" s="631"/>
      <c r="X66" s="126"/>
      <c r="Y66" s="121"/>
      <c r="Z66" s="632"/>
      <c r="AA66" s="106"/>
      <c r="AB66" s="633"/>
      <c r="AC66" s="106"/>
      <c r="AD66" s="106"/>
      <c r="AE66" s="106"/>
      <c r="AF66" s="106"/>
      <c r="AG66" s="106"/>
      <c r="AH66" s="106"/>
      <c r="AI66" s="106"/>
      <c r="AJ66" s="106"/>
      <c r="AK66" s="106"/>
    </row>
    <row r="67" spans="2:37">
      <c r="B67" s="157"/>
      <c r="C67" s="126"/>
      <c r="D67" s="629"/>
      <c r="E67" s="630"/>
      <c r="F67" s="630"/>
      <c r="G67" s="630"/>
      <c r="H67" s="630"/>
      <c r="I67" s="630"/>
      <c r="J67" s="630"/>
      <c r="K67" s="630"/>
      <c r="L67" s="630"/>
      <c r="M67" s="630"/>
      <c r="N67" s="630"/>
      <c r="O67" s="629"/>
      <c r="P67" s="635"/>
      <c r="Q67" s="367"/>
      <c r="R67" s="106"/>
      <c r="S67" s="106"/>
      <c r="T67" s="106"/>
      <c r="U67" s="106"/>
      <c r="V67" s="106"/>
      <c r="W67" s="631"/>
      <c r="X67" s="126"/>
      <c r="Y67" s="121"/>
      <c r="Z67" s="632"/>
      <c r="AA67" s="106"/>
      <c r="AB67" s="636"/>
      <c r="AC67" s="106"/>
      <c r="AD67" s="106"/>
      <c r="AE67" s="106"/>
      <c r="AF67" s="106"/>
      <c r="AG67" s="106"/>
      <c r="AH67" s="106"/>
      <c r="AI67" s="106"/>
      <c r="AJ67" s="106"/>
      <c r="AK67" s="106"/>
    </row>
    <row r="68" spans="2:37" ht="13.5" customHeight="1">
      <c r="B68" s="157"/>
      <c r="C68" s="126"/>
      <c r="D68" s="629"/>
      <c r="E68" s="496"/>
      <c r="F68" s="640"/>
      <c r="G68" s="641"/>
      <c r="H68" s="630"/>
      <c r="I68" s="630"/>
      <c r="J68" s="630"/>
      <c r="K68" s="630"/>
      <c r="L68" s="640"/>
      <c r="M68" s="640"/>
      <c r="N68" s="630"/>
      <c r="O68" s="634"/>
      <c r="P68" s="635"/>
      <c r="Q68" s="367"/>
      <c r="R68" s="106"/>
      <c r="S68" s="106"/>
      <c r="T68" s="106"/>
      <c r="U68" s="106"/>
      <c r="V68" s="106"/>
      <c r="W68" s="631"/>
      <c r="X68" s="126"/>
      <c r="Y68" s="121"/>
      <c r="Z68" s="632"/>
      <c r="AA68" s="106"/>
      <c r="AB68" s="642"/>
      <c r="AC68" s="106"/>
      <c r="AD68" s="106"/>
      <c r="AE68" s="106"/>
      <c r="AF68" s="106"/>
      <c r="AG68" s="106"/>
      <c r="AH68" s="106"/>
      <c r="AI68" s="106"/>
      <c r="AJ68" s="106"/>
      <c r="AK68" s="106"/>
    </row>
    <row r="69" spans="2:37">
      <c r="B69" s="157"/>
      <c r="C69" s="126"/>
      <c r="D69" s="629"/>
      <c r="E69" s="496"/>
      <c r="F69" s="640"/>
      <c r="G69" s="641"/>
      <c r="H69" s="630"/>
      <c r="I69" s="630"/>
      <c r="J69" s="630"/>
      <c r="K69" s="630"/>
      <c r="L69" s="640"/>
      <c r="M69" s="640"/>
      <c r="N69" s="630"/>
      <c r="O69" s="629"/>
      <c r="P69" s="635"/>
      <c r="Q69" s="367"/>
      <c r="R69" s="106"/>
      <c r="S69" s="106"/>
      <c r="T69" s="106"/>
      <c r="U69" s="106"/>
      <c r="V69" s="106"/>
      <c r="W69" s="631"/>
      <c r="X69" s="126"/>
      <c r="Y69" s="121"/>
      <c r="Z69" s="632"/>
      <c r="AA69" s="106"/>
      <c r="AB69" s="633"/>
      <c r="AC69" s="106"/>
      <c r="AD69" s="106"/>
      <c r="AE69" s="106"/>
      <c r="AF69" s="106"/>
      <c r="AG69" s="106"/>
      <c r="AH69" s="106"/>
      <c r="AI69" s="106"/>
      <c r="AJ69" s="106"/>
      <c r="AK69" s="106"/>
    </row>
    <row r="70" spans="2:37" ht="13.5" customHeight="1">
      <c r="B70" s="157"/>
      <c r="C70" s="126"/>
      <c r="D70" s="629"/>
      <c r="E70" s="496"/>
      <c r="F70" s="640"/>
      <c r="G70" s="641"/>
      <c r="H70" s="630"/>
      <c r="I70" s="630"/>
      <c r="J70" s="630"/>
      <c r="K70" s="630"/>
      <c r="L70" s="640"/>
      <c r="M70" s="640"/>
      <c r="N70" s="630"/>
      <c r="O70" s="629"/>
      <c r="P70" s="635"/>
      <c r="Q70" s="367"/>
      <c r="R70" s="106"/>
      <c r="S70" s="106"/>
      <c r="T70" s="106"/>
      <c r="U70" s="106"/>
      <c r="V70" s="106"/>
      <c r="W70" s="631"/>
      <c r="X70" s="126"/>
      <c r="Y70" s="121"/>
      <c r="Z70" s="632"/>
      <c r="AA70" s="106"/>
      <c r="AB70" s="633"/>
      <c r="AC70" s="106"/>
      <c r="AD70" s="106"/>
      <c r="AE70" s="106"/>
      <c r="AF70" s="106"/>
      <c r="AG70" s="106"/>
      <c r="AH70" s="106"/>
      <c r="AI70" s="106"/>
      <c r="AJ70" s="106"/>
      <c r="AK70" s="106"/>
    </row>
    <row r="71" spans="2:37" ht="12" customHeight="1">
      <c r="B71" s="157"/>
      <c r="C71" s="126"/>
      <c r="D71" s="629"/>
      <c r="E71" s="496"/>
      <c r="F71" s="640"/>
      <c r="G71" s="641"/>
      <c r="H71" s="630"/>
      <c r="I71" s="630"/>
      <c r="J71" s="630"/>
      <c r="K71" s="630"/>
      <c r="L71" s="640"/>
      <c r="M71" s="640"/>
      <c r="N71" s="630"/>
      <c r="O71" s="629"/>
      <c r="P71" s="635"/>
      <c r="Q71" s="367"/>
      <c r="R71" s="106"/>
      <c r="S71" s="106"/>
      <c r="T71" s="106"/>
      <c r="U71" s="106"/>
      <c r="V71" s="106"/>
      <c r="W71" s="631"/>
      <c r="X71" s="126"/>
      <c r="Y71" s="121"/>
      <c r="Z71" s="632"/>
      <c r="AA71" s="106"/>
      <c r="AB71" s="638"/>
      <c r="AC71" s="106"/>
      <c r="AD71" s="106"/>
      <c r="AE71" s="106"/>
      <c r="AF71" s="106"/>
      <c r="AG71" s="106"/>
      <c r="AH71" s="106"/>
      <c r="AI71" s="106"/>
      <c r="AJ71" s="106"/>
      <c r="AK71" s="106"/>
    </row>
    <row r="72" spans="2:37">
      <c r="B72" s="157"/>
      <c r="C72" s="126"/>
      <c r="D72" s="629"/>
      <c r="E72" s="496"/>
      <c r="F72" s="640"/>
      <c r="G72" s="641"/>
      <c r="H72" s="630"/>
      <c r="I72" s="630"/>
      <c r="J72" s="630"/>
      <c r="K72" s="630"/>
      <c r="L72" s="640"/>
      <c r="M72" s="640"/>
      <c r="N72" s="630"/>
      <c r="O72" s="629"/>
      <c r="P72" s="635"/>
      <c r="Q72" s="367"/>
      <c r="R72" s="106"/>
      <c r="S72" s="106"/>
      <c r="T72" s="106"/>
      <c r="U72" s="106"/>
      <c r="V72" s="106"/>
      <c r="W72" s="631"/>
      <c r="X72" s="126"/>
      <c r="Y72" s="121"/>
      <c r="Z72" s="632"/>
      <c r="AA72" s="106"/>
      <c r="AB72" s="633"/>
      <c r="AC72" s="106"/>
      <c r="AD72" s="106"/>
      <c r="AE72" s="106"/>
      <c r="AF72" s="106"/>
      <c r="AG72" s="106"/>
      <c r="AH72" s="106"/>
      <c r="AI72" s="106"/>
      <c r="AJ72" s="106"/>
      <c r="AK72" s="106"/>
    </row>
    <row r="73" spans="2:37" ht="12.75" customHeight="1">
      <c r="B73" s="157"/>
      <c r="C73" s="126"/>
      <c r="D73" s="629"/>
      <c r="E73" s="496"/>
      <c r="F73" s="640"/>
      <c r="G73" s="641"/>
      <c r="H73" s="630"/>
      <c r="I73" s="630"/>
      <c r="J73" s="630"/>
      <c r="K73" s="630"/>
      <c r="L73" s="640"/>
      <c r="M73" s="640"/>
      <c r="N73" s="630"/>
      <c r="O73" s="629"/>
      <c r="P73" s="635"/>
      <c r="Q73" s="367"/>
      <c r="R73" s="106"/>
      <c r="S73" s="106"/>
      <c r="T73" s="106"/>
      <c r="U73" s="106"/>
      <c r="V73" s="106"/>
      <c r="W73" s="631"/>
      <c r="X73" s="126"/>
      <c r="Y73" s="121"/>
      <c r="Z73" s="632"/>
      <c r="AA73" s="106"/>
      <c r="AB73" s="633"/>
      <c r="AC73" s="106"/>
      <c r="AD73" s="106"/>
      <c r="AE73" s="106"/>
      <c r="AF73" s="106"/>
      <c r="AG73" s="106"/>
      <c r="AH73" s="106"/>
      <c r="AI73" s="106"/>
      <c r="AJ73" s="106"/>
      <c r="AK73" s="106"/>
    </row>
    <row r="74" spans="2:37">
      <c r="B74" s="157"/>
      <c r="C74" s="126"/>
      <c r="D74" s="629"/>
      <c r="E74" s="496"/>
      <c r="F74" s="640"/>
      <c r="G74" s="641"/>
      <c r="H74" s="630"/>
      <c r="I74" s="630"/>
      <c r="J74" s="630"/>
      <c r="K74" s="630"/>
      <c r="L74" s="640"/>
      <c r="M74" s="640"/>
      <c r="N74" s="630"/>
      <c r="O74" s="629"/>
      <c r="P74" s="635"/>
      <c r="Q74" s="367"/>
      <c r="R74" s="106"/>
      <c r="S74" s="106"/>
      <c r="T74" s="106"/>
      <c r="U74" s="106"/>
      <c r="V74" s="106"/>
      <c r="W74" s="631"/>
      <c r="X74" s="126"/>
      <c r="Y74" s="121"/>
      <c r="Z74" s="632"/>
      <c r="AA74" s="106"/>
      <c r="AB74" s="633"/>
      <c r="AC74" s="106"/>
      <c r="AD74" s="106"/>
      <c r="AE74" s="106"/>
      <c r="AF74" s="106"/>
      <c r="AG74" s="106"/>
      <c r="AH74" s="106"/>
      <c r="AI74" s="106"/>
      <c r="AJ74" s="106"/>
      <c r="AK74" s="106"/>
    </row>
    <row r="75" spans="2:37" ht="12.75" customHeight="1">
      <c r="B75" s="157"/>
      <c r="C75" s="126"/>
      <c r="D75" s="629"/>
      <c r="E75" s="496"/>
      <c r="F75" s="640"/>
      <c r="G75" s="641"/>
      <c r="H75" s="630"/>
      <c r="I75" s="630"/>
      <c r="J75" s="630"/>
      <c r="K75" s="630"/>
      <c r="L75" s="640"/>
      <c r="M75" s="640"/>
      <c r="N75" s="630"/>
      <c r="O75" s="629"/>
      <c r="P75" s="635"/>
      <c r="Q75" s="367"/>
      <c r="R75" s="106"/>
      <c r="S75" s="106"/>
      <c r="T75" s="106"/>
      <c r="U75" s="106"/>
      <c r="V75" s="106"/>
      <c r="W75" s="631"/>
      <c r="X75" s="126"/>
      <c r="Y75" s="121"/>
      <c r="Z75" s="632"/>
      <c r="AA75" s="106"/>
      <c r="AB75" s="633"/>
      <c r="AC75" s="106"/>
      <c r="AD75" s="106"/>
      <c r="AE75" s="106"/>
      <c r="AF75" s="106"/>
      <c r="AG75" s="106"/>
      <c r="AH75" s="106"/>
      <c r="AI75" s="106"/>
      <c r="AJ75" s="106"/>
      <c r="AK75" s="106"/>
    </row>
    <row r="76" spans="2:37">
      <c r="B76" s="157"/>
      <c r="C76" s="126"/>
      <c r="D76" s="629"/>
      <c r="E76" s="496"/>
      <c r="F76" s="640"/>
      <c r="G76" s="641"/>
      <c r="H76" s="630"/>
      <c r="I76" s="630"/>
      <c r="J76" s="630"/>
      <c r="K76" s="630"/>
      <c r="L76" s="640"/>
      <c r="M76" s="640"/>
      <c r="N76" s="630"/>
      <c r="O76" s="629"/>
      <c r="P76" s="635"/>
      <c r="Q76" s="367"/>
      <c r="R76" s="106"/>
      <c r="S76" s="106"/>
      <c r="T76" s="106"/>
      <c r="U76" s="106"/>
      <c r="V76" s="106"/>
      <c r="W76" s="631"/>
      <c r="X76" s="126"/>
      <c r="Y76" s="121"/>
      <c r="Z76" s="632"/>
      <c r="AA76" s="106"/>
      <c r="AB76" s="633"/>
      <c r="AC76" s="106"/>
      <c r="AD76" s="106"/>
      <c r="AE76" s="106"/>
      <c r="AF76" s="106"/>
      <c r="AG76" s="106"/>
      <c r="AH76" s="106"/>
      <c r="AI76" s="106"/>
      <c r="AJ76" s="106"/>
      <c r="AK76" s="106"/>
    </row>
    <row r="77" spans="2:37" ht="12.75" customHeight="1">
      <c r="B77" s="157"/>
      <c r="C77" s="126"/>
      <c r="D77" s="629"/>
      <c r="E77" s="496"/>
      <c r="F77" s="640"/>
      <c r="G77" s="641"/>
      <c r="H77" s="630"/>
      <c r="I77" s="630"/>
      <c r="J77" s="630"/>
      <c r="K77" s="630"/>
      <c r="L77" s="640"/>
      <c r="M77" s="640"/>
      <c r="N77" s="630"/>
      <c r="O77" s="629"/>
      <c r="P77" s="643"/>
      <c r="Q77" s="367"/>
      <c r="R77" s="106"/>
      <c r="S77" s="106"/>
      <c r="T77" s="106"/>
      <c r="U77" s="106"/>
      <c r="V77" s="106"/>
      <c r="W77" s="631"/>
      <c r="X77" s="126"/>
      <c r="Y77" s="121"/>
      <c r="Z77" s="632"/>
      <c r="AA77" s="106"/>
      <c r="AB77" s="644"/>
      <c r="AC77" s="106"/>
      <c r="AD77" s="106"/>
      <c r="AE77" s="106"/>
      <c r="AF77" s="106"/>
      <c r="AG77" s="106"/>
      <c r="AH77" s="106"/>
      <c r="AI77" s="106"/>
      <c r="AJ77" s="106"/>
      <c r="AK77" s="106"/>
    </row>
    <row r="78" spans="2:37">
      <c r="B78" s="157"/>
      <c r="C78" s="126"/>
      <c r="D78" s="629"/>
      <c r="E78" s="496"/>
      <c r="F78" s="640"/>
      <c r="G78" s="641"/>
      <c r="H78" s="630"/>
      <c r="I78" s="630"/>
      <c r="J78" s="630"/>
      <c r="K78" s="630"/>
      <c r="L78" s="640"/>
      <c r="M78" s="640"/>
      <c r="N78" s="630"/>
      <c r="O78" s="629"/>
      <c r="P78" s="635"/>
      <c r="Q78" s="367"/>
      <c r="R78" s="106"/>
      <c r="S78" s="106"/>
      <c r="T78" s="106"/>
      <c r="U78" s="106"/>
      <c r="V78" s="106"/>
      <c r="W78" s="631"/>
      <c r="X78" s="126"/>
      <c r="Y78" s="121"/>
      <c r="Z78" s="632"/>
      <c r="AA78" s="106"/>
      <c r="AB78" s="633"/>
      <c r="AC78" s="106"/>
      <c r="AD78" s="106"/>
      <c r="AE78" s="106"/>
      <c r="AF78" s="106"/>
      <c r="AG78" s="106"/>
      <c r="AH78" s="106"/>
      <c r="AI78" s="106"/>
      <c r="AJ78" s="106"/>
      <c r="AK78" s="106"/>
    </row>
    <row r="79" spans="2:37" ht="12.75" customHeight="1">
      <c r="B79" s="157"/>
      <c r="C79" s="126"/>
      <c r="D79" s="629"/>
      <c r="E79" s="496"/>
      <c r="F79" s="641"/>
      <c r="G79" s="641"/>
      <c r="H79" s="630"/>
      <c r="I79" s="630"/>
      <c r="J79" s="630"/>
      <c r="K79" s="630"/>
      <c r="L79" s="640"/>
      <c r="M79" s="645"/>
      <c r="N79" s="630"/>
      <c r="O79" s="629"/>
      <c r="P79" s="643"/>
      <c r="Q79" s="367"/>
      <c r="R79" s="106"/>
      <c r="S79" s="106"/>
      <c r="T79" s="106"/>
      <c r="U79" s="106"/>
      <c r="V79" s="106"/>
      <c r="W79" s="631"/>
      <c r="X79" s="126"/>
      <c r="Y79" s="121"/>
      <c r="Z79" s="632"/>
      <c r="AA79" s="106"/>
      <c r="AB79" s="646"/>
      <c r="AC79" s="106"/>
      <c r="AD79" s="106"/>
      <c r="AE79" s="106"/>
      <c r="AF79" s="106"/>
      <c r="AG79" s="106"/>
      <c r="AH79" s="106"/>
      <c r="AI79" s="106"/>
      <c r="AJ79" s="106"/>
      <c r="AK79" s="106"/>
    </row>
    <row r="80" spans="2:37" hidden="1">
      <c r="B80" s="157"/>
      <c r="C80" s="126"/>
      <c r="D80" s="629"/>
      <c r="E80" s="496"/>
      <c r="F80" s="640"/>
      <c r="G80" s="641"/>
      <c r="H80" s="630"/>
      <c r="I80" s="630"/>
      <c r="J80" s="630"/>
      <c r="K80" s="630"/>
      <c r="L80" s="640"/>
      <c r="M80" s="640"/>
      <c r="N80" s="630"/>
      <c r="O80" s="629"/>
      <c r="P80" s="635"/>
      <c r="Q80" s="367"/>
      <c r="R80" s="106"/>
      <c r="S80" s="106"/>
      <c r="T80" s="106"/>
      <c r="U80" s="106"/>
      <c r="V80" s="106"/>
      <c r="W80" s="631"/>
      <c r="X80" s="126"/>
      <c r="Y80" s="121"/>
      <c r="Z80" s="632"/>
      <c r="AA80" s="106"/>
      <c r="AB80" s="638"/>
      <c r="AC80" s="106"/>
      <c r="AD80" s="106"/>
      <c r="AE80" s="106"/>
      <c r="AF80" s="106"/>
      <c r="AG80" s="106"/>
      <c r="AH80" s="106"/>
      <c r="AI80" s="106"/>
      <c r="AJ80" s="106"/>
      <c r="AK80" s="106"/>
    </row>
    <row r="81" spans="2:37">
      <c r="B81" s="157"/>
      <c r="C81" s="101"/>
      <c r="D81" s="629"/>
      <c r="E81" s="496"/>
      <c r="F81" s="640"/>
      <c r="G81" s="641"/>
      <c r="H81" s="630"/>
      <c r="I81" s="630"/>
      <c r="J81" s="630"/>
      <c r="K81" s="630"/>
      <c r="L81" s="640"/>
      <c r="M81" s="640"/>
      <c r="N81" s="630"/>
      <c r="O81" s="629"/>
      <c r="P81" s="635"/>
      <c r="Q81" s="367"/>
      <c r="R81" s="106"/>
      <c r="S81" s="106"/>
      <c r="T81" s="106"/>
      <c r="U81" s="106"/>
      <c r="V81" s="106"/>
      <c r="W81" s="631"/>
      <c r="X81" s="126"/>
      <c r="Y81" s="121"/>
      <c r="Z81" s="632"/>
      <c r="AA81" s="106"/>
      <c r="AB81" s="633"/>
      <c r="AC81" s="106"/>
      <c r="AD81" s="106"/>
      <c r="AE81" s="106"/>
      <c r="AF81" s="106"/>
      <c r="AG81" s="106"/>
      <c r="AH81" s="106"/>
      <c r="AI81" s="106"/>
      <c r="AJ81" s="106"/>
      <c r="AK81" s="106"/>
    </row>
    <row r="82" spans="2:37">
      <c r="B82" s="157"/>
      <c r="C82" s="126"/>
      <c r="D82" s="629"/>
      <c r="E82" s="496"/>
      <c r="F82" s="640"/>
      <c r="G82" s="641"/>
      <c r="H82" s="630"/>
      <c r="I82" s="630"/>
      <c r="J82" s="630"/>
      <c r="K82" s="630"/>
      <c r="L82" s="640"/>
      <c r="M82" s="640"/>
      <c r="N82" s="630"/>
      <c r="O82" s="634"/>
      <c r="P82" s="643"/>
      <c r="Q82" s="367"/>
      <c r="R82" s="106"/>
      <c r="S82" s="106"/>
      <c r="T82" s="106"/>
      <c r="U82" s="106"/>
      <c r="V82" s="106"/>
      <c r="W82" s="631"/>
      <c r="X82" s="126"/>
      <c r="Y82" s="121"/>
      <c r="Z82" s="632"/>
      <c r="AA82" s="106"/>
      <c r="AB82" s="644"/>
      <c r="AC82" s="106"/>
      <c r="AD82" s="106"/>
      <c r="AE82" s="106"/>
      <c r="AF82" s="106"/>
      <c r="AG82" s="106"/>
      <c r="AH82" s="106"/>
      <c r="AI82" s="106"/>
      <c r="AJ82" s="106"/>
      <c r="AK82" s="106"/>
    </row>
    <row r="83" spans="2:37">
      <c r="B83" s="157"/>
      <c r="C83" s="126"/>
      <c r="D83" s="629"/>
      <c r="E83" s="496"/>
      <c r="F83" s="640"/>
      <c r="G83" s="641"/>
      <c r="H83" s="630"/>
      <c r="I83" s="630"/>
      <c r="J83" s="630"/>
      <c r="K83" s="630"/>
      <c r="L83" s="640"/>
      <c r="M83" s="640"/>
      <c r="N83" s="630"/>
      <c r="O83" s="634"/>
      <c r="P83" s="635"/>
      <c r="Q83" s="367"/>
      <c r="R83" s="106"/>
      <c r="S83" s="106"/>
      <c r="T83" s="106"/>
      <c r="U83" s="106"/>
      <c r="V83" s="106"/>
      <c r="W83" s="631"/>
      <c r="X83" s="126"/>
      <c r="Y83" s="121"/>
      <c r="Z83" s="632"/>
      <c r="AA83" s="106"/>
      <c r="AB83" s="647"/>
    </row>
    <row r="84" spans="2:37">
      <c r="B84" s="157"/>
      <c r="C84" s="126"/>
      <c r="D84" s="629"/>
      <c r="E84" s="648"/>
      <c r="F84" s="153"/>
      <c r="G84" s="153"/>
      <c r="H84" s="153"/>
      <c r="I84" s="153"/>
      <c r="J84" s="153"/>
      <c r="K84" s="153"/>
      <c r="L84" s="153"/>
      <c r="M84" s="153"/>
      <c r="N84" s="153"/>
      <c r="O84" s="634"/>
      <c r="P84" s="635"/>
      <c r="Q84" s="367"/>
      <c r="R84" s="106"/>
      <c r="S84" s="106"/>
      <c r="T84" s="106"/>
      <c r="U84" s="106"/>
      <c r="V84" s="106"/>
      <c r="W84" s="631"/>
      <c r="X84" s="126"/>
      <c r="Y84" s="121"/>
      <c r="Z84" s="632"/>
      <c r="AA84" s="106"/>
      <c r="AB84" s="633"/>
    </row>
    <row r="85" spans="2:37">
      <c r="B85" s="157"/>
      <c r="C85" s="126"/>
      <c r="D85" s="629"/>
      <c r="E85" s="648"/>
      <c r="F85" s="153"/>
      <c r="G85" s="153"/>
      <c r="H85" s="153"/>
      <c r="I85" s="153"/>
      <c r="J85" s="153"/>
      <c r="K85" s="153"/>
      <c r="L85" s="153"/>
      <c r="M85" s="153"/>
      <c r="N85" s="153"/>
      <c r="O85" s="634"/>
      <c r="P85" s="635"/>
      <c r="Q85" s="367"/>
      <c r="R85" s="106"/>
      <c r="S85" s="106"/>
      <c r="T85" s="106"/>
      <c r="U85" s="106"/>
      <c r="V85" s="106"/>
      <c r="W85" s="631"/>
      <c r="X85" s="126"/>
      <c r="Y85" s="121"/>
      <c r="Z85" s="632"/>
      <c r="AA85" s="106"/>
      <c r="AB85" s="633"/>
    </row>
    <row r="86" spans="2:37">
      <c r="B86" s="157"/>
      <c r="C86" s="126"/>
      <c r="D86" s="629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634"/>
      <c r="P86" s="635"/>
      <c r="Q86" s="367"/>
      <c r="R86" s="106"/>
      <c r="S86" s="106"/>
      <c r="T86" s="106"/>
      <c r="U86" s="106"/>
      <c r="V86" s="106"/>
      <c r="W86" s="631"/>
      <c r="X86" s="126"/>
      <c r="Y86" s="121"/>
      <c r="Z86" s="632"/>
      <c r="AA86" s="106"/>
      <c r="AB86" s="633"/>
    </row>
    <row r="87" spans="2:37">
      <c r="B87" s="157"/>
      <c r="C87" s="126"/>
      <c r="D87" s="629"/>
      <c r="E87" s="153"/>
      <c r="F87" s="153"/>
      <c r="G87" s="153"/>
      <c r="H87" s="153"/>
      <c r="I87" s="153"/>
      <c r="J87" s="153"/>
      <c r="K87" s="649"/>
      <c r="L87" s="153"/>
      <c r="M87" s="153"/>
      <c r="N87" s="153"/>
      <c r="O87" s="637"/>
      <c r="P87" s="635"/>
      <c r="Q87" s="367"/>
      <c r="R87" s="106"/>
      <c r="S87" s="106"/>
      <c r="T87" s="106"/>
      <c r="U87" s="106"/>
      <c r="V87" s="106"/>
      <c r="W87" s="650"/>
      <c r="X87" s="126"/>
      <c r="Y87" s="651"/>
      <c r="Z87" s="632"/>
      <c r="AA87" s="106"/>
      <c r="AB87" s="633"/>
    </row>
    <row r="88" spans="2:37">
      <c r="B88" s="197"/>
      <c r="C88" s="106"/>
      <c r="D88" s="197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  <c r="P88" s="106"/>
      <c r="Q88" s="106"/>
      <c r="R88" s="194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</row>
    <row r="89" spans="2:37">
      <c r="B89" s="106"/>
      <c r="C89" s="126"/>
      <c r="D89" s="367"/>
      <c r="E89" s="201"/>
      <c r="F89" s="201"/>
      <c r="G89" s="201"/>
      <c r="H89" s="201"/>
      <c r="I89" s="201"/>
      <c r="J89" s="201"/>
      <c r="K89" s="201"/>
      <c r="L89" s="201"/>
      <c r="M89" s="126"/>
      <c r="N89" s="126"/>
      <c r="O89" s="98"/>
      <c r="P89" s="98"/>
      <c r="Q89" s="126"/>
      <c r="R89" s="367"/>
      <c r="S89" s="106"/>
      <c r="T89" s="367"/>
      <c r="U89" s="126"/>
      <c r="V89" s="106"/>
      <c r="W89" s="106"/>
      <c r="X89" s="106"/>
      <c r="Y89" s="106"/>
      <c r="Z89" s="106"/>
      <c r="AA89" s="106"/>
      <c r="AB89" s="106"/>
    </row>
    <row r="90" spans="2:37">
      <c r="B90" s="106"/>
      <c r="C90" s="126"/>
      <c r="D90" s="98"/>
      <c r="E90" s="201"/>
      <c r="F90" s="201"/>
      <c r="G90" s="201"/>
      <c r="H90" s="201"/>
      <c r="I90" s="201"/>
      <c r="J90" s="201"/>
      <c r="K90" s="201"/>
      <c r="L90" s="201"/>
      <c r="M90" s="126"/>
      <c r="N90" s="126"/>
      <c r="O90" s="98"/>
      <c r="P90" s="98"/>
      <c r="Q90" s="126"/>
      <c r="R90" s="367"/>
      <c r="S90" s="106"/>
      <c r="T90" s="367"/>
      <c r="U90" s="126"/>
      <c r="V90" s="106"/>
      <c r="W90" s="106"/>
      <c r="X90" s="106"/>
      <c r="Y90" s="106"/>
      <c r="Z90" s="106"/>
      <c r="AA90" s="106"/>
      <c r="AB90" s="106"/>
    </row>
    <row r="91" spans="2:37">
      <c r="B91" s="106"/>
      <c r="C91" s="367"/>
      <c r="D91" s="367"/>
      <c r="E91" s="201"/>
      <c r="F91" s="201"/>
      <c r="G91" s="201"/>
      <c r="H91" s="201"/>
      <c r="I91" s="106"/>
      <c r="J91" s="106"/>
      <c r="K91" s="201"/>
      <c r="L91" s="104"/>
      <c r="M91" s="126"/>
      <c r="N91" s="126"/>
      <c r="O91" s="98"/>
      <c r="P91" s="98"/>
      <c r="Q91" s="367"/>
      <c r="R91" s="367"/>
      <c r="S91" s="106"/>
      <c r="T91" s="367"/>
      <c r="U91" s="126"/>
      <c r="V91" s="106"/>
      <c r="W91" s="106"/>
      <c r="X91" s="106"/>
      <c r="Y91" s="106"/>
      <c r="Z91" s="106"/>
      <c r="AA91" s="106"/>
      <c r="AB91" s="626"/>
    </row>
    <row r="92" spans="2:37">
      <c r="B92" s="106"/>
      <c r="C92" s="126"/>
      <c r="D92" s="126"/>
      <c r="E92" s="367"/>
      <c r="F92" s="367"/>
      <c r="G92" s="367"/>
      <c r="H92" s="367"/>
      <c r="I92" s="367"/>
      <c r="J92" s="367"/>
      <c r="K92" s="367"/>
      <c r="L92" s="367"/>
      <c r="M92" s="367"/>
      <c r="N92" s="367"/>
      <c r="O92" s="98"/>
      <c r="P92" s="98"/>
      <c r="Q92" s="367"/>
      <c r="R92" s="367"/>
      <c r="S92" s="106"/>
      <c r="T92" s="367"/>
      <c r="U92" s="126"/>
      <c r="V92" s="106"/>
      <c r="W92" s="106"/>
      <c r="X92" s="106"/>
      <c r="Y92" s="106"/>
      <c r="Z92" s="334"/>
      <c r="AA92" s="106"/>
      <c r="AB92" s="626"/>
    </row>
    <row r="93" spans="2:37">
      <c r="B93" s="106"/>
      <c r="C93" s="367"/>
      <c r="D93" s="106"/>
      <c r="E93" s="367"/>
      <c r="F93" s="367"/>
      <c r="G93" s="367"/>
      <c r="H93" s="367"/>
      <c r="I93" s="367"/>
      <c r="J93" s="367"/>
      <c r="K93" s="367"/>
      <c r="L93" s="367"/>
      <c r="M93" s="367"/>
      <c r="N93" s="367"/>
      <c r="O93" s="98"/>
      <c r="P93" s="98"/>
      <c r="Q93" s="126"/>
      <c r="R93" s="367"/>
      <c r="S93" s="106"/>
      <c r="T93" s="367"/>
      <c r="U93" s="126"/>
      <c r="V93" s="106"/>
      <c r="W93" s="106"/>
      <c r="X93" s="106"/>
      <c r="Y93" s="106"/>
      <c r="Z93" s="334"/>
      <c r="AA93" s="106"/>
      <c r="AB93" s="627"/>
    </row>
    <row r="94" spans="2:37">
      <c r="B94" s="106"/>
      <c r="C94" s="126"/>
      <c r="D94" s="201"/>
      <c r="E94" s="126"/>
      <c r="F94" s="126"/>
      <c r="G94" s="126"/>
      <c r="H94" s="126"/>
      <c r="I94" s="101"/>
      <c r="J94" s="126"/>
      <c r="K94" s="126"/>
      <c r="L94" s="126"/>
      <c r="M94" s="126"/>
      <c r="N94" s="101"/>
      <c r="O94" s="98"/>
      <c r="P94" s="98"/>
      <c r="Q94" s="201"/>
      <c r="R94" s="367"/>
      <c r="S94" s="126"/>
      <c r="T94" s="367"/>
      <c r="U94" s="126"/>
      <c r="V94" s="106"/>
      <c r="W94" s="274"/>
      <c r="X94" s="367"/>
      <c r="Y94" s="157"/>
      <c r="Z94" s="628"/>
      <c r="AA94" s="106"/>
      <c r="AB94" s="627"/>
    </row>
    <row r="95" spans="2:37">
      <c r="B95" s="157"/>
      <c r="C95" s="126"/>
      <c r="D95" s="629"/>
      <c r="E95" s="645"/>
      <c r="F95" s="630"/>
      <c r="G95" s="630"/>
      <c r="H95" s="630"/>
      <c r="I95" s="630"/>
      <c r="J95" s="630"/>
      <c r="K95" s="630"/>
      <c r="L95" s="630"/>
      <c r="M95" s="630"/>
      <c r="N95" s="630"/>
      <c r="O95" s="629"/>
      <c r="P95" s="367"/>
      <c r="Q95" s="367"/>
      <c r="R95" s="106"/>
      <c r="S95" s="507"/>
      <c r="T95" s="106"/>
      <c r="U95" s="106"/>
      <c r="V95" s="106"/>
      <c r="W95" s="631"/>
      <c r="X95" s="126"/>
      <c r="Y95" s="121"/>
      <c r="Z95" s="632"/>
      <c r="AA95" s="106"/>
      <c r="AB95" s="633"/>
    </row>
    <row r="96" spans="2:37">
      <c r="B96" s="157"/>
      <c r="C96" s="126"/>
      <c r="D96" s="629"/>
      <c r="E96" s="645"/>
      <c r="F96" s="630"/>
      <c r="G96" s="630"/>
      <c r="H96" s="630"/>
      <c r="I96" s="630"/>
      <c r="J96" s="630"/>
      <c r="K96" s="630"/>
      <c r="L96" s="630"/>
      <c r="M96" s="630"/>
      <c r="N96" s="630"/>
      <c r="O96" s="634"/>
      <c r="P96" s="635"/>
      <c r="Q96" s="367"/>
      <c r="R96" s="106"/>
      <c r="S96" s="106"/>
      <c r="T96" s="106"/>
      <c r="U96" s="106"/>
      <c r="V96" s="106"/>
      <c r="W96" s="631"/>
      <c r="X96" s="126"/>
      <c r="Y96" s="121"/>
      <c r="Z96" s="632"/>
      <c r="AA96" s="106"/>
      <c r="AB96" s="633"/>
    </row>
    <row r="97" spans="2:28">
      <c r="B97" s="157"/>
      <c r="C97" s="126"/>
      <c r="D97" s="629"/>
      <c r="E97" s="645"/>
      <c r="F97" s="630"/>
      <c r="G97" s="630"/>
      <c r="H97" s="645"/>
      <c r="I97" s="630"/>
      <c r="J97" s="630"/>
      <c r="K97" s="645"/>
      <c r="L97" s="630"/>
      <c r="M97" s="630"/>
      <c r="N97" s="630"/>
      <c r="O97" s="629"/>
      <c r="P97" s="635"/>
      <c r="Q97" s="367"/>
      <c r="R97" s="106"/>
      <c r="S97" s="106"/>
      <c r="T97" s="106"/>
      <c r="U97" s="106"/>
      <c r="V97" s="106"/>
      <c r="W97" s="631"/>
      <c r="X97" s="126"/>
      <c r="Y97" s="121"/>
      <c r="Z97" s="632"/>
      <c r="AA97" s="106"/>
      <c r="AB97" s="636"/>
    </row>
    <row r="98" spans="2:28">
      <c r="B98" s="157"/>
      <c r="C98" s="126"/>
      <c r="D98" s="629"/>
      <c r="E98" s="645"/>
      <c r="F98" s="630"/>
      <c r="G98" s="630"/>
      <c r="H98" s="630"/>
      <c r="I98" s="630"/>
      <c r="J98" s="630"/>
      <c r="K98" s="630"/>
      <c r="L98" s="630"/>
      <c r="M98" s="630"/>
      <c r="N98" s="645"/>
      <c r="O98" s="637"/>
      <c r="P98" s="635"/>
      <c r="Q98" s="367"/>
      <c r="R98" s="106"/>
      <c r="S98" s="106"/>
      <c r="T98" s="106"/>
      <c r="U98" s="106"/>
      <c r="V98" s="106"/>
      <c r="W98" s="631"/>
      <c r="X98" s="126"/>
      <c r="Y98" s="121"/>
      <c r="Z98" s="632"/>
      <c r="AA98" s="106"/>
      <c r="AB98" s="633"/>
    </row>
    <row r="99" spans="2:28">
      <c r="B99" s="157"/>
      <c r="C99" s="126"/>
      <c r="D99" s="629"/>
      <c r="E99" s="645"/>
      <c r="F99" s="630"/>
      <c r="G99" s="630"/>
      <c r="H99" s="630"/>
      <c r="I99" s="630"/>
      <c r="J99" s="630"/>
      <c r="K99" s="630"/>
      <c r="L99" s="630"/>
      <c r="M99" s="630"/>
      <c r="N99" s="630"/>
      <c r="O99" s="629"/>
      <c r="P99" s="635"/>
      <c r="Q99" s="367"/>
      <c r="R99" s="106"/>
      <c r="S99" s="106"/>
      <c r="T99" s="106"/>
      <c r="U99" s="106"/>
      <c r="V99" s="106"/>
      <c r="W99" s="631"/>
      <c r="X99" s="126"/>
      <c r="Y99" s="121"/>
      <c r="Z99" s="632"/>
      <c r="AA99" s="106"/>
      <c r="AB99" s="638"/>
    </row>
    <row r="100" spans="2:28">
      <c r="B100" s="157"/>
      <c r="C100" s="126"/>
      <c r="D100" s="629"/>
      <c r="E100" s="645"/>
      <c r="F100" s="630"/>
      <c r="G100" s="630"/>
      <c r="H100" s="630"/>
      <c r="I100" s="630"/>
      <c r="J100" s="630"/>
      <c r="K100" s="630"/>
      <c r="L100" s="630"/>
      <c r="M100" s="630"/>
      <c r="N100" s="630"/>
      <c r="O100" s="629"/>
      <c r="P100" s="635"/>
      <c r="Q100" s="367"/>
      <c r="R100" s="106"/>
      <c r="S100" s="106"/>
      <c r="T100" s="106"/>
      <c r="U100" s="106"/>
      <c r="V100" s="106"/>
      <c r="W100" s="631"/>
      <c r="X100" s="126"/>
      <c r="Y100" s="121"/>
      <c r="Z100" s="632"/>
      <c r="AA100" s="106"/>
      <c r="AB100" s="636"/>
    </row>
    <row r="101" spans="2:28">
      <c r="B101" s="157"/>
      <c r="C101" s="126"/>
      <c r="D101" s="629"/>
      <c r="E101" s="645"/>
      <c r="F101" s="630"/>
      <c r="G101" s="98"/>
      <c r="H101" s="640"/>
      <c r="I101" s="645"/>
      <c r="J101" s="630"/>
      <c r="K101" s="630"/>
      <c r="L101" s="630"/>
      <c r="M101" s="630"/>
      <c r="N101" s="630"/>
      <c r="O101" s="639"/>
      <c r="P101" s="635"/>
      <c r="Q101" s="367"/>
      <c r="R101" s="106"/>
      <c r="S101" s="106"/>
      <c r="T101" s="106"/>
      <c r="U101" s="106"/>
      <c r="V101" s="106"/>
      <c r="W101" s="631"/>
      <c r="X101" s="126"/>
      <c r="Y101" s="121"/>
      <c r="Z101" s="632"/>
      <c r="AA101" s="106"/>
      <c r="AB101" s="638"/>
    </row>
    <row r="102" spans="2:28">
      <c r="B102" s="157"/>
      <c r="C102" s="126"/>
      <c r="D102" s="629"/>
      <c r="E102" s="645"/>
      <c r="F102" s="630"/>
      <c r="G102" s="630"/>
      <c r="H102" s="630"/>
      <c r="I102" s="630"/>
      <c r="J102" s="630"/>
      <c r="K102" s="630"/>
      <c r="L102" s="630"/>
      <c r="M102" s="630"/>
      <c r="N102" s="630"/>
      <c r="O102" s="629"/>
      <c r="P102" s="635"/>
      <c r="Q102" s="367"/>
      <c r="R102" s="106"/>
      <c r="S102" s="106"/>
      <c r="T102" s="106"/>
      <c r="U102" s="106"/>
      <c r="V102" s="106"/>
      <c r="W102" s="631"/>
      <c r="X102" s="126"/>
      <c r="Y102" s="121"/>
      <c r="Z102" s="632"/>
      <c r="AA102" s="106"/>
      <c r="AB102" s="633"/>
    </row>
    <row r="103" spans="2:28">
      <c r="B103" s="157"/>
      <c r="C103" s="126"/>
      <c r="D103" s="629"/>
      <c r="E103" s="645"/>
      <c r="F103" s="630"/>
      <c r="G103" s="630"/>
      <c r="H103" s="630"/>
      <c r="I103" s="630"/>
      <c r="J103" s="630"/>
      <c r="K103" s="630"/>
      <c r="L103" s="630"/>
      <c r="M103" s="630"/>
      <c r="N103" s="630"/>
      <c r="O103" s="629"/>
      <c r="P103" s="635"/>
      <c r="Q103" s="367"/>
      <c r="R103" s="106"/>
      <c r="S103" s="106"/>
      <c r="T103" s="106"/>
      <c r="U103" s="106"/>
      <c r="V103" s="106"/>
      <c r="W103" s="631"/>
      <c r="X103" s="126"/>
      <c r="Y103" s="121"/>
      <c r="Z103" s="632"/>
      <c r="AA103" s="106"/>
      <c r="AB103" s="633"/>
    </row>
    <row r="104" spans="2:28" ht="12.75" customHeight="1">
      <c r="B104" s="157"/>
      <c r="C104" s="126"/>
      <c r="D104" s="629"/>
      <c r="E104" s="645"/>
      <c r="F104" s="630"/>
      <c r="G104" s="630"/>
      <c r="H104" s="630"/>
      <c r="I104" s="630"/>
      <c r="J104" s="630"/>
      <c r="K104" s="630"/>
      <c r="L104" s="630"/>
      <c r="M104" s="630"/>
      <c r="N104" s="630"/>
      <c r="O104" s="629"/>
      <c r="P104" s="635"/>
      <c r="Q104" s="367"/>
      <c r="R104" s="106"/>
      <c r="S104" s="106"/>
      <c r="T104" s="106"/>
      <c r="U104" s="106"/>
      <c r="V104" s="106"/>
      <c r="W104" s="631"/>
      <c r="X104" s="126"/>
      <c r="Y104" s="121"/>
      <c r="Z104" s="632"/>
      <c r="AA104" s="106"/>
      <c r="AB104" s="633"/>
    </row>
    <row r="105" spans="2:28" ht="13.5" customHeight="1">
      <c r="B105" s="157"/>
      <c r="C105" s="126"/>
      <c r="D105" s="629"/>
      <c r="E105" s="645"/>
      <c r="F105" s="630"/>
      <c r="G105" s="630"/>
      <c r="H105" s="630"/>
      <c r="I105" s="630"/>
      <c r="J105" s="630"/>
      <c r="K105" s="630"/>
      <c r="L105" s="630"/>
      <c r="M105" s="630"/>
      <c r="N105" s="630"/>
      <c r="O105" s="629"/>
      <c r="P105" s="635"/>
      <c r="Q105" s="367"/>
      <c r="R105" s="106"/>
      <c r="S105" s="106"/>
      <c r="T105" s="106"/>
      <c r="U105" s="106"/>
      <c r="V105" s="106"/>
      <c r="W105" s="631"/>
      <c r="X105" s="126"/>
      <c r="Y105" s="121"/>
      <c r="Z105" s="632"/>
      <c r="AA105" s="106"/>
      <c r="AB105" s="633"/>
    </row>
    <row r="106" spans="2:28" ht="12.75" customHeight="1">
      <c r="B106" s="157"/>
      <c r="C106" s="126"/>
      <c r="D106" s="629"/>
      <c r="E106" s="645"/>
      <c r="F106" s="630"/>
      <c r="G106" s="630"/>
      <c r="H106" s="630"/>
      <c r="I106" s="630"/>
      <c r="J106" s="630"/>
      <c r="K106" s="630"/>
      <c r="L106" s="630"/>
      <c r="M106" s="630"/>
      <c r="N106" s="630"/>
      <c r="O106" s="629"/>
      <c r="P106" s="635"/>
      <c r="Q106" s="367"/>
      <c r="R106" s="106"/>
      <c r="S106" s="106"/>
      <c r="T106" s="106"/>
      <c r="U106" s="106"/>
      <c r="V106" s="106"/>
      <c r="W106" s="631"/>
      <c r="X106" s="126"/>
      <c r="Y106" s="121"/>
      <c r="Z106" s="632"/>
      <c r="AA106" s="106"/>
      <c r="AB106" s="633"/>
    </row>
    <row r="107" spans="2:28">
      <c r="B107" s="157"/>
      <c r="C107" s="126"/>
      <c r="D107" s="629"/>
      <c r="E107" s="645"/>
      <c r="F107" s="630"/>
      <c r="G107" s="630"/>
      <c r="H107" s="630"/>
      <c r="I107" s="630"/>
      <c r="J107" s="630"/>
      <c r="K107" s="630"/>
      <c r="L107" s="630"/>
      <c r="M107" s="630"/>
      <c r="N107" s="630"/>
      <c r="O107" s="629"/>
      <c r="P107" s="635"/>
      <c r="Q107" s="367"/>
      <c r="R107" s="106"/>
      <c r="S107" s="106"/>
      <c r="T107" s="106"/>
      <c r="U107" s="106"/>
      <c r="V107" s="106"/>
      <c r="W107" s="631"/>
      <c r="X107" s="126"/>
      <c r="Y107" s="121"/>
      <c r="Z107" s="632"/>
      <c r="AA107" s="106"/>
      <c r="AB107" s="633"/>
    </row>
    <row r="108" spans="2:28">
      <c r="B108" s="157"/>
      <c r="C108" s="126"/>
      <c r="D108" s="629"/>
      <c r="E108" s="645"/>
      <c r="F108" s="630"/>
      <c r="G108" s="630"/>
      <c r="H108" s="630"/>
      <c r="I108" s="630"/>
      <c r="J108" s="630"/>
      <c r="K108" s="630"/>
      <c r="L108" s="630"/>
      <c r="M108" s="630"/>
      <c r="N108" s="630"/>
      <c r="O108" s="629"/>
      <c r="P108" s="635"/>
      <c r="Q108" s="367"/>
      <c r="R108" s="106"/>
      <c r="S108" s="106"/>
      <c r="T108" s="106"/>
      <c r="U108" s="106"/>
      <c r="V108" s="106"/>
      <c r="W108" s="631"/>
      <c r="X108" s="126"/>
      <c r="Y108" s="121"/>
      <c r="Z108" s="632"/>
      <c r="AA108" s="106"/>
      <c r="AB108" s="633"/>
    </row>
    <row r="109" spans="2:28">
      <c r="B109" s="157"/>
      <c r="C109" s="126"/>
      <c r="D109" s="629"/>
      <c r="E109" s="645"/>
      <c r="F109" s="630"/>
      <c r="G109" s="630"/>
      <c r="H109" s="630"/>
      <c r="I109" s="630"/>
      <c r="J109" s="630"/>
      <c r="K109" s="630"/>
      <c r="L109" s="630"/>
      <c r="M109" s="630"/>
      <c r="N109" s="630"/>
      <c r="O109" s="629"/>
      <c r="P109" s="635"/>
      <c r="Q109" s="367"/>
      <c r="R109" s="106"/>
      <c r="S109" s="106"/>
      <c r="T109" s="106"/>
      <c r="U109" s="106"/>
      <c r="V109" s="106"/>
      <c r="W109" s="631"/>
      <c r="X109" s="126"/>
      <c r="Y109" s="121"/>
      <c r="Z109" s="632"/>
      <c r="AA109" s="106"/>
      <c r="AB109" s="636"/>
    </row>
    <row r="110" spans="2:28" ht="12.75" customHeight="1">
      <c r="B110" s="157"/>
      <c r="C110" s="126"/>
      <c r="D110" s="629"/>
      <c r="E110" s="648"/>
      <c r="F110" s="640"/>
      <c r="G110" s="641"/>
      <c r="H110" s="630"/>
      <c r="I110" s="630"/>
      <c r="J110" s="630"/>
      <c r="K110" s="630"/>
      <c r="L110" s="640"/>
      <c r="M110" s="640"/>
      <c r="N110" s="630"/>
      <c r="O110" s="634"/>
      <c r="P110" s="635"/>
      <c r="Q110" s="367"/>
      <c r="R110" s="106"/>
      <c r="S110" s="106"/>
      <c r="T110" s="106"/>
      <c r="U110" s="106"/>
      <c r="V110" s="106"/>
      <c r="W110" s="631"/>
      <c r="X110" s="126"/>
      <c r="Y110" s="121"/>
      <c r="Z110" s="632"/>
      <c r="AA110" s="106"/>
      <c r="AB110" s="642"/>
    </row>
    <row r="111" spans="2:28" ht="12.75" customHeight="1">
      <c r="B111" s="157"/>
      <c r="C111" s="126"/>
      <c r="D111" s="629"/>
      <c r="E111" s="648"/>
      <c r="F111" s="640"/>
      <c r="G111" s="641"/>
      <c r="H111" s="630"/>
      <c r="I111" s="630"/>
      <c r="J111" s="630"/>
      <c r="K111" s="630"/>
      <c r="L111" s="640"/>
      <c r="M111" s="640"/>
      <c r="N111" s="630"/>
      <c r="O111" s="629"/>
      <c r="P111" s="635"/>
      <c r="Q111" s="367"/>
      <c r="R111" s="106"/>
      <c r="S111" s="106"/>
      <c r="T111" s="106"/>
      <c r="U111" s="106"/>
      <c r="V111" s="106"/>
      <c r="W111" s="631"/>
      <c r="X111" s="126"/>
      <c r="Y111" s="121"/>
      <c r="Z111" s="632"/>
      <c r="AA111" s="106"/>
      <c r="AB111" s="633"/>
    </row>
    <row r="112" spans="2:28" ht="11.25" customHeight="1">
      <c r="B112" s="157"/>
      <c r="C112" s="126"/>
      <c r="D112" s="629"/>
      <c r="E112" s="648"/>
      <c r="F112" s="640"/>
      <c r="G112" s="641"/>
      <c r="H112" s="630"/>
      <c r="I112" s="630"/>
      <c r="J112" s="630"/>
      <c r="K112" s="630"/>
      <c r="L112" s="640"/>
      <c r="M112" s="640"/>
      <c r="N112" s="630"/>
      <c r="O112" s="629"/>
      <c r="P112" s="635"/>
      <c r="Q112" s="367"/>
      <c r="R112" s="106"/>
      <c r="S112" s="106"/>
      <c r="T112" s="106"/>
      <c r="U112" s="106"/>
      <c r="V112" s="106"/>
      <c r="W112" s="631"/>
      <c r="X112" s="126"/>
      <c r="Y112" s="121"/>
      <c r="Z112" s="632"/>
      <c r="AA112" s="106"/>
      <c r="AB112" s="633"/>
    </row>
    <row r="113" spans="2:28" ht="12.75" customHeight="1">
      <c r="B113" s="157"/>
      <c r="C113" s="126"/>
      <c r="D113" s="629"/>
      <c r="E113" s="648"/>
      <c r="F113" s="640"/>
      <c r="G113" s="641"/>
      <c r="H113" s="630"/>
      <c r="I113" s="652"/>
      <c r="J113" s="630"/>
      <c r="K113" s="652"/>
      <c r="L113" s="645"/>
      <c r="M113" s="645"/>
      <c r="N113" s="630"/>
      <c r="O113" s="629"/>
      <c r="P113" s="635"/>
      <c r="Q113" s="367"/>
      <c r="R113" s="106"/>
      <c r="S113" s="106"/>
      <c r="T113" s="106"/>
      <c r="U113" s="106"/>
      <c r="V113" s="106"/>
      <c r="W113" s="631"/>
      <c r="X113" s="126"/>
      <c r="Y113" s="121"/>
      <c r="Z113" s="632"/>
      <c r="AA113" s="106"/>
      <c r="AB113" s="638"/>
    </row>
    <row r="114" spans="2:28" ht="13.5" customHeight="1">
      <c r="B114" s="157"/>
      <c r="C114" s="126"/>
      <c r="D114" s="629"/>
      <c r="E114" s="648"/>
      <c r="F114" s="645"/>
      <c r="G114" s="641"/>
      <c r="H114" s="630"/>
      <c r="I114" s="630"/>
      <c r="J114" s="630"/>
      <c r="K114" s="630"/>
      <c r="L114" s="645"/>
      <c r="M114" s="645"/>
      <c r="N114" s="630"/>
      <c r="O114" s="629"/>
      <c r="P114" s="635"/>
      <c r="Q114" s="367"/>
      <c r="R114" s="106"/>
      <c r="S114" s="106"/>
      <c r="T114" s="106"/>
      <c r="U114" s="106"/>
      <c r="V114" s="106"/>
      <c r="W114" s="631"/>
      <c r="X114" s="126"/>
      <c r="Y114" s="121"/>
      <c r="Z114" s="632"/>
      <c r="AA114" s="106"/>
      <c r="AB114" s="633"/>
    </row>
    <row r="115" spans="2:28" ht="14.25" customHeight="1">
      <c r="B115" s="157"/>
      <c r="C115" s="126"/>
      <c r="D115" s="629"/>
      <c r="E115" s="648"/>
      <c r="F115" s="640"/>
      <c r="G115" s="641"/>
      <c r="H115" s="630"/>
      <c r="I115" s="630"/>
      <c r="J115" s="630"/>
      <c r="K115" s="630"/>
      <c r="L115" s="645"/>
      <c r="M115" s="640"/>
      <c r="N115" s="630"/>
      <c r="O115" s="629"/>
      <c r="P115" s="635"/>
      <c r="Q115" s="367"/>
      <c r="R115" s="106"/>
      <c r="S115" s="106"/>
      <c r="T115" s="106"/>
      <c r="U115" s="106"/>
      <c r="V115" s="106"/>
      <c r="W115" s="631"/>
      <c r="X115" s="126"/>
      <c r="Y115" s="121"/>
      <c r="Z115" s="632"/>
      <c r="AA115" s="106"/>
      <c r="AB115" s="633"/>
    </row>
    <row r="116" spans="2:28">
      <c r="B116" s="157"/>
      <c r="C116" s="126"/>
      <c r="D116" s="629"/>
      <c r="E116" s="648"/>
      <c r="F116" s="645"/>
      <c r="G116" s="641"/>
      <c r="H116" s="630"/>
      <c r="I116" s="630"/>
      <c r="J116" s="630"/>
      <c r="K116" s="630"/>
      <c r="L116" s="641"/>
      <c r="M116" s="641"/>
      <c r="N116" s="98"/>
      <c r="O116" s="629"/>
      <c r="P116" s="635"/>
      <c r="Q116" s="367"/>
      <c r="R116" s="106"/>
      <c r="S116" s="106"/>
      <c r="T116" s="106"/>
      <c r="U116" s="106"/>
      <c r="V116" s="106"/>
      <c r="W116" s="631"/>
      <c r="X116" s="126"/>
      <c r="Y116" s="121"/>
      <c r="Z116" s="632"/>
      <c r="AA116" s="106"/>
      <c r="AB116" s="633"/>
    </row>
    <row r="117" spans="2:28" ht="14.25" customHeight="1">
      <c r="B117" s="157"/>
      <c r="C117" s="126"/>
      <c r="D117" s="629"/>
      <c r="E117" s="648"/>
      <c r="F117" s="645"/>
      <c r="G117" s="645"/>
      <c r="H117" s="630"/>
      <c r="I117" s="630"/>
      <c r="J117" s="630"/>
      <c r="K117" s="640"/>
      <c r="L117" s="652"/>
      <c r="M117" s="645"/>
      <c r="N117" s="641"/>
      <c r="O117" s="629"/>
      <c r="P117" s="635"/>
      <c r="Q117" s="367"/>
      <c r="R117" s="106"/>
      <c r="S117" s="106"/>
      <c r="T117" s="106"/>
      <c r="U117" s="106"/>
      <c r="V117" s="106"/>
      <c r="W117" s="631"/>
      <c r="X117" s="126"/>
      <c r="Y117" s="121"/>
      <c r="Z117" s="632"/>
      <c r="AA117" s="106"/>
      <c r="AB117" s="633"/>
    </row>
    <row r="118" spans="2:28">
      <c r="B118" s="157"/>
      <c r="C118" s="126"/>
      <c r="D118" s="629"/>
      <c r="E118" s="648"/>
      <c r="F118" s="640"/>
      <c r="G118" s="641"/>
      <c r="H118" s="630"/>
      <c r="I118" s="630"/>
      <c r="J118" s="630"/>
      <c r="K118" s="630"/>
      <c r="L118" s="640"/>
      <c r="M118" s="640"/>
      <c r="N118" s="630"/>
      <c r="O118" s="629"/>
      <c r="P118" s="635"/>
      <c r="Q118" s="367"/>
      <c r="R118" s="106"/>
      <c r="S118" s="106"/>
      <c r="T118" s="106"/>
      <c r="U118" s="106"/>
      <c r="V118" s="106"/>
      <c r="W118" s="631"/>
      <c r="X118" s="126"/>
      <c r="Y118" s="121"/>
      <c r="Z118" s="632"/>
      <c r="AA118" s="106"/>
      <c r="AB118" s="633"/>
    </row>
    <row r="119" spans="2:28" ht="11.25" customHeight="1">
      <c r="B119" s="157"/>
      <c r="C119" s="126"/>
      <c r="D119" s="629"/>
      <c r="E119" s="648"/>
      <c r="F119" s="645"/>
      <c r="G119" s="641"/>
      <c r="H119" s="630"/>
      <c r="I119" s="630"/>
      <c r="J119" s="630"/>
      <c r="K119" s="630"/>
      <c r="L119" s="641"/>
      <c r="M119" s="641"/>
      <c r="N119" s="630"/>
      <c r="O119" s="629"/>
      <c r="P119" s="643"/>
      <c r="Q119" s="367"/>
      <c r="R119" s="106"/>
      <c r="S119" s="106"/>
      <c r="T119" s="106"/>
      <c r="U119" s="106"/>
      <c r="V119" s="106"/>
      <c r="W119" s="631"/>
      <c r="X119" s="126"/>
      <c r="Y119" s="121"/>
      <c r="Z119" s="632"/>
      <c r="AA119" s="106"/>
      <c r="AB119" s="644"/>
    </row>
    <row r="120" spans="2:28">
      <c r="B120" s="157"/>
      <c r="C120" s="126"/>
      <c r="D120" s="629"/>
      <c r="E120" s="648"/>
      <c r="F120" s="640"/>
      <c r="G120" s="641"/>
      <c r="H120" s="630"/>
      <c r="I120" s="630"/>
      <c r="J120" s="630"/>
      <c r="K120" s="630"/>
      <c r="L120" s="641"/>
      <c r="M120" s="641"/>
      <c r="N120" s="630"/>
      <c r="O120" s="629"/>
      <c r="P120" s="635"/>
      <c r="Q120" s="367"/>
      <c r="R120" s="106"/>
      <c r="S120" s="106"/>
      <c r="T120" s="106"/>
      <c r="U120" s="106"/>
      <c r="V120" s="106"/>
      <c r="W120" s="631"/>
      <c r="X120" s="126"/>
      <c r="Y120" s="121"/>
      <c r="Z120" s="632"/>
      <c r="AA120" s="106"/>
      <c r="AB120" s="633"/>
    </row>
    <row r="121" spans="2:28">
      <c r="B121" s="157"/>
      <c r="C121" s="126"/>
      <c r="D121" s="629"/>
      <c r="E121" s="648"/>
      <c r="F121" s="641"/>
      <c r="G121" s="645"/>
      <c r="H121" s="630"/>
      <c r="I121" s="630"/>
      <c r="J121" s="630"/>
      <c r="K121" s="630"/>
      <c r="L121" s="652"/>
      <c r="M121" s="645"/>
      <c r="N121" s="630"/>
      <c r="O121" s="629"/>
      <c r="P121" s="643"/>
      <c r="Q121" s="367"/>
      <c r="R121" s="106"/>
      <c r="S121" s="106"/>
      <c r="T121" s="106"/>
      <c r="U121" s="106"/>
      <c r="V121" s="106"/>
      <c r="W121" s="631"/>
      <c r="X121" s="126"/>
      <c r="Y121" s="121"/>
      <c r="Z121" s="632"/>
      <c r="AA121" s="106"/>
      <c r="AB121" s="644"/>
    </row>
    <row r="122" spans="2:28" hidden="1">
      <c r="B122" s="157"/>
      <c r="C122" s="126"/>
      <c r="D122" s="629"/>
      <c r="E122" s="648"/>
      <c r="F122" s="645"/>
      <c r="G122" s="641"/>
      <c r="H122" s="630"/>
      <c r="I122" s="630"/>
      <c r="J122" s="630"/>
      <c r="K122" s="630"/>
      <c r="L122" s="640"/>
      <c r="M122" s="640"/>
      <c r="N122" s="630"/>
      <c r="O122" s="629"/>
      <c r="P122" s="635"/>
      <c r="Q122" s="367"/>
      <c r="R122" s="106"/>
      <c r="S122" s="106"/>
      <c r="T122" s="106"/>
      <c r="U122" s="106"/>
      <c r="V122" s="106"/>
      <c r="W122" s="631"/>
      <c r="X122" s="126"/>
      <c r="Y122" s="121"/>
      <c r="Z122" s="632"/>
      <c r="AA122" s="106"/>
      <c r="AB122" s="638"/>
    </row>
    <row r="123" spans="2:28">
      <c r="B123" s="157"/>
      <c r="C123" s="101"/>
      <c r="D123" s="629"/>
      <c r="E123" s="648"/>
      <c r="F123" s="641"/>
      <c r="G123" s="641"/>
      <c r="H123" s="630"/>
      <c r="I123" s="630"/>
      <c r="J123" s="630"/>
      <c r="K123" s="630"/>
      <c r="L123" s="645"/>
      <c r="M123" s="645"/>
      <c r="N123" s="630"/>
      <c r="O123" s="629"/>
      <c r="P123" s="635"/>
      <c r="Q123" s="367"/>
      <c r="R123" s="106"/>
      <c r="S123" s="106"/>
      <c r="T123" s="106"/>
      <c r="U123" s="106"/>
      <c r="V123" s="106"/>
      <c r="W123" s="631"/>
      <c r="X123" s="126"/>
      <c r="Y123" s="121"/>
      <c r="Z123" s="632"/>
      <c r="AA123" s="106"/>
      <c r="AB123" s="633"/>
    </row>
    <row r="124" spans="2:28">
      <c r="B124" s="157"/>
      <c r="C124" s="126"/>
      <c r="D124" s="629"/>
      <c r="E124" s="648"/>
      <c r="F124" s="640"/>
      <c r="G124" s="641"/>
      <c r="H124" s="652"/>
      <c r="I124" s="630"/>
      <c r="J124" s="630"/>
      <c r="K124" s="630"/>
      <c r="L124" s="640"/>
      <c r="M124" s="641"/>
      <c r="N124" s="630"/>
      <c r="O124" s="634"/>
      <c r="P124" s="643"/>
      <c r="Q124" s="367"/>
      <c r="R124" s="106"/>
      <c r="S124" s="106"/>
      <c r="T124" s="106"/>
      <c r="U124" s="106"/>
      <c r="V124" s="106"/>
      <c r="W124" s="631"/>
      <c r="X124" s="126"/>
      <c r="Y124" s="121"/>
      <c r="Z124" s="632"/>
      <c r="AA124" s="106"/>
      <c r="AB124" s="644"/>
    </row>
    <row r="125" spans="2:28">
      <c r="B125" s="157"/>
      <c r="C125" s="126"/>
      <c r="D125" s="629"/>
      <c r="E125" s="648"/>
      <c r="F125" s="652"/>
      <c r="G125" s="652"/>
      <c r="H125" s="630"/>
      <c r="I125" s="630"/>
      <c r="J125" s="630"/>
      <c r="K125" s="630"/>
      <c r="L125" s="653"/>
      <c r="M125" s="652"/>
      <c r="N125" s="630"/>
      <c r="O125" s="634"/>
      <c r="P125" s="635"/>
      <c r="Q125" s="367"/>
      <c r="R125" s="106"/>
      <c r="S125" s="106"/>
      <c r="T125" s="106"/>
      <c r="U125" s="106"/>
      <c r="V125" s="106"/>
      <c r="W125" s="631"/>
      <c r="X125" s="126"/>
      <c r="Y125" s="121"/>
      <c r="Z125" s="632"/>
      <c r="AA125" s="106"/>
      <c r="AB125" s="647"/>
    </row>
    <row r="126" spans="2:28">
      <c r="B126" s="157"/>
      <c r="C126" s="126"/>
      <c r="D126" s="629"/>
      <c r="E126" s="648"/>
      <c r="F126" s="153"/>
      <c r="G126" s="153"/>
      <c r="H126" s="153"/>
      <c r="I126" s="153"/>
      <c r="J126" s="153"/>
      <c r="K126" s="153"/>
      <c r="L126" s="153"/>
      <c r="M126" s="153"/>
      <c r="N126" s="153"/>
      <c r="O126" s="634"/>
      <c r="P126" s="635"/>
      <c r="Q126" s="367"/>
      <c r="R126" s="106"/>
      <c r="S126" s="106"/>
      <c r="T126" s="106"/>
      <c r="U126" s="106"/>
      <c r="V126" s="106"/>
      <c r="W126" s="631"/>
      <c r="X126" s="126"/>
      <c r="Y126" s="121"/>
      <c r="Z126" s="632"/>
      <c r="AA126" s="106"/>
      <c r="AB126" s="633"/>
    </row>
    <row r="127" spans="2:28" ht="11.25" customHeight="1">
      <c r="B127" s="157"/>
      <c r="C127" s="126"/>
      <c r="D127" s="629"/>
      <c r="E127" s="648"/>
      <c r="F127" s="153"/>
      <c r="G127" s="153"/>
      <c r="H127" s="153"/>
      <c r="I127" s="153"/>
      <c r="J127" s="153"/>
      <c r="K127" s="153"/>
      <c r="L127" s="153"/>
      <c r="M127" s="153"/>
      <c r="N127" s="153"/>
      <c r="O127" s="634"/>
      <c r="P127" s="635"/>
      <c r="Q127" s="367"/>
      <c r="R127" s="106"/>
      <c r="S127" s="106"/>
      <c r="T127" s="106"/>
      <c r="U127" s="106"/>
      <c r="V127" s="106"/>
      <c r="W127" s="631"/>
      <c r="X127" s="126"/>
      <c r="Y127" s="121"/>
      <c r="Z127" s="632"/>
      <c r="AA127" s="106"/>
      <c r="AB127" s="633"/>
    </row>
    <row r="128" spans="2:28" ht="12.75" customHeight="1">
      <c r="B128" s="157"/>
      <c r="C128" s="126"/>
      <c r="D128" s="629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634"/>
      <c r="P128" s="635"/>
      <c r="Q128" s="367"/>
      <c r="R128" s="106"/>
      <c r="S128" s="106"/>
      <c r="T128" s="106"/>
      <c r="U128" s="106"/>
      <c r="V128" s="106"/>
      <c r="W128" s="631"/>
      <c r="X128" s="126"/>
      <c r="Y128" s="121"/>
      <c r="Z128" s="632"/>
      <c r="AA128" s="106"/>
      <c r="AB128" s="633"/>
    </row>
    <row r="129" spans="2:28" ht="11.25" customHeight="1">
      <c r="B129" s="157"/>
      <c r="C129" s="126"/>
      <c r="D129" s="629"/>
      <c r="E129" s="153"/>
      <c r="F129" s="153"/>
      <c r="G129" s="153"/>
      <c r="H129" s="153"/>
      <c r="I129" s="153"/>
      <c r="J129" s="153"/>
      <c r="K129" s="649"/>
      <c r="L129" s="153"/>
      <c r="M129" s="153"/>
      <c r="N129" s="153"/>
      <c r="O129" s="637"/>
      <c r="P129" s="635"/>
      <c r="Q129" s="367"/>
      <c r="R129" s="106"/>
      <c r="S129" s="106"/>
      <c r="T129" s="106"/>
      <c r="U129" s="106"/>
      <c r="V129" s="106"/>
      <c r="W129" s="650"/>
      <c r="X129" s="126"/>
      <c r="Y129" s="651"/>
      <c r="Z129" s="632"/>
      <c r="AA129" s="106"/>
      <c r="AB129" s="633"/>
    </row>
    <row r="130" spans="2:28">
      <c r="B130" s="197"/>
      <c r="C130" s="106"/>
      <c r="D130" s="197"/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94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</row>
    <row r="131" spans="2:28">
      <c r="B131" s="106"/>
      <c r="C131" s="126"/>
      <c r="D131" s="367"/>
      <c r="E131" s="201"/>
      <c r="F131" s="201"/>
      <c r="G131" s="201"/>
      <c r="H131" s="201"/>
      <c r="I131" s="201"/>
      <c r="J131" s="201"/>
      <c r="K131" s="201"/>
      <c r="L131" s="201"/>
      <c r="M131" s="126"/>
      <c r="N131" s="126"/>
      <c r="O131" s="98"/>
      <c r="P131" s="98"/>
      <c r="Q131" s="126"/>
      <c r="R131" s="367"/>
      <c r="S131" s="106"/>
      <c r="T131" s="367"/>
      <c r="U131" s="126"/>
      <c r="V131" s="106"/>
      <c r="W131" s="106"/>
      <c r="X131" s="106"/>
      <c r="Y131" s="106"/>
      <c r="Z131" s="106"/>
      <c r="AA131" s="106"/>
      <c r="AB131" s="106"/>
    </row>
    <row r="132" spans="2:28">
      <c r="B132" s="106"/>
      <c r="C132" s="126"/>
      <c r="D132" s="98"/>
      <c r="E132" s="624"/>
      <c r="F132" s="201"/>
      <c r="G132" s="201"/>
      <c r="H132" s="201"/>
      <c r="I132" s="201"/>
      <c r="J132" s="201"/>
      <c r="K132" s="201"/>
      <c r="L132" s="201"/>
      <c r="M132" s="126"/>
      <c r="N132" s="126"/>
      <c r="O132" s="98"/>
      <c r="P132" s="98"/>
      <c r="Q132" s="126"/>
      <c r="R132" s="367"/>
      <c r="S132" s="106"/>
      <c r="T132" s="367"/>
      <c r="U132" s="126"/>
      <c r="V132" s="106"/>
      <c r="W132" s="106"/>
      <c r="X132" s="106"/>
      <c r="Y132" s="106"/>
      <c r="Z132" s="106"/>
      <c r="AA132" s="106"/>
      <c r="AB132" s="106"/>
    </row>
    <row r="133" spans="2:28">
      <c r="B133" s="106"/>
      <c r="C133" s="367"/>
      <c r="D133" s="367"/>
      <c r="E133" s="201"/>
      <c r="F133" s="201"/>
      <c r="G133" s="201"/>
      <c r="H133" s="201"/>
      <c r="I133" s="106"/>
      <c r="J133" s="106"/>
      <c r="K133" s="201"/>
      <c r="L133" s="104"/>
      <c r="M133" s="126"/>
      <c r="N133" s="126"/>
      <c r="O133" s="98"/>
      <c r="P133" s="98"/>
      <c r="Q133" s="367"/>
      <c r="R133" s="367"/>
      <c r="S133" s="106"/>
      <c r="T133" s="367"/>
      <c r="U133" s="126"/>
      <c r="V133" s="106"/>
      <c r="W133" s="106"/>
      <c r="X133" s="106"/>
      <c r="Y133" s="106"/>
      <c r="Z133" s="106"/>
      <c r="AA133" s="106"/>
      <c r="AB133" s="626"/>
    </row>
    <row r="134" spans="2:28">
      <c r="B134" s="106"/>
      <c r="C134" s="126"/>
      <c r="D134" s="126"/>
      <c r="E134" s="367"/>
      <c r="F134" s="367"/>
      <c r="G134" s="367"/>
      <c r="H134" s="367"/>
      <c r="I134" s="367"/>
      <c r="J134" s="367"/>
      <c r="K134" s="367"/>
      <c r="L134" s="367"/>
      <c r="M134" s="367"/>
      <c r="N134" s="367"/>
      <c r="O134" s="98"/>
      <c r="P134" s="98"/>
      <c r="Q134" s="367"/>
      <c r="R134" s="367"/>
      <c r="S134" s="106"/>
      <c r="T134" s="367"/>
      <c r="U134" s="126"/>
      <c r="V134" s="106"/>
      <c r="W134" s="106"/>
      <c r="X134" s="106"/>
      <c r="Y134" s="106"/>
      <c r="Z134" s="334"/>
      <c r="AA134" s="106"/>
      <c r="AB134" s="626"/>
    </row>
    <row r="135" spans="2:28">
      <c r="B135" s="106"/>
      <c r="C135" s="367"/>
      <c r="D135" s="106"/>
      <c r="E135" s="367"/>
      <c r="F135" s="367"/>
      <c r="G135" s="367"/>
      <c r="H135" s="367"/>
      <c r="I135" s="367"/>
      <c r="J135" s="367"/>
      <c r="K135" s="367"/>
      <c r="L135" s="367"/>
      <c r="M135" s="367"/>
      <c r="N135" s="367"/>
      <c r="O135" s="98"/>
      <c r="P135" s="98"/>
      <c r="Q135" s="126"/>
      <c r="R135" s="367"/>
      <c r="S135" s="106"/>
      <c r="T135" s="367"/>
      <c r="U135" s="126"/>
      <c r="V135" s="106"/>
      <c r="W135" s="106"/>
      <c r="X135" s="106"/>
      <c r="Y135" s="106"/>
      <c r="Z135" s="334"/>
      <c r="AA135" s="106"/>
      <c r="AB135" s="627"/>
    </row>
    <row r="136" spans="2:28">
      <c r="B136" s="106"/>
      <c r="C136" s="126"/>
      <c r="D136" s="201"/>
      <c r="E136" s="126"/>
      <c r="F136" s="126"/>
      <c r="G136" s="126"/>
      <c r="H136" s="126"/>
      <c r="I136" s="101"/>
      <c r="J136" s="126"/>
      <c r="K136" s="126"/>
      <c r="L136" s="126"/>
      <c r="M136" s="126"/>
      <c r="N136" s="101"/>
      <c r="O136" s="98"/>
      <c r="P136" s="98"/>
      <c r="Q136" s="201"/>
      <c r="R136" s="367"/>
      <c r="S136" s="126"/>
      <c r="T136" s="367"/>
      <c r="U136" s="126"/>
      <c r="V136" s="106"/>
      <c r="W136" s="274"/>
      <c r="X136" s="367"/>
      <c r="Y136" s="157"/>
      <c r="Z136" s="628"/>
      <c r="AA136" s="106"/>
      <c r="AB136" s="627"/>
    </row>
    <row r="137" spans="2:28">
      <c r="B137" s="157"/>
      <c r="C137" s="126"/>
      <c r="D137" s="629"/>
      <c r="E137" s="630"/>
      <c r="F137" s="630"/>
      <c r="G137" s="630"/>
      <c r="H137" s="630"/>
      <c r="I137" s="630"/>
      <c r="J137" s="630"/>
      <c r="K137" s="630"/>
      <c r="L137" s="630"/>
      <c r="M137" s="630"/>
      <c r="N137" s="630"/>
      <c r="O137" s="629"/>
      <c r="P137" s="367"/>
      <c r="Q137" s="367"/>
      <c r="R137" s="106"/>
      <c r="S137" s="507"/>
      <c r="T137" s="106"/>
      <c r="U137" s="106"/>
      <c r="V137" s="106"/>
      <c r="W137" s="631"/>
      <c r="X137" s="126"/>
      <c r="Y137" s="121"/>
      <c r="Z137" s="632"/>
      <c r="AA137" s="106"/>
      <c r="AB137" s="633"/>
    </row>
    <row r="138" spans="2:28">
      <c r="B138" s="157"/>
      <c r="C138" s="126"/>
      <c r="D138" s="629"/>
      <c r="E138" s="630"/>
      <c r="F138" s="630"/>
      <c r="G138" s="630"/>
      <c r="H138" s="630"/>
      <c r="I138" s="630"/>
      <c r="J138" s="630"/>
      <c r="K138" s="630"/>
      <c r="L138" s="630"/>
      <c r="M138" s="630"/>
      <c r="N138" s="630"/>
      <c r="O138" s="634"/>
      <c r="P138" s="635"/>
      <c r="Q138" s="367"/>
      <c r="R138" s="106"/>
      <c r="S138" s="106"/>
      <c r="T138" s="106"/>
      <c r="U138" s="106"/>
      <c r="V138" s="106"/>
      <c r="W138" s="631"/>
      <c r="X138" s="126"/>
      <c r="Y138" s="121"/>
      <c r="Z138" s="632"/>
      <c r="AA138" s="106"/>
      <c r="AB138" s="633"/>
    </row>
    <row r="139" spans="2:28">
      <c r="B139" s="157"/>
      <c r="C139" s="126"/>
      <c r="D139" s="629"/>
      <c r="E139" s="630"/>
      <c r="F139" s="630"/>
      <c r="G139" s="630"/>
      <c r="H139" s="645"/>
      <c r="I139" s="630"/>
      <c r="J139" s="630"/>
      <c r="K139" s="645"/>
      <c r="L139" s="630"/>
      <c r="M139" s="630"/>
      <c r="N139" s="630"/>
      <c r="O139" s="629"/>
      <c r="P139" s="635"/>
      <c r="Q139" s="367"/>
      <c r="R139" s="106"/>
      <c r="S139" s="106"/>
      <c r="T139" s="106"/>
      <c r="U139" s="106"/>
      <c r="V139" s="106"/>
      <c r="W139" s="631"/>
      <c r="X139" s="126"/>
      <c r="Y139" s="121"/>
      <c r="Z139" s="632"/>
      <c r="AA139" s="106"/>
      <c r="AB139" s="636"/>
    </row>
    <row r="140" spans="2:28">
      <c r="B140" s="157"/>
      <c r="C140" s="126"/>
      <c r="D140" s="629"/>
      <c r="E140" s="630"/>
      <c r="F140" s="630"/>
      <c r="G140" s="630"/>
      <c r="H140" s="630"/>
      <c r="I140" s="630"/>
      <c r="J140" s="630"/>
      <c r="K140" s="630"/>
      <c r="L140" s="630"/>
      <c r="M140" s="630"/>
      <c r="N140" s="645"/>
      <c r="O140" s="637"/>
      <c r="P140" s="635"/>
      <c r="Q140" s="367"/>
      <c r="R140" s="106"/>
      <c r="S140" s="106"/>
      <c r="T140" s="106"/>
      <c r="U140" s="106"/>
      <c r="V140" s="106"/>
      <c r="W140" s="631"/>
      <c r="X140" s="126"/>
      <c r="Y140" s="121"/>
      <c r="Z140" s="632"/>
      <c r="AA140" s="106"/>
      <c r="AB140" s="633"/>
    </row>
    <row r="141" spans="2:28">
      <c r="B141" s="157"/>
      <c r="C141" s="126"/>
      <c r="D141" s="629"/>
      <c r="E141" s="630"/>
      <c r="F141" s="630"/>
      <c r="G141" s="630"/>
      <c r="H141" s="630"/>
      <c r="I141" s="630"/>
      <c r="J141" s="630"/>
      <c r="K141" s="630"/>
      <c r="L141" s="630"/>
      <c r="M141" s="630"/>
      <c r="N141" s="630"/>
      <c r="O141" s="629"/>
      <c r="P141" s="635"/>
      <c r="Q141" s="367"/>
      <c r="R141" s="106"/>
      <c r="S141" s="106"/>
      <c r="T141" s="106"/>
      <c r="U141" s="106"/>
      <c r="V141" s="106"/>
      <c r="W141" s="631"/>
      <c r="X141" s="126"/>
      <c r="Y141" s="121"/>
      <c r="Z141" s="632"/>
      <c r="AA141" s="106"/>
      <c r="AB141" s="638"/>
    </row>
    <row r="142" spans="2:28">
      <c r="B142" s="157"/>
      <c r="C142" s="126"/>
      <c r="D142" s="629"/>
      <c r="E142" s="630"/>
      <c r="F142" s="630"/>
      <c r="G142" s="630"/>
      <c r="H142" s="630"/>
      <c r="I142" s="630"/>
      <c r="J142" s="630"/>
      <c r="K142" s="630"/>
      <c r="L142" s="630"/>
      <c r="M142" s="630"/>
      <c r="N142" s="630"/>
      <c r="O142" s="629"/>
      <c r="P142" s="635"/>
      <c r="Q142" s="367"/>
      <c r="R142" s="106"/>
      <c r="S142" s="106"/>
      <c r="T142" s="106"/>
      <c r="U142" s="106"/>
      <c r="V142" s="106"/>
      <c r="W142" s="631"/>
      <c r="X142" s="126"/>
      <c r="Y142" s="121"/>
      <c r="Z142" s="632"/>
      <c r="AA142" s="106"/>
      <c r="AB142" s="636"/>
    </row>
    <row r="143" spans="2:28">
      <c r="B143" s="157"/>
      <c r="C143" s="126"/>
      <c r="D143" s="629"/>
      <c r="E143" s="630"/>
      <c r="F143" s="630"/>
      <c r="G143" s="98"/>
      <c r="H143" s="640"/>
      <c r="I143" s="645"/>
      <c r="J143" s="630"/>
      <c r="K143" s="630"/>
      <c r="L143" s="630"/>
      <c r="M143" s="630"/>
      <c r="N143" s="630"/>
      <c r="O143" s="639"/>
      <c r="P143" s="635"/>
      <c r="Q143" s="367"/>
      <c r="R143" s="106"/>
      <c r="S143" s="106"/>
      <c r="T143" s="106"/>
      <c r="U143" s="106"/>
      <c r="V143" s="106"/>
      <c r="W143" s="631"/>
      <c r="X143" s="126"/>
      <c r="Y143" s="121"/>
      <c r="Z143" s="632"/>
      <c r="AA143" s="106"/>
      <c r="AB143" s="638"/>
    </row>
    <row r="144" spans="2:28">
      <c r="B144" s="157"/>
      <c r="C144" s="126"/>
      <c r="D144" s="629"/>
      <c r="E144" s="496"/>
      <c r="F144" s="630"/>
      <c r="G144" s="630"/>
      <c r="H144" s="630"/>
      <c r="I144" s="630"/>
      <c r="J144" s="630"/>
      <c r="K144" s="630"/>
      <c r="L144" s="630"/>
      <c r="M144" s="630"/>
      <c r="N144" s="630"/>
      <c r="O144" s="629"/>
      <c r="P144" s="635"/>
      <c r="Q144" s="367"/>
      <c r="R144" s="106"/>
      <c r="S144" s="106"/>
      <c r="T144" s="106"/>
      <c r="U144" s="106"/>
      <c r="V144" s="106"/>
      <c r="W144" s="631"/>
      <c r="X144" s="126"/>
      <c r="Y144" s="121"/>
      <c r="Z144" s="632"/>
      <c r="AA144" s="106"/>
      <c r="AB144" s="633"/>
    </row>
    <row r="145" spans="2:28">
      <c r="B145" s="157"/>
      <c r="C145" s="126"/>
      <c r="D145" s="629"/>
      <c r="E145" s="496"/>
      <c r="F145" s="630"/>
      <c r="G145" s="630"/>
      <c r="H145" s="630"/>
      <c r="I145" s="630"/>
      <c r="J145" s="630"/>
      <c r="K145" s="630"/>
      <c r="L145" s="630"/>
      <c r="M145" s="630"/>
      <c r="N145" s="630"/>
      <c r="O145" s="629"/>
      <c r="P145" s="635"/>
      <c r="Q145" s="367"/>
      <c r="R145" s="106"/>
      <c r="S145" s="106"/>
      <c r="T145" s="106"/>
      <c r="U145" s="106"/>
      <c r="V145" s="106"/>
      <c r="W145" s="631"/>
      <c r="X145" s="126"/>
      <c r="Y145" s="121"/>
      <c r="Z145" s="632"/>
      <c r="AA145" s="106"/>
      <c r="AB145" s="633"/>
    </row>
    <row r="146" spans="2:28">
      <c r="B146" s="157"/>
      <c r="C146" s="126"/>
      <c r="D146" s="629"/>
      <c r="E146" s="496"/>
      <c r="F146" s="630"/>
      <c r="G146" s="630"/>
      <c r="H146" s="630"/>
      <c r="I146" s="630"/>
      <c r="J146" s="630"/>
      <c r="K146" s="630"/>
      <c r="L146" s="630"/>
      <c r="M146" s="630"/>
      <c r="N146" s="630"/>
      <c r="O146" s="629"/>
      <c r="P146" s="635"/>
      <c r="Q146" s="367"/>
      <c r="R146" s="106"/>
      <c r="S146" s="106"/>
      <c r="T146" s="106"/>
      <c r="U146" s="106"/>
      <c r="V146" s="106"/>
      <c r="W146" s="631"/>
      <c r="X146" s="126"/>
      <c r="Y146" s="121"/>
      <c r="Z146" s="632"/>
      <c r="AA146" s="106"/>
      <c r="AB146" s="633"/>
    </row>
    <row r="147" spans="2:28">
      <c r="B147" s="157"/>
      <c r="C147" s="126"/>
      <c r="D147" s="629"/>
      <c r="E147" s="496"/>
      <c r="F147" s="630"/>
      <c r="G147" s="630"/>
      <c r="H147" s="630"/>
      <c r="I147" s="630"/>
      <c r="J147" s="630"/>
      <c r="K147" s="630"/>
      <c r="L147" s="630"/>
      <c r="M147" s="630"/>
      <c r="N147" s="630"/>
      <c r="O147" s="629"/>
      <c r="P147" s="635"/>
      <c r="Q147" s="367"/>
      <c r="R147" s="106"/>
      <c r="S147" s="106"/>
      <c r="T147" s="106"/>
      <c r="U147" s="106"/>
      <c r="V147" s="106"/>
      <c r="W147" s="631"/>
      <c r="X147" s="126"/>
      <c r="Y147" s="121"/>
      <c r="Z147" s="632"/>
      <c r="AA147" s="106"/>
      <c r="AB147" s="633"/>
    </row>
    <row r="148" spans="2:28">
      <c r="B148" s="157"/>
      <c r="C148" s="126"/>
      <c r="D148" s="629"/>
      <c r="E148" s="496"/>
      <c r="F148" s="630"/>
      <c r="G148" s="630"/>
      <c r="H148" s="630"/>
      <c r="I148" s="630"/>
      <c r="J148" s="630"/>
      <c r="K148" s="630"/>
      <c r="L148" s="630"/>
      <c r="M148" s="630"/>
      <c r="N148" s="630"/>
      <c r="O148" s="629"/>
      <c r="P148" s="635"/>
      <c r="Q148" s="367"/>
      <c r="R148" s="106"/>
      <c r="S148" s="106"/>
      <c r="T148" s="106"/>
      <c r="U148" s="106"/>
      <c r="V148" s="106"/>
      <c r="W148" s="631"/>
      <c r="X148" s="126"/>
      <c r="Y148" s="121"/>
      <c r="Z148" s="632"/>
      <c r="AA148" s="106"/>
      <c r="AB148" s="633"/>
    </row>
    <row r="149" spans="2:28">
      <c r="B149" s="157"/>
      <c r="C149" s="126"/>
      <c r="D149" s="629"/>
      <c r="E149" s="496"/>
      <c r="F149" s="630"/>
      <c r="G149" s="630"/>
      <c r="H149" s="630"/>
      <c r="I149" s="630"/>
      <c r="J149" s="630"/>
      <c r="K149" s="630"/>
      <c r="L149" s="630"/>
      <c r="M149" s="630"/>
      <c r="N149" s="630"/>
      <c r="O149" s="629"/>
      <c r="P149" s="635"/>
      <c r="Q149" s="367"/>
      <c r="R149" s="106"/>
      <c r="S149" s="106"/>
      <c r="T149" s="106"/>
      <c r="U149" s="106"/>
      <c r="V149" s="106"/>
      <c r="W149" s="631"/>
      <c r="X149" s="126"/>
      <c r="Y149" s="121"/>
      <c r="Z149" s="632"/>
      <c r="AA149" s="106"/>
      <c r="AB149" s="633"/>
    </row>
    <row r="150" spans="2:28" ht="13.5" customHeight="1">
      <c r="B150" s="157"/>
      <c r="C150" s="126"/>
      <c r="D150" s="629"/>
      <c r="E150" s="496"/>
      <c r="F150" s="630"/>
      <c r="G150" s="630"/>
      <c r="H150" s="630"/>
      <c r="I150" s="630"/>
      <c r="J150" s="630"/>
      <c r="K150" s="630"/>
      <c r="L150" s="630"/>
      <c r="M150" s="630"/>
      <c r="N150" s="630"/>
      <c r="O150" s="629"/>
      <c r="P150" s="635"/>
      <c r="Q150" s="367"/>
      <c r="R150" s="106"/>
      <c r="S150" s="106"/>
      <c r="T150" s="106"/>
      <c r="U150" s="106"/>
      <c r="V150" s="106"/>
      <c r="W150" s="631"/>
      <c r="X150" s="126"/>
      <c r="Y150" s="121"/>
      <c r="Z150" s="632"/>
      <c r="AA150" s="106"/>
      <c r="AB150" s="633"/>
    </row>
    <row r="151" spans="2:28">
      <c r="B151" s="157"/>
      <c r="C151" s="126"/>
      <c r="D151" s="629"/>
      <c r="E151" s="496"/>
      <c r="F151" s="630"/>
      <c r="G151" s="630"/>
      <c r="H151" s="630"/>
      <c r="I151" s="630"/>
      <c r="J151" s="630"/>
      <c r="K151" s="630"/>
      <c r="L151" s="630"/>
      <c r="M151" s="630"/>
      <c r="N151" s="630"/>
      <c r="O151" s="629"/>
      <c r="P151" s="635"/>
      <c r="Q151" s="367"/>
      <c r="R151" s="106"/>
      <c r="S151" s="106"/>
      <c r="T151" s="106"/>
      <c r="U151" s="106"/>
      <c r="V151" s="106"/>
      <c r="W151" s="631"/>
      <c r="X151" s="126"/>
      <c r="Y151" s="121"/>
      <c r="Z151" s="632"/>
      <c r="AA151" s="106"/>
      <c r="AB151" s="636"/>
    </row>
    <row r="152" spans="2:28" ht="12.75" customHeight="1">
      <c r="B152" s="157"/>
      <c r="C152" s="126"/>
      <c r="D152" s="629"/>
      <c r="E152" s="496"/>
      <c r="F152" s="640"/>
      <c r="G152" s="641"/>
      <c r="H152" s="630"/>
      <c r="I152" s="630"/>
      <c r="J152" s="630"/>
      <c r="K152" s="630"/>
      <c r="L152" s="640"/>
      <c r="M152" s="640"/>
      <c r="N152" s="630"/>
      <c r="O152" s="634"/>
      <c r="P152" s="635"/>
      <c r="Q152" s="367"/>
      <c r="R152" s="106"/>
      <c r="S152" s="106"/>
      <c r="T152" s="106"/>
      <c r="U152" s="106"/>
      <c r="V152" s="106"/>
      <c r="W152" s="631"/>
      <c r="X152" s="126"/>
      <c r="Y152" s="121"/>
      <c r="Z152" s="632"/>
      <c r="AA152" s="106"/>
      <c r="AB152" s="642"/>
    </row>
    <row r="153" spans="2:28">
      <c r="B153" s="157"/>
      <c r="C153" s="126"/>
      <c r="D153" s="629"/>
      <c r="E153" s="496"/>
      <c r="F153" s="640"/>
      <c r="G153" s="641"/>
      <c r="H153" s="630"/>
      <c r="I153" s="630"/>
      <c r="J153" s="630"/>
      <c r="K153" s="630"/>
      <c r="L153" s="640"/>
      <c r="M153" s="640"/>
      <c r="N153" s="630"/>
      <c r="O153" s="629"/>
      <c r="P153" s="635"/>
      <c r="Q153" s="367"/>
      <c r="R153" s="106"/>
      <c r="S153" s="106"/>
      <c r="T153" s="106"/>
      <c r="U153" s="106"/>
      <c r="V153" s="106"/>
      <c r="W153" s="631"/>
      <c r="X153" s="126"/>
      <c r="Y153" s="121"/>
      <c r="Z153" s="632"/>
      <c r="AA153" s="106"/>
      <c r="AB153" s="633"/>
    </row>
    <row r="154" spans="2:28" ht="12.75" customHeight="1">
      <c r="B154" s="157"/>
      <c r="C154" s="126"/>
      <c r="D154" s="629"/>
      <c r="E154" s="496"/>
      <c r="F154" s="640"/>
      <c r="G154" s="641"/>
      <c r="H154" s="630"/>
      <c r="I154" s="630"/>
      <c r="J154" s="630"/>
      <c r="K154" s="630"/>
      <c r="L154" s="640"/>
      <c r="M154" s="640"/>
      <c r="N154" s="630"/>
      <c r="O154" s="629"/>
      <c r="P154" s="635"/>
      <c r="Q154" s="367"/>
      <c r="R154" s="106"/>
      <c r="S154" s="106"/>
      <c r="T154" s="106"/>
      <c r="U154" s="106"/>
      <c r="V154" s="106"/>
      <c r="W154" s="631"/>
      <c r="X154" s="126"/>
      <c r="Y154" s="121"/>
      <c r="Z154" s="632"/>
      <c r="AA154" s="106"/>
      <c r="AB154" s="633"/>
    </row>
    <row r="155" spans="2:28">
      <c r="B155" s="157"/>
      <c r="C155" s="126"/>
      <c r="D155" s="629"/>
      <c r="E155" s="654"/>
      <c r="F155" s="640"/>
      <c r="G155" s="641"/>
      <c r="H155" s="630"/>
      <c r="I155" s="652"/>
      <c r="J155" s="630"/>
      <c r="K155" s="652"/>
      <c r="L155" s="645"/>
      <c r="M155" s="645"/>
      <c r="N155" s="630"/>
      <c r="O155" s="629"/>
      <c r="P155" s="635"/>
      <c r="Q155" s="367"/>
      <c r="R155" s="106"/>
      <c r="S155" s="106"/>
      <c r="T155" s="106"/>
      <c r="U155" s="106"/>
      <c r="V155" s="106"/>
      <c r="W155" s="631"/>
      <c r="X155" s="126"/>
      <c r="Y155" s="121"/>
      <c r="Z155" s="632"/>
      <c r="AA155" s="106"/>
      <c r="AB155" s="638"/>
    </row>
    <row r="156" spans="2:28">
      <c r="B156" s="157"/>
      <c r="C156" s="126"/>
      <c r="D156" s="629"/>
      <c r="E156" s="496"/>
      <c r="F156" s="645"/>
      <c r="G156" s="641"/>
      <c r="H156" s="630"/>
      <c r="I156" s="630"/>
      <c r="J156" s="630"/>
      <c r="K156" s="630"/>
      <c r="L156" s="645"/>
      <c r="M156" s="645"/>
      <c r="N156" s="630"/>
      <c r="O156" s="629"/>
      <c r="P156" s="635"/>
      <c r="Q156" s="367"/>
      <c r="R156" s="106"/>
      <c r="S156" s="106"/>
      <c r="T156" s="106"/>
      <c r="U156" s="106"/>
      <c r="V156" s="106"/>
      <c r="W156" s="631"/>
      <c r="X156" s="126"/>
      <c r="Y156" s="121"/>
      <c r="Z156" s="632"/>
      <c r="AA156" s="106"/>
      <c r="AB156" s="633"/>
    </row>
    <row r="157" spans="2:28">
      <c r="B157" s="157"/>
      <c r="C157" s="126"/>
      <c r="D157" s="629"/>
      <c r="E157" s="496"/>
      <c r="F157" s="640"/>
      <c r="G157" s="641"/>
      <c r="H157" s="630"/>
      <c r="I157" s="630"/>
      <c r="J157" s="630"/>
      <c r="K157" s="630"/>
      <c r="L157" s="645"/>
      <c r="M157" s="640"/>
      <c r="N157" s="630"/>
      <c r="O157" s="629"/>
      <c r="P157" s="635"/>
      <c r="Q157" s="367"/>
      <c r="R157" s="106"/>
      <c r="S157" s="106"/>
      <c r="T157" s="106"/>
      <c r="U157" s="106"/>
      <c r="V157" s="106"/>
      <c r="W157" s="631"/>
      <c r="X157" s="126"/>
      <c r="Y157" s="121"/>
      <c r="Z157" s="632"/>
      <c r="AA157" s="106"/>
      <c r="AB157" s="633"/>
    </row>
    <row r="158" spans="2:28">
      <c r="B158" s="157"/>
      <c r="C158" s="126"/>
      <c r="D158" s="629"/>
      <c r="E158" s="496"/>
      <c r="F158" s="645"/>
      <c r="G158" s="641"/>
      <c r="H158" s="630"/>
      <c r="I158" s="630"/>
      <c r="J158" s="630"/>
      <c r="K158" s="630"/>
      <c r="L158" s="641"/>
      <c r="M158" s="641"/>
      <c r="N158" s="98"/>
      <c r="O158" s="629"/>
      <c r="P158" s="635"/>
      <c r="Q158" s="367"/>
      <c r="R158" s="106"/>
      <c r="S158" s="106"/>
      <c r="T158" s="106"/>
      <c r="U158" s="106"/>
      <c r="V158" s="106"/>
      <c r="W158" s="631"/>
      <c r="X158" s="126"/>
      <c r="Y158" s="121"/>
      <c r="Z158" s="632"/>
      <c r="AA158" s="106"/>
      <c r="AB158" s="633"/>
    </row>
    <row r="159" spans="2:28">
      <c r="B159" s="157"/>
      <c r="C159" s="126"/>
      <c r="D159" s="629"/>
      <c r="E159" s="496"/>
      <c r="F159" s="645"/>
      <c r="G159" s="645"/>
      <c r="H159" s="630"/>
      <c r="I159" s="630"/>
      <c r="J159" s="630"/>
      <c r="K159" s="640"/>
      <c r="L159" s="652"/>
      <c r="M159" s="645"/>
      <c r="N159" s="641"/>
      <c r="O159" s="629"/>
      <c r="P159" s="635"/>
      <c r="Q159" s="367"/>
      <c r="R159" s="106"/>
      <c r="S159" s="106"/>
      <c r="T159" s="106"/>
      <c r="U159" s="106"/>
      <c r="V159" s="106"/>
      <c r="W159" s="631"/>
      <c r="X159" s="126"/>
      <c r="Y159" s="121"/>
      <c r="Z159" s="632"/>
      <c r="AA159" s="106"/>
      <c r="AB159" s="633"/>
    </row>
    <row r="160" spans="2:28" ht="10.5" customHeight="1">
      <c r="B160" s="157"/>
      <c r="C160" s="126"/>
      <c r="D160" s="629"/>
      <c r="E160" s="496"/>
      <c r="F160" s="640"/>
      <c r="G160" s="641"/>
      <c r="H160" s="630"/>
      <c r="I160" s="630"/>
      <c r="J160" s="630"/>
      <c r="K160" s="630"/>
      <c r="L160" s="640"/>
      <c r="M160" s="640"/>
      <c r="N160" s="630"/>
      <c r="O160" s="629"/>
      <c r="P160" s="635"/>
      <c r="Q160" s="367"/>
      <c r="R160" s="106"/>
      <c r="S160" s="106"/>
      <c r="T160" s="106"/>
      <c r="U160" s="106"/>
      <c r="V160" s="106"/>
      <c r="W160" s="631"/>
      <c r="X160" s="126"/>
      <c r="Y160" s="121"/>
      <c r="Z160" s="632"/>
      <c r="AA160" s="106"/>
      <c r="AB160" s="633"/>
    </row>
    <row r="161" spans="2:28" ht="12.75" customHeight="1">
      <c r="B161" s="157"/>
      <c r="C161" s="126"/>
      <c r="D161" s="629"/>
      <c r="E161" s="496"/>
      <c r="F161" s="645"/>
      <c r="G161" s="641"/>
      <c r="H161" s="630"/>
      <c r="I161" s="630"/>
      <c r="J161" s="630"/>
      <c r="K161" s="630"/>
      <c r="L161" s="641"/>
      <c r="M161" s="641"/>
      <c r="N161" s="630"/>
      <c r="O161" s="629"/>
      <c r="P161" s="643"/>
      <c r="Q161" s="367"/>
      <c r="R161" s="106"/>
      <c r="S161" s="106"/>
      <c r="T161" s="106"/>
      <c r="U161" s="106"/>
      <c r="V161" s="106"/>
      <c r="W161" s="631"/>
      <c r="X161" s="126"/>
      <c r="Y161" s="121"/>
      <c r="Z161" s="632"/>
      <c r="AA161" s="106"/>
      <c r="AB161" s="644"/>
    </row>
    <row r="162" spans="2:28">
      <c r="B162" s="157"/>
      <c r="C162" s="126"/>
      <c r="D162" s="629"/>
      <c r="E162" s="496"/>
      <c r="F162" s="640"/>
      <c r="G162" s="641"/>
      <c r="H162" s="630"/>
      <c r="I162" s="630"/>
      <c r="J162" s="630"/>
      <c r="K162" s="630"/>
      <c r="L162" s="641"/>
      <c r="M162" s="641"/>
      <c r="N162" s="630"/>
      <c r="O162" s="629"/>
      <c r="P162" s="635"/>
      <c r="Q162" s="367"/>
      <c r="R162" s="106"/>
      <c r="S162" s="106"/>
      <c r="T162" s="106"/>
      <c r="U162" s="106"/>
      <c r="V162" s="106"/>
      <c r="W162" s="631"/>
      <c r="X162" s="126"/>
      <c r="Y162" s="121"/>
      <c r="Z162" s="632"/>
      <c r="AA162" s="106"/>
      <c r="AB162" s="633"/>
    </row>
    <row r="163" spans="2:28" ht="12.75" customHeight="1">
      <c r="B163" s="157"/>
      <c r="C163" s="126"/>
      <c r="D163" s="629"/>
      <c r="E163" s="496"/>
      <c r="F163" s="641"/>
      <c r="G163" s="645"/>
      <c r="H163" s="630"/>
      <c r="I163" s="630"/>
      <c r="J163" s="630"/>
      <c r="K163" s="630"/>
      <c r="L163" s="652"/>
      <c r="M163" s="645"/>
      <c r="N163" s="630"/>
      <c r="O163" s="629"/>
      <c r="P163" s="643"/>
      <c r="Q163" s="367"/>
      <c r="R163" s="106"/>
      <c r="S163" s="106"/>
      <c r="T163" s="106"/>
      <c r="U163" s="106"/>
      <c r="V163" s="106"/>
      <c r="W163" s="631"/>
      <c r="X163" s="126"/>
      <c r="Y163" s="121"/>
      <c r="Z163" s="632"/>
      <c r="AA163" s="106"/>
      <c r="AB163" s="644"/>
    </row>
    <row r="164" spans="2:28" hidden="1">
      <c r="B164" s="157"/>
      <c r="C164" s="126"/>
      <c r="D164" s="629"/>
      <c r="E164" s="496"/>
      <c r="F164" s="645"/>
      <c r="G164" s="641"/>
      <c r="H164" s="630"/>
      <c r="I164" s="630"/>
      <c r="J164" s="630"/>
      <c r="K164" s="630"/>
      <c r="L164" s="640"/>
      <c r="M164" s="640"/>
      <c r="N164" s="630"/>
      <c r="O164" s="629"/>
      <c r="P164" s="635"/>
      <c r="Q164" s="367"/>
      <c r="R164" s="106"/>
      <c r="S164" s="106"/>
      <c r="T164" s="106"/>
      <c r="U164" s="106"/>
      <c r="V164" s="106"/>
      <c r="W164" s="631"/>
      <c r="X164" s="126"/>
      <c r="Y164" s="121"/>
      <c r="Z164" s="632"/>
      <c r="AA164" s="106"/>
      <c r="AB164" s="638"/>
    </row>
    <row r="165" spans="2:28" ht="13.5" customHeight="1">
      <c r="B165" s="157"/>
      <c r="C165" s="101"/>
      <c r="D165" s="629"/>
      <c r="E165" s="496"/>
      <c r="F165" s="641"/>
      <c r="G165" s="641"/>
      <c r="H165" s="630"/>
      <c r="I165" s="630"/>
      <c r="J165" s="630"/>
      <c r="K165" s="630"/>
      <c r="L165" s="645"/>
      <c r="M165" s="645"/>
      <c r="N165" s="630"/>
      <c r="O165" s="629"/>
      <c r="P165" s="635"/>
      <c r="Q165" s="367"/>
      <c r="R165" s="106"/>
      <c r="S165" s="106"/>
      <c r="T165" s="106"/>
      <c r="U165" s="106"/>
      <c r="V165" s="106"/>
      <c r="W165" s="631"/>
      <c r="X165" s="126"/>
      <c r="Y165" s="121"/>
      <c r="Z165" s="632"/>
      <c r="AA165" s="106"/>
      <c r="AB165" s="633"/>
    </row>
    <row r="166" spans="2:28" ht="12.75" customHeight="1">
      <c r="B166" s="157"/>
      <c r="C166" s="126"/>
      <c r="D166" s="629"/>
      <c r="E166" s="496"/>
      <c r="F166" s="640"/>
      <c r="G166" s="641"/>
      <c r="H166" s="652"/>
      <c r="I166" s="630"/>
      <c r="J166" s="630"/>
      <c r="K166" s="630"/>
      <c r="L166" s="640"/>
      <c r="M166" s="641"/>
      <c r="N166" s="630"/>
      <c r="O166" s="634"/>
      <c r="P166" s="643"/>
      <c r="Q166" s="367"/>
      <c r="R166" s="106"/>
      <c r="S166" s="106"/>
      <c r="T166" s="106"/>
      <c r="U166" s="106"/>
      <c r="V166" s="106"/>
      <c r="W166" s="631"/>
      <c r="X166" s="126"/>
      <c r="Y166" s="121"/>
      <c r="Z166" s="632"/>
      <c r="AA166" s="106"/>
      <c r="AB166" s="644"/>
    </row>
    <row r="167" spans="2:28" ht="12.75" customHeight="1">
      <c r="B167" s="157"/>
      <c r="C167" s="126"/>
      <c r="D167" s="629"/>
      <c r="E167" s="496"/>
      <c r="F167" s="652"/>
      <c r="G167" s="652"/>
      <c r="H167" s="630"/>
      <c r="I167" s="630"/>
      <c r="J167" s="630"/>
      <c r="K167" s="630"/>
      <c r="L167" s="653"/>
      <c r="M167" s="652"/>
      <c r="N167" s="630"/>
      <c r="O167" s="634"/>
      <c r="P167" s="635"/>
      <c r="Q167" s="367"/>
      <c r="R167" s="106"/>
      <c r="S167" s="106"/>
      <c r="T167" s="106"/>
      <c r="U167" s="106"/>
      <c r="V167" s="106"/>
      <c r="W167" s="631"/>
      <c r="X167" s="126"/>
      <c r="Y167" s="121"/>
      <c r="Z167" s="632"/>
      <c r="AA167" s="106"/>
      <c r="AB167" s="647"/>
    </row>
    <row r="168" spans="2:28" ht="12.75" customHeight="1">
      <c r="B168" s="157"/>
      <c r="C168" s="126"/>
      <c r="D168" s="629"/>
      <c r="E168" s="648"/>
      <c r="F168" s="153"/>
      <c r="G168" s="153"/>
      <c r="H168" s="153"/>
      <c r="I168" s="153"/>
      <c r="J168" s="153"/>
      <c r="K168" s="153"/>
      <c r="L168" s="153"/>
      <c r="M168" s="153"/>
      <c r="N168" s="153"/>
      <c r="O168" s="634"/>
      <c r="P168" s="635"/>
      <c r="Q168" s="367"/>
      <c r="R168" s="106"/>
      <c r="S168" s="106"/>
      <c r="T168" s="106"/>
      <c r="U168" s="106"/>
      <c r="V168" s="106"/>
      <c r="W168" s="631"/>
      <c r="X168" s="126"/>
      <c r="Y168" s="121"/>
      <c r="Z168" s="632"/>
      <c r="AA168" s="106"/>
      <c r="AB168" s="633"/>
    </row>
    <row r="169" spans="2:28" ht="12.75" customHeight="1">
      <c r="B169" s="157"/>
      <c r="C169" s="126"/>
      <c r="D169" s="629"/>
      <c r="E169" s="648"/>
      <c r="F169" s="153"/>
      <c r="G169" s="153"/>
      <c r="H169" s="153"/>
      <c r="I169" s="153"/>
      <c r="J169" s="153"/>
      <c r="K169" s="153"/>
      <c r="L169" s="153"/>
      <c r="M169" s="153"/>
      <c r="N169" s="153"/>
      <c r="O169" s="634"/>
      <c r="P169" s="635"/>
      <c r="Q169" s="367"/>
      <c r="R169" s="106"/>
      <c r="S169" s="106"/>
      <c r="T169" s="106"/>
      <c r="U169" s="106"/>
      <c r="V169" s="106"/>
      <c r="W169" s="631"/>
      <c r="X169" s="126"/>
      <c r="Y169" s="121"/>
      <c r="Z169" s="632"/>
      <c r="AA169" s="106"/>
      <c r="AB169" s="633"/>
    </row>
    <row r="170" spans="2:28" ht="11.25" customHeight="1">
      <c r="B170" s="157"/>
      <c r="C170" s="126"/>
      <c r="D170" s="629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634"/>
      <c r="P170" s="635"/>
      <c r="Q170" s="367"/>
      <c r="R170" s="106"/>
      <c r="S170" s="106"/>
      <c r="T170" s="106"/>
      <c r="U170" s="106"/>
      <c r="V170" s="106"/>
      <c r="W170" s="631"/>
      <c r="X170" s="126"/>
      <c r="Y170" s="121"/>
      <c r="Z170" s="632"/>
      <c r="AA170" s="106"/>
      <c r="AB170" s="633"/>
    </row>
    <row r="171" spans="2:28" ht="12.75" customHeight="1">
      <c r="B171" s="157"/>
      <c r="C171" s="126"/>
      <c r="D171" s="629"/>
      <c r="E171" s="153"/>
      <c r="F171" s="153"/>
      <c r="G171" s="153"/>
      <c r="H171" s="153"/>
      <c r="I171" s="153"/>
      <c r="J171" s="153"/>
      <c r="K171" s="649"/>
      <c r="L171" s="153"/>
      <c r="M171" s="153"/>
      <c r="N171" s="153"/>
      <c r="O171" s="637"/>
      <c r="P171" s="635"/>
      <c r="Q171" s="367"/>
      <c r="R171" s="106"/>
      <c r="S171" s="106"/>
      <c r="T171" s="106"/>
      <c r="U171" s="106"/>
      <c r="V171" s="106"/>
      <c r="W171" s="650"/>
      <c r="X171" s="126"/>
      <c r="Y171" s="651"/>
      <c r="Z171" s="632"/>
      <c r="AA171" s="106"/>
      <c r="AB171" s="633"/>
    </row>
    <row r="172" spans="2:28" ht="11.25" customHeight="1">
      <c r="B172" s="106"/>
      <c r="C172" s="106"/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</row>
    <row r="173" spans="2:28" ht="12.75" customHeight="1">
      <c r="B173" s="197"/>
      <c r="C173" s="106"/>
      <c r="D173" s="197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94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</row>
    <row r="174" spans="2:28">
      <c r="B174" s="106"/>
      <c r="C174" s="126"/>
      <c r="D174" s="367"/>
      <c r="E174" s="201"/>
      <c r="F174" s="201"/>
      <c r="G174" s="201"/>
      <c r="H174" s="201"/>
      <c r="I174" s="201"/>
      <c r="J174" s="201"/>
      <c r="K174" s="201"/>
      <c r="L174" s="201"/>
      <c r="M174" s="126"/>
      <c r="N174" s="126"/>
      <c r="O174" s="98"/>
      <c r="P174" s="98"/>
      <c r="Q174" s="126"/>
      <c r="R174" s="367"/>
      <c r="S174" s="106"/>
      <c r="T174" s="367"/>
      <c r="U174" s="126"/>
      <c r="V174" s="106"/>
      <c r="W174" s="106"/>
      <c r="X174" s="106"/>
      <c r="Y174" s="106"/>
      <c r="Z174" s="106"/>
      <c r="AA174" s="106"/>
      <c r="AB174" s="106"/>
    </row>
    <row r="175" spans="2:28">
      <c r="B175" s="106"/>
      <c r="C175" s="126"/>
      <c r="D175" s="98"/>
      <c r="E175" s="201"/>
      <c r="F175" s="201"/>
      <c r="G175" s="201"/>
      <c r="H175" s="201"/>
      <c r="I175" s="201"/>
      <c r="J175" s="201"/>
      <c r="K175" s="201"/>
      <c r="L175" s="201"/>
      <c r="M175" s="126"/>
      <c r="N175" s="126"/>
      <c r="O175" s="98"/>
      <c r="P175" s="98"/>
      <c r="Q175" s="126"/>
      <c r="R175" s="367"/>
      <c r="S175" s="106"/>
      <c r="T175" s="367"/>
      <c r="U175" s="126"/>
      <c r="V175" s="106"/>
      <c r="W175" s="106"/>
      <c r="X175" s="106"/>
      <c r="Y175" s="106"/>
      <c r="Z175" s="106"/>
      <c r="AA175" s="106"/>
      <c r="AB175" s="106"/>
    </row>
    <row r="176" spans="2:28">
      <c r="B176" s="106"/>
      <c r="C176" s="367"/>
      <c r="D176" s="367"/>
      <c r="E176" s="201"/>
      <c r="F176" s="201"/>
      <c r="G176" s="201"/>
      <c r="H176" s="201"/>
      <c r="I176" s="106"/>
      <c r="J176" s="106"/>
      <c r="K176" s="201"/>
      <c r="L176" s="104"/>
      <c r="M176" s="126"/>
      <c r="N176" s="126"/>
      <c r="O176" s="98"/>
      <c r="P176" s="98"/>
      <c r="Q176" s="367"/>
      <c r="R176" s="367"/>
      <c r="S176" s="106"/>
      <c r="T176" s="367"/>
      <c r="U176" s="126"/>
      <c r="V176" s="106"/>
      <c r="W176" s="106"/>
      <c r="X176" s="106"/>
      <c r="Y176" s="106"/>
      <c r="Z176" s="106"/>
      <c r="AA176" s="106"/>
      <c r="AB176" s="626"/>
    </row>
    <row r="177" spans="2:28">
      <c r="B177" s="106"/>
      <c r="C177" s="126"/>
      <c r="D177" s="126"/>
      <c r="E177" s="367"/>
      <c r="F177" s="367"/>
      <c r="G177" s="367"/>
      <c r="H177" s="367"/>
      <c r="I177" s="367"/>
      <c r="J177" s="367"/>
      <c r="K177" s="367"/>
      <c r="L177" s="367"/>
      <c r="M177" s="367"/>
      <c r="N177" s="367"/>
      <c r="O177" s="98"/>
      <c r="P177" s="98"/>
      <c r="Q177" s="367"/>
      <c r="R177" s="367"/>
      <c r="S177" s="106"/>
      <c r="T177" s="367"/>
      <c r="U177" s="126"/>
      <c r="V177" s="106"/>
      <c r="W177" s="106"/>
      <c r="X177" s="106"/>
      <c r="Y177" s="106"/>
      <c r="Z177" s="334"/>
      <c r="AA177" s="106"/>
      <c r="AB177" s="626"/>
    </row>
    <row r="178" spans="2:28">
      <c r="B178" s="106"/>
      <c r="C178" s="367"/>
      <c r="D178" s="106"/>
      <c r="E178" s="367"/>
      <c r="F178" s="367"/>
      <c r="G178" s="367"/>
      <c r="H178" s="367"/>
      <c r="I178" s="367"/>
      <c r="J178" s="367"/>
      <c r="K178" s="367"/>
      <c r="L178" s="367"/>
      <c r="M178" s="367"/>
      <c r="N178" s="367"/>
      <c r="O178" s="98"/>
      <c r="P178" s="98"/>
      <c r="Q178" s="126"/>
      <c r="R178" s="367"/>
      <c r="S178" s="106"/>
      <c r="T178" s="367"/>
      <c r="U178" s="126"/>
      <c r="V178" s="106"/>
      <c r="W178" s="106"/>
      <c r="X178" s="106"/>
      <c r="Y178" s="106"/>
      <c r="Z178" s="334"/>
      <c r="AA178" s="106"/>
      <c r="AB178" s="627"/>
    </row>
    <row r="179" spans="2:28">
      <c r="B179" s="106"/>
      <c r="C179" s="126"/>
      <c r="D179" s="201"/>
      <c r="E179" s="126"/>
      <c r="F179" s="126"/>
      <c r="G179" s="126"/>
      <c r="H179" s="126"/>
      <c r="I179" s="101"/>
      <c r="J179" s="126"/>
      <c r="K179" s="126"/>
      <c r="L179" s="126"/>
      <c r="M179" s="126"/>
      <c r="N179" s="101"/>
      <c r="O179" s="98"/>
      <c r="P179" s="98"/>
      <c r="Q179" s="201"/>
      <c r="R179" s="367"/>
      <c r="S179" s="126"/>
      <c r="T179" s="367"/>
      <c r="U179" s="126"/>
      <c r="V179" s="106"/>
      <c r="W179" s="274"/>
      <c r="X179" s="367"/>
      <c r="Y179" s="157"/>
      <c r="Z179" s="628"/>
      <c r="AA179" s="106"/>
      <c r="AB179" s="627"/>
    </row>
    <row r="180" spans="2:28">
      <c r="B180" s="157"/>
      <c r="C180" s="126"/>
      <c r="D180" s="629"/>
      <c r="E180" s="645"/>
      <c r="F180" s="630"/>
      <c r="G180" s="630"/>
      <c r="H180" s="630"/>
      <c r="I180" s="630"/>
      <c r="J180" s="630"/>
      <c r="K180" s="630"/>
      <c r="L180" s="630"/>
      <c r="M180" s="630"/>
      <c r="N180" s="630"/>
      <c r="O180" s="629"/>
      <c r="P180" s="367"/>
      <c r="Q180" s="367"/>
      <c r="R180" s="106"/>
      <c r="S180" s="507"/>
      <c r="T180" s="106"/>
      <c r="U180" s="106"/>
      <c r="V180" s="106"/>
      <c r="W180" s="631"/>
      <c r="X180" s="126"/>
      <c r="Y180" s="121"/>
      <c r="Z180" s="632"/>
      <c r="AA180" s="106"/>
      <c r="AB180" s="633"/>
    </row>
    <row r="181" spans="2:28">
      <c r="B181" s="157"/>
      <c r="C181" s="126"/>
      <c r="D181" s="629"/>
      <c r="E181" s="645"/>
      <c r="F181" s="630"/>
      <c r="G181" s="630"/>
      <c r="H181" s="630"/>
      <c r="I181" s="630"/>
      <c r="J181" s="630"/>
      <c r="K181" s="630"/>
      <c r="L181" s="630"/>
      <c r="M181" s="630"/>
      <c r="N181" s="630"/>
      <c r="O181" s="634"/>
      <c r="P181" s="635"/>
      <c r="Q181" s="367"/>
      <c r="R181" s="106"/>
      <c r="S181" s="106"/>
      <c r="T181" s="106"/>
      <c r="U181" s="106"/>
      <c r="V181" s="106"/>
      <c r="W181" s="631"/>
      <c r="X181" s="126"/>
      <c r="Y181" s="121"/>
      <c r="Z181" s="632"/>
      <c r="AA181" s="106"/>
      <c r="AB181" s="633"/>
    </row>
    <row r="182" spans="2:28" ht="12" customHeight="1">
      <c r="B182" s="157"/>
      <c r="C182" s="126"/>
      <c r="D182" s="629"/>
      <c r="E182" s="645"/>
      <c r="F182" s="630"/>
      <c r="G182" s="630"/>
      <c r="H182" s="645"/>
      <c r="I182" s="630"/>
      <c r="J182" s="630"/>
      <c r="K182" s="645"/>
      <c r="L182" s="630"/>
      <c r="M182" s="630"/>
      <c r="N182" s="630"/>
      <c r="O182" s="629"/>
      <c r="P182" s="635"/>
      <c r="Q182" s="367"/>
      <c r="R182" s="106"/>
      <c r="S182" s="106"/>
      <c r="T182" s="106"/>
      <c r="U182" s="106"/>
      <c r="V182" s="106"/>
      <c r="W182" s="631"/>
      <c r="X182" s="126"/>
      <c r="Y182" s="121"/>
      <c r="Z182" s="632"/>
      <c r="AA182" s="106"/>
      <c r="AB182" s="636"/>
    </row>
    <row r="183" spans="2:28">
      <c r="B183" s="157"/>
      <c r="C183" s="126"/>
      <c r="D183" s="629"/>
      <c r="E183" s="645"/>
      <c r="F183" s="630"/>
      <c r="G183" s="630"/>
      <c r="H183" s="630"/>
      <c r="I183" s="630"/>
      <c r="J183" s="630"/>
      <c r="K183" s="630"/>
      <c r="L183" s="630"/>
      <c r="M183" s="630"/>
      <c r="N183" s="645"/>
      <c r="O183" s="637"/>
      <c r="P183" s="635"/>
      <c r="Q183" s="367"/>
      <c r="R183" s="106"/>
      <c r="S183" s="106"/>
      <c r="T183" s="106"/>
      <c r="U183" s="106"/>
      <c r="V183" s="106"/>
      <c r="W183" s="631"/>
      <c r="X183" s="126"/>
      <c r="Y183" s="121"/>
      <c r="Z183" s="632"/>
      <c r="AA183" s="106"/>
      <c r="AB183" s="633"/>
    </row>
    <row r="184" spans="2:28" ht="12.75" customHeight="1">
      <c r="B184" s="157"/>
      <c r="C184" s="126"/>
      <c r="D184" s="629"/>
      <c r="E184" s="645"/>
      <c r="F184" s="630"/>
      <c r="G184" s="630"/>
      <c r="H184" s="630"/>
      <c r="I184" s="630"/>
      <c r="J184" s="630"/>
      <c r="K184" s="630"/>
      <c r="L184" s="630"/>
      <c r="M184" s="630"/>
      <c r="N184" s="630"/>
      <c r="O184" s="629"/>
      <c r="P184" s="635"/>
      <c r="Q184" s="367"/>
      <c r="R184" s="106"/>
      <c r="S184" s="106"/>
      <c r="T184" s="106"/>
      <c r="U184" s="106"/>
      <c r="V184" s="106"/>
      <c r="W184" s="631"/>
      <c r="X184" s="126"/>
      <c r="Y184" s="121"/>
      <c r="Z184" s="632"/>
      <c r="AA184" s="106"/>
      <c r="AB184" s="638"/>
    </row>
    <row r="185" spans="2:28">
      <c r="B185" s="157"/>
      <c r="C185" s="126"/>
      <c r="D185" s="629"/>
      <c r="E185" s="645"/>
      <c r="F185" s="630"/>
      <c r="G185" s="630"/>
      <c r="H185" s="630"/>
      <c r="I185" s="630"/>
      <c r="J185" s="630"/>
      <c r="K185" s="630"/>
      <c r="L185" s="630"/>
      <c r="M185" s="630"/>
      <c r="N185" s="630"/>
      <c r="O185" s="629"/>
      <c r="P185" s="635"/>
      <c r="Q185" s="367"/>
      <c r="R185" s="106"/>
      <c r="S185" s="106"/>
      <c r="T185" s="106"/>
      <c r="U185" s="106"/>
      <c r="V185" s="106"/>
      <c r="W185" s="631"/>
      <c r="X185" s="126"/>
      <c r="Y185" s="121"/>
      <c r="Z185" s="632"/>
      <c r="AA185" s="106"/>
      <c r="AB185" s="636"/>
    </row>
    <row r="186" spans="2:28" ht="15" customHeight="1">
      <c r="B186" s="157"/>
      <c r="C186" s="126"/>
      <c r="D186" s="629"/>
      <c r="E186" s="645"/>
      <c r="F186" s="630"/>
      <c r="G186" s="98"/>
      <c r="H186" s="640"/>
      <c r="I186" s="645"/>
      <c r="J186" s="630"/>
      <c r="K186" s="630"/>
      <c r="L186" s="630"/>
      <c r="M186" s="630"/>
      <c r="N186" s="630"/>
      <c r="O186" s="639"/>
      <c r="P186" s="635"/>
      <c r="Q186" s="367"/>
      <c r="R186" s="106"/>
      <c r="S186" s="106"/>
      <c r="T186" s="106"/>
      <c r="U186" s="106"/>
      <c r="V186" s="106"/>
      <c r="W186" s="631"/>
      <c r="X186" s="126"/>
      <c r="Y186" s="121"/>
      <c r="Z186" s="632"/>
      <c r="AA186" s="106"/>
      <c r="AB186" s="638"/>
    </row>
    <row r="187" spans="2:28">
      <c r="B187" s="157"/>
      <c r="C187" s="126"/>
      <c r="D187" s="629"/>
      <c r="E187" s="645"/>
      <c r="F187" s="630"/>
      <c r="G187" s="630"/>
      <c r="H187" s="630"/>
      <c r="I187" s="630"/>
      <c r="J187" s="630"/>
      <c r="K187" s="630"/>
      <c r="L187" s="630"/>
      <c r="M187" s="630"/>
      <c r="N187" s="630"/>
      <c r="O187" s="629"/>
      <c r="P187" s="635"/>
      <c r="Q187" s="367"/>
      <c r="R187" s="106"/>
      <c r="S187" s="106"/>
      <c r="T187" s="106"/>
      <c r="U187" s="106"/>
      <c r="V187" s="106"/>
      <c r="W187" s="631"/>
      <c r="X187" s="126"/>
      <c r="Y187" s="121"/>
      <c r="Z187" s="632"/>
      <c r="AA187" s="106"/>
      <c r="AB187" s="633"/>
    </row>
    <row r="188" spans="2:28">
      <c r="B188" s="157"/>
      <c r="C188" s="126"/>
      <c r="D188" s="629"/>
      <c r="E188" s="645"/>
      <c r="F188" s="630"/>
      <c r="G188" s="630"/>
      <c r="H188" s="630"/>
      <c r="I188" s="630"/>
      <c r="J188" s="630"/>
      <c r="K188" s="630"/>
      <c r="L188" s="630"/>
      <c r="M188" s="630"/>
      <c r="N188" s="630"/>
      <c r="O188" s="629"/>
      <c r="P188" s="635"/>
      <c r="Q188" s="367"/>
      <c r="R188" s="106"/>
      <c r="S188" s="106"/>
      <c r="T188" s="106"/>
      <c r="U188" s="106"/>
      <c r="V188" s="106"/>
      <c r="W188" s="631"/>
      <c r="X188" s="126"/>
      <c r="Y188" s="121"/>
      <c r="Z188" s="632"/>
      <c r="AA188" s="106"/>
      <c r="AB188" s="633"/>
    </row>
    <row r="189" spans="2:28">
      <c r="B189" s="157"/>
      <c r="C189" s="126"/>
      <c r="D189" s="629"/>
      <c r="E189" s="645"/>
      <c r="F189" s="630"/>
      <c r="G189" s="630"/>
      <c r="H189" s="630"/>
      <c r="I189" s="630"/>
      <c r="J189" s="630"/>
      <c r="K189" s="630"/>
      <c r="L189" s="630"/>
      <c r="M189" s="630"/>
      <c r="N189" s="630"/>
      <c r="O189" s="629"/>
      <c r="P189" s="635"/>
      <c r="Q189" s="367"/>
      <c r="R189" s="106"/>
      <c r="S189" s="106"/>
      <c r="T189" s="106"/>
      <c r="U189" s="106"/>
      <c r="V189" s="106"/>
      <c r="W189" s="631"/>
      <c r="X189" s="126"/>
      <c r="Y189" s="121"/>
      <c r="Z189" s="632"/>
      <c r="AA189" s="106"/>
      <c r="AB189" s="633"/>
    </row>
    <row r="190" spans="2:28">
      <c r="B190" s="157"/>
      <c r="C190" s="126"/>
      <c r="D190" s="629"/>
      <c r="E190" s="645"/>
      <c r="F190" s="630"/>
      <c r="G190" s="630"/>
      <c r="H190" s="630"/>
      <c r="I190" s="630"/>
      <c r="J190" s="630"/>
      <c r="K190" s="630"/>
      <c r="L190" s="630"/>
      <c r="M190" s="630"/>
      <c r="N190" s="630"/>
      <c r="O190" s="629"/>
      <c r="P190" s="635"/>
      <c r="Q190" s="367"/>
      <c r="R190" s="106"/>
      <c r="S190" s="106"/>
      <c r="T190" s="106"/>
      <c r="U190" s="106"/>
      <c r="V190" s="106"/>
      <c r="W190" s="631"/>
      <c r="X190" s="126"/>
      <c r="Y190" s="121"/>
      <c r="Z190" s="632"/>
      <c r="AA190" s="106"/>
      <c r="AB190" s="633"/>
    </row>
    <row r="191" spans="2:28">
      <c r="B191" s="157"/>
      <c r="C191" s="126"/>
      <c r="D191" s="629"/>
      <c r="E191" s="645"/>
      <c r="F191" s="630"/>
      <c r="G191" s="630"/>
      <c r="H191" s="630"/>
      <c r="I191" s="630"/>
      <c r="J191" s="630"/>
      <c r="K191" s="630"/>
      <c r="L191" s="630"/>
      <c r="M191" s="630"/>
      <c r="N191" s="630"/>
      <c r="O191" s="629"/>
      <c r="P191" s="635"/>
      <c r="Q191" s="367"/>
      <c r="R191" s="106"/>
      <c r="S191" s="106"/>
      <c r="T191" s="106"/>
      <c r="U191" s="106"/>
      <c r="V191" s="106"/>
      <c r="W191" s="631"/>
      <c r="X191" s="126"/>
      <c r="Y191" s="121"/>
      <c r="Z191" s="632"/>
      <c r="AA191" s="106"/>
      <c r="AB191" s="633"/>
    </row>
    <row r="192" spans="2:28">
      <c r="B192" s="157"/>
      <c r="C192" s="126"/>
      <c r="D192" s="629"/>
      <c r="E192" s="645"/>
      <c r="F192" s="630"/>
      <c r="G192" s="630"/>
      <c r="H192" s="630"/>
      <c r="I192" s="630"/>
      <c r="J192" s="630"/>
      <c r="K192" s="630"/>
      <c r="L192" s="630"/>
      <c r="M192" s="630"/>
      <c r="N192" s="630"/>
      <c r="O192" s="629"/>
      <c r="P192" s="635"/>
      <c r="Q192" s="367"/>
      <c r="R192" s="106"/>
      <c r="S192" s="106"/>
      <c r="T192" s="106"/>
      <c r="U192" s="106"/>
      <c r="V192" s="106"/>
      <c r="W192" s="631"/>
      <c r="X192" s="126"/>
      <c r="Y192" s="121"/>
      <c r="Z192" s="632"/>
      <c r="AA192" s="106"/>
      <c r="AB192" s="633"/>
    </row>
    <row r="193" spans="2:28">
      <c r="B193" s="157"/>
      <c r="C193" s="126"/>
      <c r="D193" s="629"/>
      <c r="E193" s="645"/>
      <c r="F193" s="630"/>
      <c r="G193" s="630"/>
      <c r="H193" s="630"/>
      <c r="I193" s="630"/>
      <c r="J193" s="630"/>
      <c r="K193" s="630"/>
      <c r="L193" s="630"/>
      <c r="M193" s="630"/>
      <c r="N193" s="630"/>
      <c r="O193" s="629"/>
      <c r="P193" s="635"/>
      <c r="Q193" s="367"/>
      <c r="R193" s="106"/>
      <c r="S193" s="106"/>
      <c r="T193" s="106"/>
      <c r="U193" s="106"/>
      <c r="V193" s="106"/>
      <c r="W193" s="631"/>
      <c r="X193" s="126"/>
      <c r="Y193" s="121"/>
      <c r="Z193" s="632"/>
      <c r="AA193" s="106"/>
      <c r="AB193" s="633"/>
    </row>
    <row r="194" spans="2:28" ht="13.5" customHeight="1">
      <c r="B194" s="157"/>
      <c r="C194" s="126"/>
      <c r="D194" s="629"/>
      <c r="E194" s="645"/>
      <c r="F194" s="630"/>
      <c r="G194" s="630"/>
      <c r="H194" s="630"/>
      <c r="I194" s="630"/>
      <c r="J194" s="630"/>
      <c r="K194" s="630"/>
      <c r="L194" s="630"/>
      <c r="M194" s="630"/>
      <c r="N194" s="630"/>
      <c r="O194" s="629"/>
      <c r="P194" s="635"/>
      <c r="Q194" s="367"/>
      <c r="R194" s="106"/>
      <c r="S194" s="106"/>
      <c r="T194" s="106"/>
      <c r="U194" s="106"/>
      <c r="V194" s="106"/>
      <c r="W194" s="631"/>
      <c r="X194" s="126"/>
      <c r="Y194" s="121"/>
      <c r="Z194" s="632"/>
      <c r="AA194" s="106"/>
      <c r="AB194" s="636"/>
    </row>
    <row r="195" spans="2:28" ht="12" customHeight="1">
      <c r="B195" s="157"/>
      <c r="C195" s="126"/>
      <c r="D195" s="629"/>
      <c r="E195" s="648"/>
      <c r="F195" s="640"/>
      <c r="G195" s="641"/>
      <c r="H195" s="630"/>
      <c r="I195" s="630"/>
      <c r="J195" s="630"/>
      <c r="K195" s="630"/>
      <c r="L195" s="640"/>
      <c r="M195" s="640"/>
      <c r="N195" s="630"/>
      <c r="O195" s="634"/>
      <c r="P195" s="635"/>
      <c r="Q195" s="367"/>
      <c r="R195" s="106"/>
      <c r="S195" s="106"/>
      <c r="T195" s="106"/>
      <c r="U195" s="106"/>
      <c r="V195" s="106"/>
      <c r="W195" s="631"/>
      <c r="X195" s="126"/>
      <c r="Y195" s="121"/>
      <c r="Z195" s="632"/>
      <c r="AA195" s="106"/>
      <c r="AB195" s="642"/>
    </row>
    <row r="196" spans="2:28">
      <c r="B196" s="157"/>
      <c r="C196" s="126"/>
      <c r="D196" s="629"/>
      <c r="E196" s="648"/>
      <c r="F196" s="640"/>
      <c r="G196" s="641"/>
      <c r="H196" s="630"/>
      <c r="I196" s="630"/>
      <c r="J196" s="630"/>
      <c r="K196" s="630"/>
      <c r="L196" s="640"/>
      <c r="M196" s="640"/>
      <c r="N196" s="630"/>
      <c r="O196" s="629"/>
      <c r="P196" s="635"/>
      <c r="Q196" s="367"/>
      <c r="R196" s="106"/>
      <c r="S196" s="106"/>
      <c r="T196" s="106"/>
      <c r="U196" s="106"/>
      <c r="V196" s="106"/>
      <c r="W196" s="631"/>
      <c r="X196" s="126"/>
      <c r="Y196" s="121"/>
      <c r="Z196" s="632"/>
      <c r="AA196" s="106"/>
      <c r="AB196" s="633"/>
    </row>
    <row r="197" spans="2:28" ht="13.5" customHeight="1">
      <c r="B197" s="157"/>
      <c r="C197" s="126"/>
      <c r="D197" s="629"/>
      <c r="E197" s="648"/>
      <c r="F197" s="640"/>
      <c r="G197" s="641"/>
      <c r="H197" s="630"/>
      <c r="I197" s="630"/>
      <c r="J197" s="630"/>
      <c r="K197" s="630"/>
      <c r="L197" s="640"/>
      <c r="M197" s="640"/>
      <c r="N197" s="630"/>
      <c r="O197" s="629"/>
      <c r="P197" s="635"/>
      <c r="Q197" s="367"/>
      <c r="R197" s="106"/>
      <c r="S197" s="106"/>
      <c r="T197" s="106"/>
      <c r="U197" s="106"/>
      <c r="V197" s="106"/>
      <c r="W197" s="631"/>
      <c r="X197" s="126"/>
      <c r="Y197" s="121"/>
      <c r="Z197" s="632"/>
      <c r="AA197" s="106"/>
      <c r="AB197" s="633"/>
    </row>
    <row r="198" spans="2:28">
      <c r="B198" s="157"/>
      <c r="C198" s="126"/>
      <c r="D198" s="629"/>
      <c r="E198" s="648"/>
      <c r="F198" s="640"/>
      <c r="G198" s="641"/>
      <c r="H198" s="630"/>
      <c r="I198" s="652"/>
      <c r="J198" s="630"/>
      <c r="K198" s="652"/>
      <c r="L198" s="645"/>
      <c r="M198" s="645"/>
      <c r="N198" s="630"/>
      <c r="O198" s="629"/>
      <c r="P198" s="635"/>
      <c r="Q198" s="367"/>
      <c r="R198" s="106"/>
      <c r="S198" s="106"/>
      <c r="T198" s="106"/>
      <c r="U198" s="106"/>
      <c r="V198" s="106"/>
      <c r="W198" s="631"/>
      <c r="X198" s="126"/>
      <c r="Y198" s="121"/>
      <c r="Z198" s="632"/>
      <c r="AA198" s="106"/>
      <c r="AB198" s="638"/>
    </row>
    <row r="199" spans="2:28">
      <c r="B199" s="157"/>
      <c r="C199" s="126"/>
      <c r="D199" s="629"/>
      <c r="E199" s="648"/>
      <c r="F199" s="645"/>
      <c r="G199" s="641"/>
      <c r="H199" s="630"/>
      <c r="I199" s="630"/>
      <c r="J199" s="630"/>
      <c r="K199" s="630"/>
      <c r="L199" s="645"/>
      <c r="M199" s="645"/>
      <c r="N199" s="630"/>
      <c r="O199" s="629"/>
      <c r="P199" s="635"/>
      <c r="Q199" s="367"/>
      <c r="R199" s="106"/>
      <c r="S199" s="106"/>
      <c r="T199" s="106"/>
      <c r="U199" s="106"/>
      <c r="V199" s="106"/>
      <c r="W199" s="631"/>
      <c r="X199" s="126"/>
      <c r="Y199" s="121"/>
      <c r="Z199" s="632"/>
      <c r="AA199" s="106"/>
      <c r="AB199" s="633"/>
    </row>
    <row r="200" spans="2:28" ht="12" customHeight="1">
      <c r="B200" s="157"/>
      <c r="C200" s="126"/>
      <c r="D200" s="629"/>
      <c r="E200" s="648"/>
      <c r="F200" s="640"/>
      <c r="G200" s="641"/>
      <c r="H200" s="630"/>
      <c r="I200" s="630"/>
      <c r="J200" s="630"/>
      <c r="K200" s="630"/>
      <c r="L200" s="645"/>
      <c r="M200" s="640"/>
      <c r="N200" s="630"/>
      <c r="O200" s="629"/>
      <c r="P200" s="635"/>
      <c r="Q200" s="367"/>
      <c r="R200" s="106"/>
      <c r="S200" s="106"/>
      <c r="T200" s="106"/>
      <c r="U200" s="106"/>
      <c r="V200" s="106"/>
      <c r="W200" s="631"/>
      <c r="X200" s="126"/>
      <c r="Y200" s="121"/>
      <c r="Z200" s="632"/>
      <c r="AA200" s="106"/>
      <c r="AB200" s="633"/>
    </row>
    <row r="201" spans="2:28" ht="12.75" customHeight="1">
      <c r="B201" s="157"/>
      <c r="C201" s="126"/>
      <c r="D201" s="629"/>
      <c r="E201" s="648"/>
      <c r="F201" s="645"/>
      <c r="G201" s="641"/>
      <c r="H201" s="630"/>
      <c r="I201" s="630"/>
      <c r="J201" s="630"/>
      <c r="K201" s="630"/>
      <c r="L201" s="641"/>
      <c r="M201" s="641"/>
      <c r="N201" s="98"/>
      <c r="O201" s="629"/>
      <c r="P201" s="635"/>
      <c r="Q201" s="367"/>
      <c r="R201" s="106"/>
      <c r="S201" s="106"/>
      <c r="T201" s="106"/>
      <c r="U201" s="106"/>
      <c r="V201" s="106"/>
      <c r="W201" s="631"/>
      <c r="X201" s="126"/>
      <c r="Y201" s="121"/>
      <c r="Z201" s="632"/>
      <c r="AA201" s="106"/>
      <c r="AB201" s="633"/>
    </row>
    <row r="202" spans="2:28" ht="11.25" customHeight="1">
      <c r="B202" s="157"/>
      <c r="C202" s="126"/>
      <c r="D202" s="629"/>
      <c r="E202" s="648"/>
      <c r="F202" s="645"/>
      <c r="G202" s="645"/>
      <c r="H202" s="630"/>
      <c r="I202" s="630"/>
      <c r="J202" s="630"/>
      <c r="K202" s="640"/>
      <c r="L202" s="652"/>
      <c r="M202" s="645"/>
      <c r="N202" s="641"/>
      <c r="O202" s="629"/>
      <c r="P202" s="635"/>
      <c r="Q202" s="367"/>
      <c r="R202" s="106"/>
      <c r="S202" s="106"/>
      <c r="T202" s="106"/>
      <c r="U202" s="106"/>
      <c r="V202" s="106"/>
      <c r="W202" s="631"/>
      <c r="X202" s="126"/>
      <c r="Y202" s="121"/>
      <c r="Z202" s="632"/>
      <c r="AA202" s="106"/>
      <c r="AB202" s="633"/>
    </row>
    <row r="203" spans="2:28" ht="12" customHeight="1">
      <c r="B203" s="157"/>
      <c r="C203" s="126"/>
      <c r="D203" s="629"/>
      <c r="E203" s="648"/>
      <c r="F203" s="640"/>
      <c r="G203" s="641"/>
      <c r="H203" s="630"/>
      <c r="I203" s="630"/>
      <c r="J203" s="630"/>
      <c r="K203" s="630"/>
      <c r="L203" s="640"/>
      <c r="M203" s="640"/>
      <c r="N203" s="630"/>
      <c r="O203" s="629"/>
      <c r="P203" s="635"/>
      <c r="Q203" s="367"/>
      <c r="R203" s="106"/>
      <c r="S203" s="106"/>
      <c r="T203" s="106"/>
      <c r="U203" s="106"/>
      <c r="V203" s="106"/>
      <c r="W203" s="631"/>
      <c r="X203" s="126"/>
      <c r="Y203" s="121"/>
      <c r="Z203" s="632"/>
      <c r="AA203" s="106"/>
      <c r="AB203" s="633"/>
    </row>
    <row r="204" spans="2:28">
      <c r="B204" s="157"/>
      <c r="C204" s="126"/>
      <c r="D204" s="629"/>
      <c r="E204" s="648"/>
      <c r="F204" s="645"/>
      <c r="G204" s="641"/>
      <c r="H204" s="630"/>
      <c r="I204" s="630"/>
      <c r="J204" s="630"/>
      <c r="K204" s="630"/>
      <c r="L204" s="641"/>
      <c r="M204" s="641"/>
      <c r="N204" s="630"/>
      <c r="O204" s="629"/>
      <c r="P204" s="643"/>
      <c r="Q204" s="367"/>
      <c r="R204" s="106"/>
      <c r="S204" s="106"/>
      <c r="T204" s="106"/>
      <c r="U204" s="106"/>
      <c r="V204" s="106"/>
      <c r="W204" s="631"/>
      <c r="X204" s="126"/>
      <c r="Y204" s="121"/>
      <c r="Z204" s="632"/>
      <c r="AA204" s="106"/>
      <c r="AB204" s="644"/>
    </row>
    <row r="205" spans="2:28" ht="13.5" customHeight="1">
      <c r="B205" s="157"/>
      <c r="C205" s="126"/>
      <c r="D205" s="629"/>
      <c r="E205" s="648"/>
      <c r="F205" s="640"/>
      <c r="G205" s="641"/>
      <c r="H205" s="630"/>
      <c r="I205" s="630"/>
      <c r="J205" s="630"/>
      <c r="K205" s="630"/>
      <c r="L205" s="641"/>
      <c r="M205" s="641"/>
      <c r="N205" s="630"/>
      <c r="O205" s="629"/>
      <c r="P205" s="635"/>
      <c r="Q205" s="367"/>
      <c r="R205" s="106"/>
      <c r="S205" s="106"/>
      <c r="T205" s="106"/>
      <c r="U205" s="106"/>
      <c r="V205" s="106"/>
      <c r="W205" s="631"/>
      <c r="X205" s="126"/>
      <c r="Y205" s="121"/>
      <c r="Z205" s="632"/>
      <c r="AA205" s="106"/>
      <c r="AB205" s="633"/>
    </row>
    <row r="206" spans="2:28" ht="13.5" customHeight="1">
      <c r="B206" s="157"/>
      <c r="C206" s="126"/>
      <c r="D206" s="629"/>
      <c r="E206" s="648"/>
      <c r="F206" s="641"/>
      <c r="G206" s="645"/>
      <c r="H206" s="630"/>
      <c r="I206" s="630"/>
      <c r="J206" s="630"/>
      <c r="K206" s="630"/>
      <c r="L206" s="652"/>
      <c r="M206" s="645"/>
      <c r="N206" s="630"/>
      <c r="O206" s="629"/>
      <c r="P206" s="643"/>
      <c r="Q206" s="367"/>
      <c r="R206" s="106"/>
      <c r="S206" s="106"/>
      <c r="T206" s="106"/>
      <c r="U206" s="106"/>
      <c r="V206" s="106"/>
      <c r="W206" s="631"/>
      <c r="X206" s="126"/>
      <c r="Y206" s="121"/>
      <c r="Z206" s="632"/>
      <c r="AA206" s="106"/>
      <c r="AB206" s="644"/>
    </row>
    <row r="207" spans="2:28" hidden="1">
      <c r="B207" s="157"/>
      <c r="C207" s="126"/>
      <c r="D207" s="629"/>
      <c r="E207" s="648"/>
      <c r="F207" s="645"/>
      <c r="G207" s="641"/>
      <c r="H207" s="630"/>
      <c r="I207" s="630"/>
      <c r="J207" s="630"/>
      <c r="K207" s="630"/>
      <c r="L207" s="640"/>
      <c r="M207" s="640"/>
      <c r="N207" s="630"/>
      <c r="O207" s="629"/>
      <c r="P207" s="635"/>
      <c r="Q207" s="367"/>
      <c r="R207" s="106"/>
      <c r="S207" s="106"/>
      <c r="T207" s="106"/>
      <c r="U207" s="106"/>
      <c r="V207" s="106"/>
      <c r="W207" s="631"/>
      <c r="X207" s="126"/>
      <c r="Y207" s="121"/>
      <c r="Z207" s="632"/>
      <c r="AA207" s="106"/>
      <c r="AB207" s="638"/>
    </row>
    <row r="208" spans="2:28" ht="13.5" customHeight="1">
      <c r="B208" s="157"/>
      <c r="C208" s="101"/>
      <c r="D208" s="629"/>
      <c r="E208" s="648"/>
      <c r="F208" s="641"/>
      <c r="G208" s="641"/>
      <c r="H208" s="630"/>
      <c r="I208" s="630"/>
      <c r="J208" s="630"/>
      <c r="K208" s="630"/>
      <c r="L208" s="645"/>
      <c r="M208" s="645"/>
      <c r="N208" s="630"/>
      <c r="O208" s="629"/>
      <c r="P208" s="635"/>
      <c r="Q208" s="367"/>
      <c r="R208" s="106"/>
      <c r="S208" s="106"/>
      <c r="T208" s="106"/>
      <c r="U208" s="106"/>
      <c r="V208" s="106"/>
      <c r="W208" s="631"/>
      <c r="X208" s="126"/>
      <c r="Y208" s="121"/>
      <c r="Z208" s="632"/>
      <c r="AA208" s="106"/>
      <c r="AB208" s="633"/>
    </row>
    <row r="209" spans="2:28" ht="12" customHeight="1">
      <c r="B209" s="157"/>
      <c r="C209" s="126"/>
      <c r="D209" s="629"/>
      <c r="E209" s="648"/>
      <c r="F209" s="640"/>
      <c r="G209" s="641"/>
      <c r="H209" s="652"/>
      <c r="I209" s="630"/>
      <c r="J209" s="630"/>
      <c r="K209" s="630"/>
      <c r="L209" s="640"/>
      <c r="M209" s="641"/>
      <c r="N209" s="630"/>
      <c r="O209" s="634"/>
      <c r="P209" s="643"/>
      <c r="Q209" s="367"/>
      <c r="R209" s="106"/>
      <c r="S209" s="106"/>
      <c r="T209" s="106"/>
      <c r="U209" s="106"/>
      <c r="V209" s="106"/>
      <c r="W209" s="631"/>
      <c r="X209" s="126"/>
      <c r="Y209" s="121"/>
      <c r="Z209" s="632"/>
      <c r="AA209" s="106"/>
      <c r="AB209" s="644"/>
    </row>
    <row r="210" spans="2:28" ht="13.5" customHeight="1">
      <c r="B210" s="157"/>
      <c r="C210" s="126"/>
      <c r="D210" s="629"/>
      <c r="E210" s="648"/>
      <c r="F210" s="652"/>
      <c r="G210" s="652"/>
      <c r="H210" s="630"/>
      <c r="I210" s="630"/>
      <c r="J210" s="630"/>
      <c r="K210" s="630"/>
      <c r="L210" s="653"/>
      <c r="M210" s="652"/>
      <c r="N210" s="630"/>
      <c r="O210" s="634"/>
      <c r="P210" s="635"/>
      <c r="Q210" s="367"/>
      <c r="R210" s="106"/>
      <c r="S210" s="106"/>
      <c r="T210" s="106"/>
      <c r="U210" s="106"/>
      <c r="V210" s="106"/>
      <c r="W210" s="631"/>
      <c r="X210" s="126"/>
      <c r="Y210" s="121"/>
      <c r="Z210" s="632"/>
      <c r="AA210" s="106"/>
      <c r="AB210" s="647"/>
    </row>
    <row r="211" spans="2:28">
      <c r="B211" s="157"/>
      <c r="C211" s="126"/>
      <c r="D211" s="629"/>
      <c r="E211" s="648"/>
      <c r="F211" s="153"/>
      <c r="G211" s="153"/>
      <c r="H211" s="153"/>
      <c r="I211" s="153"/>
      <c r="J211" s="153"/>
      <c r="K211" s="153"/>
      <c r="L211" s="153"/>
      <c r="M211" s="153"/>
      <c r="N211" s="153"/>
      <c r="O211" s="634"/>
      <c r="P211" s="635"/>
      <c r="Q211" s="367"/>
      <c r="R211" s="106"/>
      <c r="S211" s="106"/>
      <c r="T211" s="106"/>
      <c r="U211" s="106"/>
      <c r="V211" s="106"/>
      <c r="W211" s="631"/>
      <c r="X211" s="126"/>
      <c r="Y211" s="121"/>
      <c r="Z211" s="632"/>
      <c r="AA211" s="106"/>
      <c r="AB211" s="633"/>
    </row>
    <row r="212" spans="2:28" ht="12.75" customHeight="1">
      <c r="B212" s="157"/>
      <c r="C212" s="126"/>
      <c r="D212" s="629"/>
      <c r="E212" s="648"/>
      <c r="F212" s="153"/>
      <c r="G212" s="153"/>
      <c r="H212" s="153"/>
      <c r="I212" s="153"/>
      <c r="J212" s="153"/>
      <c r="K212" s="153"/>
      <c r="L212" s="153"/>
      <c r="M212" s="153"/>
      <c r="N212" s="153"/>
      <c r="O212" s="634"/>
      <c r="P212" s="635"/>
      <c r="Q212" s="367"/>
      <c r="R212" s="106"/>
      <c r="S212" s="106"/>
      <c r="T212" s="106"/>
      <c r="U212" s="106"/>
      <c r="V212" s="106"/>
      <c r="W212" s="631"/>
      <c r="X212" s="126"/>
      <c r="Y212" s="121"/>
      <c r="Z212" s="632"/>
      <c r="AA212" s="106"/>
      <c r="AB212" s="633"/>
    </row>
    <row r="213" spans="2:28" ht="12" customHeight="1">
      <c r="B213" s="157"/>
      <c r="C213" s="126"/>
      <c r="D213" s="629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634"/>
      <c r="P213" s="635"/>
      <c r="Q213" s="367"/>
      <c r="R213" s="106"/>
      <c r="S213" s="106"/>
      <c r="T213" s="106"/>
      <c r="U213" s="106"/>
      <c r="V213" s="106"/>
      <c r="W213" s="631"/>
      <c r="X213" s="126"/>
      <c r="Y213" s="121"/>
      <c r="Z213" s="632"/>
      <c r="AA213" s="106"/>
      <c r="AB213" s="633"/>
    </row>
    <row r="214" spans="2:28" ht="12.75" customHeight="1">
      <c r="B214" s="157"/>
      <c r="C214" s="126"/>
      <c r="D214" s="629"/>
      <c r="E214" s="153"/>
      <c r="F214" s="153"/>
      <c r="G214" s="153"/>
      <c r="H214" s="153"/>
      <c r="I214" s="153"/>
      <c r="J214" s="153"/>
      <c r="K214" s="649"/>
      <c r="L214" s="153"/>
      <c r="M214" s="153"/>
      <c r="N214" s="153"/>
      <c r="O214" s="637"/>
      <c r="P214" s="635"/>
      <c r="Q214" s="367"/>
      <c r="R214" s="106"/>
      <c r="S214" s="106"/>
      <c r="T214" s="106"/>
      <c r="U214" s="106"/>
      <c r="V214" s="106"/>
      <c r="W214" s="650"/>
      <c r="X214" s="126"/>
      <c r="Y214" s="651"/>
      <c r="Z214" s="632"/>
      <c r="AA214" s="106"/>
      <c r="AB214" s="633"/>
    </row>
    <row r="215" spans="2:28">
      <c r="B215" s="106"/>
      <c r="C215" s="106"/>
      <c r="D215" s="106"/>
      <c r="E215" s="106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  <c r="Z215" s="106"/>
      <c r="AA215" s="106"/>
      <c r="AB215" s="106"/>
    </row>
    <row r="216" spans="2:28">
      <c r="B216" s="106"/>
      <c r="C216" s="106"/>
      <c r="D216" s="106"/>
      <c r="E216" s="106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  <c r="Z216" s="106"/>
      <c r="AA216" s="106"/>
      <c r="AB216" s="106"/>
    </row>
    <row r="217" spans="2:28">
      <c r="B217" s="106"/>
      <c r="C217" s="106"/>
      <c r="D217" s="106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6"/>
      <c r="Z217" s="106"/>
      <c r="AA217" s="106"/>
      <c r="AB217" s="106"/>
    </row>
    <row r="218" spans="2:28">
      <c r="B218" s="106"/>
      <c r="C218" s="106"/>
      <c r="D218" s="106"/>
      <c r="E218" s="106"/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6"/>
      <c r="Z218" s="106"/>
      <c r="AA218" s="106"/>
      <c r="AB218" s="106"/>
    </row>
    <row r="219" spans="2:28">
      <c r="B219" s="106"/>
      <c r="C219" s="106"/>
      <c r="D219" s="106"/>
      <c r="E219" s="106"/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  <c r="Z219" s="106"/>
      <c r="AA219" s="106"/>
      <c r="AB219" s="106"/>
    </row>
    <row r="220" spans="2:28">
      <c r="B220" s="106"/>
      <c r="C220" s="106"/>
      <c r="D220" s="106"/>
      <c r="E220" s="106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  <c r="Z220" s="106"/>
      <c r="AA220" s="106"/>
      <c r="AB220" s="106"/>
    </row>
    <row r="221" spans="2:28">
      <c r="B221" s="106"/>
      <c r="C221" s="106"/>
      <c r="D221" s="106"/>
      <c r="E221" s="106"/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  <c r="Z221" s="106"/>
      <c r="AA221" s="106"/>
      <c r="AB221" s="106"/>
    </row>
    <row r="222" spans="2:28">
      <c r="B222" s="106"/>
      <c r="C222" s="106"/>
      <c r="D222" s="106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  <c r="Z222" s="106"/>
      <c r="AA222" s="106"/>
      <c r="AB222" s="106"/>
    </row>
    <row r="223" spans="2:28">
      <c r="B223" s="106"/>
      <c r="C223" s="106"/>
      <c r="D223" s="106"/>
      <c r="E223" s="106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  <c r="Z223" s="106"/>
      <c r="AA223" s="106"/>
      <c r="AB223" s="106"/>
    </row>
    <row r="224" spans="2:28">
      <c r="B224" s="106"/>
      <c r="C224" s="106"/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  <c r="AA224" s="106"/>
      <c r="AB224" s="106"/>
    </row>
    <row r="225" spans="2:28">
      <c r="B225" s="106"/>
      <c r="C225" s="106"/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  <c r="AA225" s="106"/>
      <c r="AB225" s="106"/>
    </row>
    <row r="226" spans="2:28">
      <c r="B226" s="106"/>
      <c r="C226" s="106"/>
      <c r="D226" s="106"/>
      <c r="E226" s="106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  <c r="AA226" s="106"/>
      <c r="AB226" s="106"/>
    </row>
    <row r="227" spans="2:28">
      <c r="B227" s="106"/>
      <c r="C227" s="106"/>
      <c r="D227" s="106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  <c r="AA227" s="106"/>
      <c r="AB227" s="106"/>
    </row>
    <row r="228" spans="2:28">
      <c r="B228" s="106"/>
      <c r="C228" s="106"/>
      <c r="D228" s="106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  <c r="AA228" s="106"/>
      <c r="AB228" s="106"/>
    </row>
    <row r="229" spans="2:28">
      <c r="B229" s="106"/>
      <c r="C229" s="106"/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  <c r="AA229" s="106"/>
      <c r="AB229" s="106"/>
    </row>
    <row r="230" spans="2:28">
      <c r="B230" s="106"/>
      <c r="C230" s="106"/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  <c r="AA230" s="106"/>
      <c r="AB230" s="106"/>
    </row>
    <row r="231" spans="2:28">
      <c r="B231" s="106"/>
      <c r="C231" s="106"/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  <c r="AA231" s="106"/>
      <c r="AB231" s="106"/>
    </row>
    <row r="232" spans="2:28">
      <c r="B232" s="106"/>
      <c r="C232" s="106"/>
      <c r="D232" s="106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  <c r="AA232" s="106"/>
      <c r="AB232" s="106"/>
    </row>
    <row r="233" spans="2:28">
      <c r="B233" s="106"/>
      <c r="C233" s="106"/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  <c r="AA233" s="106"/>
      <c r="AB233" s="106"/>
    </row>
    <row r="234" spans="2:28">
      <c r="B234" s="106"/>
      <c r="C234" s="106"/>
      <c r="D234" s="106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  <c r="AA234" s="106"/>
      <c r="AB234" s="106"/>
    </row>
    <row r="235" spans="2:28">
      <c r="B235" s="106"/>
      <c r="C235" s="106"/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  <c r="AA235" s="106"/>
      <c r="AB235" s="106"/>
    </row>
    <row r="236" spans="2:28">
      <c r="B236" s="106"/>
      <c r="C236" s="106"/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  <c r="AA236" s="106"/>
      <c r="AB236" s="106"/>
    </row>
    <row r="237" spans="2:28">
      <c r="B237" s="106"/>
      <c r="C237" s="106"/>
      <c r="D237" s="106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  <c r="AA237" s="106"/>
      <c r="AB237" s="106"/>
    </row>
    <row r="238" spans="2:28">
      <c r="B238" s="106"/>
      <c r="C238" s="106"/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  <c r="AA238" s="106"/>
      <c r="AB238" s="106"/>
    </row>
    <row r="239" spans="2:28">
      <c r="B239" s="106"/>
      <c r="C239" s="106"/>
      <c r="D239" s="106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  <c r="AA239" s="106"/>
      <c r="AB239" s="106"/>
    </row>
    <row r="240" spans="2:28">
      <c r="B240" s="106"/>
      <c r="C240" s="106"/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  <c r="AA240" s="106"/>
      <c r="AB240" s="106"/>
    </row>
    <row r="241" spans="2:28">
      <c r="B241" s="106"/>
      <c r="C241" s="106"/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  <c r="AA241" s="106"/>
      <c r="AB241" s="106"/>
    </row>
    <row r="242" spans="2:28">
      <c r="B242" s="106"/>
      <c r="C242" s="106"/>
      <c r="D242" s="106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  <c r="AA242" s="106"/>
      <c r="AB242" s="106"/>
    </row>
    <row r="243" spans="2:28">
      <c r="B243" s="106"/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  <c r="AA243" s="106"/>
      <c r="AB243" s="106"/>
    </row>
    <row r="244" spans="2:28">
      <c r="B244" s="106"/>
      <c r="C244" s="106"/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  <c r="AA244" s="106"/>
      <c r="AB244" s="106"/>
    </row>
    <row r="245" spans="2:28">
      <c r="B245" s="106"/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  <c r="AA245" s="106"/>
      <c r="AB245" s="106"/>
    </row>
    <row r="246" spans="2:28">
      <c r="B246" s="106"/>
      <c r="C246" s="106"/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  <c r="AA246" s="106"/>
      <c r="AB246" s="106"/>
    </row>
    <row r="247" spans="2:28">
      <c r="B247" s="106"/>
      <c r="C247" s="106"/>
      <c r="D247" s="106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  <c r="AA247" s="106"/>
      <c r="AB247" s="106"/>
    </row>
    <row r="248" spans="2:28">
      <c r="B248" s="106"/>
      <c r="C248" s="106"/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  <c r="AA248" s="106"/>
      <c r="AB248" s="106"/>
    </row>
    <row r="249" spans="2:28">
      <c r="B249" s="106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  <c r="AA249" s="106"/>
      <c r="AB249" s="106"/>
    </row>
    <row r="250" spans="2:28">
      <c r="B250" s="106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  <c r="AA250" s="106"/>
      <c r="AB250" s="106"/>
    </row>
    <row r="251" spans="2:28">
      <c r="B251" s="106"/>
      <c r="C251" s="106"/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  <c r="AA251" s="106"/>
      <c r="AB251" s="106"/>
    </row>
    <row r="252" spans="2:28">
      <c r="B252" s="106"/>
      <c r="C252" s="106"/>
      <c r="D252" s="106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  <c r="AA252" s="106"/>
      <c r="AB252" s="106"/>
    </row>
    <row r="253" spans="2:28">
      <c r="B253" s="106"/>
      <c r="C253" s="106"/>
      <c r="D253" s="106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  <c r="AA253" s="106"/>
      <c r="AB253" s="106"/>
    </row>
    <row r="254" spans="2:28"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  <c r="AA254" s="106"/>
      <c r="AB254" s="106"/>
    </row>
    <row r="255" spans="2:28"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  <c r="AA255" s="106"/>
      <c r="AB255" s="106"/>
    </row>
    <row r="256" spans="2:28"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  <c r="AA256" s="106"/>
      <c r="AB256" s="106"/>
    </row>
    <row r="257" spans="2:28">
      <c r="B257" s="106"/>
      <c r="C257" s="106"/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  <c r="AA257" s="106"/>
      <c r="AB257" s="106"/>
    </row>
    <row r="258" spans="2:28">
      <c r="B258" s="106"/>
      <c r="C258" s="106"/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  <c r="AA258" s="106"/>
      <c r="AB258" s="106"/>
    </row>
    <row r="259" spans="2:28">
      <c r="B259" s="106"/>
      <c r="C259" s="106"/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  <c r="AA259" s="106"/>
      <c r="AB259" s="106"/>
    </row>
    <row r="260" spans="2:28"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  <c r="AA260" s="106"/>
      <c r="AB260" s="106"/>
    </row>
    <row r="261" spans="2:28">
      <c r="B261" s="106"/>
      <c r="C261" s="106"/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  <c r="AA261" s="106"/>
      <c r="AB261" s="106"/>
    </row>
    <row r="262" spans="2:28"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  <c r="AA262" s="106"/>
      <c r="AB262" s="106"/>
    </row>
    <row r="263" spans="2:28"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  <c r="AA263" s="106"/>
      <c r="AB263" s="106"/>
    </row>
    <row r="264" spans="2:28"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  <c r="AA264" s="106"/>
      <c r="AB264" s="106"/>
    </row>
    <row r="265" spans="2:28"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  <c r="AA265" s="106"/>
      <c r="AB265" s="106"/>
    </row>
    <row r="266" spans="2:28"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  <c r="AA266" s="106"/>
      <c r="AB266" s="106"/>
    </row>
    <row r="267" spans="2:28"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  <c r="AA267" s="106"/>
      <c r="AB267" s="106"/>
    </row>
    <row r="268" spans="2:28"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  <c r="AA268" s="106"/>
      <c r="AB268" s="106"/>
    </row>
    <row r="269" spans="2:28"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  <c r="AA269" s="106"/>
      <c r="AB269" s="106"/>
    </row>
    <row r="270" spans="2:28"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  <c r="AA270" s="106"/>
      <c r="AB270" s="106"/>
    </row>
    <row r="271" spans="2:28"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  <c r="AA271" s="106"/>
      <c r="AB271" s="106"/>
    </row>
    <row r="272" spans="2:28"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  <c r="AA272" s="106"/>
      <c r="AB272" s="106"/>
    </row>
    <row r="273" spans="2:28"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  <c r="AA273" s="106"/>
      <c r="AB273" s="106"/>
    </row>
    <row r="274" spans="2:28"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  <c r="AA274" s="106"/>
      <c r="AB274" s="106"/>
    </row>
    <row r="275" spans="2:28"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  <c r="AA275" s="106"/>
      <c r="AB275" s="106"/>
    </row>
    <row r="276" spans="2:28"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  <c r="AA276" s="106"/>
      <c r="AB276" s="106"/>
    </row>
    <row r="277" spans="2:28"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  <c r="AA277" s="106"/>
      <c r="AB277" s="106"/>
    </row>
    <row r="278" spans="2:28"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  <c r="AA278" s="106"/>
      <c r="AB278" s="106"/>
    </row>
    <row r="279" spans="2:28"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  <c r="AA279" s="106"/>
      <c r="AB279" s="106"/>
    </row>
    <row r="280" spans="2:28"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  <c r="AA280" s="106"/>
      <c r="AB280" s="106"/>
    </row>
    <row r="281" spans="2:28"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  <c r="AA281" s="106"/>
      <c r="AB281" s="106"/>
    </row>
    <row r="282" spans="2:28"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  <c r="AA282" s="106"/>
      <c r="AB282" s="106"/>
    </row>
    <row r="283" spans="2:28"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  <c r="AA283" s="106"/>
      <c r="AB283" s="106"/>
    </row>
    <row r="284" spans="2:28"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  <c r="AA284" s="106"/>
      <c r="AB284" s="106"/>
    </row>
    <row r="285" spans="2:28"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  <c r="AA285" s="106"/>
      <c r="AB285" s="106"/>
    </row>
    <row r="286" spans="2:28"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  <c r="AA286" s="106"/>
      <c r="AB286" s="106"/>
    </row>
    <row r="287" spans="2:28"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  <c r="AA287" s="106"/>
      <c r="AB287" s="106"/>
    </row>
    <row r="288" spans="2:28"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  <c r="AA288" s="106"/>
      <c r="AB288" s="106"/>
    </row>
    <row r="289" spans="2:28"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  <c r="AA289" s="106"/>
      <c r="AB289" s="106"/>
    </row>
    <row r="290" spans="2:28"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  <c r="AA290" s="106"/>
      <c r="AB290" s="106"/>
    </row>
    <row r="291" spans="2:28"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  <c r="AA291" s="106"/>
      <c r="AB291" s="106"/>
    </row>
    <row r="292" spans="2:28"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  <c r="Z292" s="106"/>
      <c r="AA292" s="106"/>
      <c r="AB292" s="106"/>
    </row>
    <row r="293" spans="2:28"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  <c r="AA293" s="106"/>
      <c r="AB293" s="106"/>
    </row>
    <row r="294" spans="2:28"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  <c r="AA294" s="106"/>
      <c r="AB294" s="106"/>
    </row>
    <row r="295" spans="2:28">
      <c r="B295" s="106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  <c r="AA295" s="106"/>
      <c r="AB295" s="106"/>
    </row>
    <row r="296" spans="2:28">
      <c r="B296" s="106"/>
      <c r="C296" s="106"/>
      <c r="D296" s="106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  <c r="Z296" s="106"/>
      <c r="AA296" s="106"/>
      <c r="AB296" s="106"/>
    </row>
    <row r="297" spans="2:28"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  <c r="AA297" s="106"/>
      <c r="AB297" s="106"/>
    </row>
    <row r="298" spans="2:28"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  <c r="AA298" s="106"/>
      <c r="AB298" s="106"/>
    </row>
    <row r="299" spans="2:28"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  <c r="Z299" s="106"/>
      <c r="AA299" s="106"/>
      <c r="AB299" s="106"/>
    </row>
    <row r="300" spans="2:28"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  <c r="Z300" s="106"/>
      <c r="AA300" s="106"/>
      <c r="AB300" s="106"/>
    </row>
    <row r="301" spans="2:28">
      <c r="B301" s="106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  <c r="AA301" s="106"/>
      <c r="AB301" s="106"/>
    </row>
    <row r="302" spans="2:28"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  <c r="Z302" s="106"/>
      <c r="AA302" s="106"/>
      <c r="AB302" s="106"/>
    </row>
    <row r="303" spans="2:28">
      <c r="B303" s="106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  <c r="Z303" s="106"/>
      <c r="AA303" s="106"/>
      <c r="AB303" s="106"/>
    </row>
    <row r="304" spans="2:28"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  <c r="Z304" s="106"/>
      <c r="AA304" s="106"/>
      <c r="AB304" s="106"/>
    </row>
    <row r="305" spans="2:28">
      <c r="B305" s="106"/>
      <c r="C305" s="106"/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  <c r="AA305" s="106"/>
      <c r="AB305" s="106"/>
    </row>
    <row r="306" spans="2:28">
      <c r="B306" s="106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  <c r="Z306" s="106"/>
      <c r="AA306" s="106"/>
      <c r="AB306" s="106"/>
    </row>
    <row r="307" spans="2:28">
      <c r="B307" s="106"/>
      <c r="C307" s="106"/>
      <c r="D307" s="106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  <c r="Z307" s="106"/>
      <c r="AA307" s="106"/>
      <c r="AB307" s="106"/>
    </row>
    <row r="308" spans="2:28">
      <c r="B308" s="106"/>
      <c r="C308" s="106"/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  <c r="AA308" s="106"/>
      <c r="AB308" s="106"/>
    </row>
    <row r="309" spans="2:28">
      <c r="B309" s="106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  <c r="Z309" s="106"/>
      <c r="AA309" s="106"/>
      <c r="AB309" s="106"/>
    </row>
    <row r="310" spans="2:28">
      <c r="B310" s="106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6"/>
      <c r="Z310" s="106"/>
      <c r="AA310" s="106"/>
      <c r="AB310" s="106"/>
    </row>
    <row r="311" spans="2:28">
      <c r="B311" s="106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  <c r="AA311" s="106"/>
      <c r="AB311" s="106"/>
    </row>
    <row r="312" spans="2:28"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  <c r="AA312" s="106"/>
      <c r="AB312" s="106"/>
    </row>
    <row r="313" spans="2:28">
      <c r="B313" s="106"/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  <c r="Z313" s="106"/>
      <c r="AA313" s="106"/>
      <c r="AB313" s="106"/>
    </row>
    <row r="314" spans="2:28">
      <c r="B314" s="106"/>
      <c r="C314" s="106"/>
      <c r="D314" s="106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6"/>
      <c r="Z314" s="106"/>
      <c r="AA314" s="106"/>
      <c r="AB314" s="106"/>
    </row>
    <row r="315" spans="2:28">
      <c r="B315" s="106"/>
      <c r="C315" s="106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  <c r="AA315" s="106"/>
      <c r="AB315" s="106"/>
    </row>
    <row r="316" spans="2:28">
      <c r="B316" s="106"/>
      <c r="C316" s="106"/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  <c r="Z316" s="106"/>
      <c r="AA316" s="106"/>
      <c r="AB316" s="106"/>
    </row>
    <row r="317" spans="2:28">
      <c r="B317" s="106"/>
      <c r="C317" s="106"/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6"/>
      <c r="Z317" s="106"/>
      <c r="AA317" s="106"/>
      <c r="AB317" s="106"/>
    </row>
    <row r="318" spans="2:28">
      <c r="B318" s="106"/>
      <c r="C318" s="106"/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  <c r="Z318" s="106"/>
      <c r="AA318" s="106"/>
      <c r="AB318" s="106"/>
    </row>
    <row r="319" spans="2:28">
      <c r="B319" s="106"/>
      <c r="C319" s="106"/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  <c r="Z319" s="106"/>
      <c r="AA319" s="106"/>
      <c r="AB319" s="106"/>
    </row>
    <row r="320" spans="2:28">
      <c r="B320" s="106"/>
      <c r="C320" s="106"/>
      <c r="D320" s="106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6"/>
      <c r="Z320" s="106"/>
      <c r="AA320" s="106"/>
      <c r="AB320" s="106"/>
    </row>
    <row r="321" spans="2:28">
      <c r="B321" s="106"/>
      <c r="C321" s="106"/>
      <c r="D321" s="106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106"/>
      <c r="Z321" s="106"/>
      <c r="AA321" s="106"/>
      <c r="AB321" s="106"/>
    </row>
    <row r="322" spans="2:28">
      <c r="B322" s="106"/>
      <c r="C322" s="106"/>
      <c r="D322" s="106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  <c r="AA322" s="106"/>
      <c r="AB322" s="106"/>
    </row>
    <row r="323" spans="2:28">
      <c r="B323" s="106"/>
      <c r="C323" s="106"/>
      <c r="D323" s="106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6"/>
      <c r="Z323" s="106"/>
      <c r="AA323" s="106"/>
      <c r="AB323" s="106"/>
    </row>
    <row r="324" spans="2:28">
      <c r="B324" s="106"/>
      <c r="C324" s="106"/>
      <c r="D324" s="106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  <c r="Z324" s="106"/>
      <c r="AA324" s="106"/>
      <c r="AB324" s="106"/>
    </row>
    <row r="325" spans="2:28">
      <c r="B325" s="106"/>
      <c r="C325" s="106"/>
      <c r="D325" s="106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  <c r="AA325" s="106"/>
      <c r="AB325" s="106"/>
    </row>
    <row r="326" spans="2:28">
      <c r="B326" s="106"/>
      <c r="C326" s="106"/>
      <c r="D326" s="106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  <c r="Z326" s="106"/>
      <c r="AA326" s="106"/>
      <c r="AB326" s="106"/>
    </row>
    <row r="327" spans="2:28"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6"/>
      <c r="Z327" s="106"/>
      <c r="AA327" s="106"/>
      <c r="AB327" s="106"/>
    </row>
    <row r="328" spans="2:28">
      <c r="B328" s="106"/>
      <c r="C328" s="106"/>
      <c r="D328" s="106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6"/>
      <c r="Z328" s="106"/>
      <c r="AA328" s="106"/>
      <c r="AB328" s="106"/>
    </row>
    <row r="329" spans="2:28">
      <c r="B329" s="106"/>
      <c r="C329" s="106"/>
      <c r="D329" s="106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  <c r="AA329" s="106"/>
      <c r="AB329" s="106"/>
    </row>
    <row r="330" spans="2:28"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  <c r="Z330" s="106"/>
      <c r="AA330" s="106"/>
      <c r="AB330" s="106"/>
    </row>
    <row r="331" spans="2:28">
      <c r="B331" s="106"/>
      <c r="C331" s="106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6"/>
      <c r="Z331" s="106"/>
      <c r="AA331" s="106"/>
      <c r="AB331" s="106"/>
    </row>
    <row r="332" spans="2:28">
      <c r="B332" s="106"/>
      <c r="C332" s="106"/>
      <c r="D332" s="106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6"/>
      <c r="Z332" s="106"/>
      <c r="AA332" s="106"/>
      <c r="AB332" s="106"/>
    </row>
    <row r="333" spans="2:28">
      <c r="B333" s="106"/>
      <c r="C333" s="106"/>
      <c r="D333" s="106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  <c r="Z333" s="106"/>
      <c r="AA333" s="106"/>
      <c r="AB333" s="106"/>
    </row>
    <row r="334" spans="2:28">
      <c r="B334" s="106"/>
      <c r="C334" s="106"/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6"/>
      <c r="Z334" s="106"/>
      <c r="AA334" s="106"/>
      <c r="AB334" s="106"/>
    </row>
    <row r="335" spans="2:28">
      <c r="B335" s="106"/>
      <c r="C335" s="106"/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6"/>
      <c r="Z335" s="106"/>
      <c r="AA335" s="106"/>
      <c r="AB335" s="106"/>
    </row>
    <row r="336" spans="2:28">
      <c r="B336" s="106"/>
      <c r="C336" s="106"/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  <c r="Z336" s="106"/>
      <c r="AA336" s="106"/>
      <c r="AB336" s="106"/>
    </row>
    <row r="337" spans="2:28">
      <c r="B337" s="106"/>
      <c r="C337" s="106"/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  <c r="Z337" s="106"/>
      <c r="AA337" s="106"/>
      <c r="AB337" s="106"/>
    </row>
    <row r="338" spans="2:28">
      <c r="B338" s="106"/>
      <c r="C338" s="106"/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  <c r="Y338" s="106"/>
      <c r="Z338" s="106"/>
      <c r="AA338" s="106"/>
      <c r="AB338" s="106"/>
    </row>
    <row r="339" spans="2:28">
      <c r="B339" s="106"/>
      <c r="C339" s="106"/>
      <c r="D339" s="106"/>
      <c r="E339" s="106"/>
      <c r="F339" s="106"/>
      <c r="G339" s="106"/>
      <c r="H339" s="106"/>
      <c r="I339" s="106"/>
      <c r="J339" s="106"/>
      <c r="K339" s="106"/>
      <c r="L339" s="106"/>
      <c r="M339" s="106"/>
      <c r="N339" s="106"/>
      <c r="O339" s="106"/>
      <c r="P339" s="106"/>
      <c r="Q339" s="106"/>
      <c r="R339" s="106"/>
      <c r="S339" s="106"/>
      <c r="T339" s="106"/>
      <c r="U339" s="106"/>
      <c r="V339" s="106"/>
      <c r="W339" s="106"/>
      <c r="X339" s="106"/>
      <c r="Y339" s="106"/>
      <c r="Z339" s="106"/>
      <c r="AA339" s="106"/>
      <c r="AB339" s="106"/>
    </row>
    <row r="340" spans="2:28">
      <c r="B340" s="106"/>
      <c r="C340" s="106"/>
      <c r="D340" s="106"/>
      <c r="E340" s="106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6"/>
      <c r="Z340" s="106"/>
      <c r="AA340" s="106"/>
      <c r="AB340" s="106"/>
    </row>
    <row r="341" spans="2:28">
      <c r="B341" s="106"/>
      <c r="C341" s="106"/>
      <c r="D341" s="106"/>
      <c r="E341" s="106"/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06"/>
      <c r="Q341" s="106"/>
      <c r="R341" s="106"/>
      <c r="S341" s="106"/>
      <c r="T341" s="106"/>
      <c r="U341" s="106"/>
      <c r="V341" s="106"/>
      <c r="W341" s="106"/>
      <c r="X341" s="106"/>
      <c r="Y341" s="106"/>
      <c r="Z341" s="106"/>
      <c r="AA341" s="106"/>
      <c r="AB341" s="106"/>
    </row>
    <row r="342" spans="2:28">
      <c r="B342" s="106"/>
      <c r="C342" s="106"/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6"/>
      <c r="Z342" s="106"/>
      <c r="AA342" s="106"/>
      <c r="AB342" s="106"/>
    </row>
    <row r="343" spans="2:28">
      <c r="B343" s="106"/>
      <c r="C343" s="106"/>
      <c r="D343" s="106"/>
      <c r="E343" s="106"/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  <c r="P343" s="106"/>
      <c r="Q343" s="106"/>
      <c r="R343" s="106"/>
      <c r="S343" s="106"/>
      <c r="T343" s="106"/>
      <c r="U343" s="106"/>
      <c r="V343" s="106"/>
      <c r="W343" s="106"/>
      <c r="X343" s="106"/>
      <c r="Y343" s="106"/>
      <c r="Z343" s="106"/>
      <c r="AA343" s="106"/>
      <c r="AB343" s="106"/>
    </row>
    <row r="344" spans="2:28">
      <c r="B344" s="106"/>
      <c r="C344" s="106"/>
      <c r="D344" s="106"/>
      <c r="E344" s="106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  <c r="X344" s="106"/>
      <c r="Y344" s="106"/>
      <c r="Z344" s="106"/>
      <c r="AA344" s="106"/>
      <c r="AB344" s="106"/>
    </row>
    <row r="345" spans="2:28">
      <c r="B345" s="106"/>
      <c r="C345" s="106"/>
      <c r="D345" s="106"/>
      <c r="E345" s="106"/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06"/>
      <c r="Q345" s="106"/>
      <c r="R345" s="106"/>
      <c r="S345" s="106"/>
      <c r="T345" s="106"/>
      <c r="U345" s="106"/>
      <c r="V345" s="106"/>
      <c r="W345" s="106"/>
      <c r="X345" s="106"/>
      <c r="Y345" s="106"/>
      <c r="Z345" s="106"/>
      <c r="AA345" s="106"/>
      <c r="AB345" s="106"/>
    </row>
    <row r="346" spans="2:28"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  <c r="S346" s="106"/>
      <c r="T346" s="106"/>
      <c r="U346" s="106"/>
      <c r="V346" s="106"/>
      <c r="W346" s="106"/>
      <c r="X346" s="106"/>
      <c r="Y346" s="106"/>
      <c r="Z346" s="106"/>
      <c r="AA346" s="106"/>
      <c r="AB346" s="106"/>
    </row>
    <row r="347" spans="2:28"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  <c r="X347" s="106"/>
      <c r="Y347" s="106"/>
      <c r="Z347" s="106"/>
      <c r="AA347" s="106"/>
      <c r="AB347" s="106"/>
    </row>
    <row r="348" spans="2:28">
      <c r="B348" s="106"/>
      <c r="C348" s="106"/>
      <c r="D348" s="106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  <c r="X348" s="106"/>
      <c r="Y348" s="106"/>
      <c r="Z348" s="106"/>
      <c r="AA348" s="106"/>
      <c r="AB348" s="106"/>
    </row>
    <row r="349" spans="2:28">
      <c r="B349" s="106"/>
      <c r="C349" s="106"/>
      <c r="D349" s="106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6"/>
      <c r="Z349" s="106"/>
      <c r="AA349" s="106"/>
      <c r="AB349" s="106"/>
    </row>
    <row r="350" spans="2:28">
      <c r="B350" s="106"/>
      <c r="C350" s="106"/>
      <c r="D350" s="106"/>
      <c r="E350" s="106"/>
      <c r="F350" s="106"/>
      <c r="G350" s="106"/>
      <c r="H350" s="106"/>
      <c r="I350" s="106"/>
      <c r="J350" s="106"/>
      <c r="K350" s="106"/>
      <c r="L350" s="106"/>
      <c r="M350" s="106"/>
      <c r="N350" s="106"/>
      <c r="O350" s="106"/>
      <c r="P350" s="106"/>
      <c r="Q350" s="106"/>
      <c r="R350" s="106"/>
      <c r="S350" s="106"/>
      <c r="T350" s="106"/>
      <c r="U350" s="106"/>
      <c r="V350" s="106"/>
      <c r="W350" s="106"/>
      <c r="X350" s="106"/>
      <c r="Y350" s="106"/>
      <c r="Z350" s="106"/>
      <c r="AA350" s="106"/>
      <c r="AB350" s="106"/>
    </row>
    <row r="351" spans="2:28">
      <c r="B351" s="106"/>
      <c r="C351" s="106"/>
      <c r="D351" s="106"/>
      <c r="E351" s="106"/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  <c r="P351" s="106"/>
      <c r="Q351" s="106"/>
      <c r="R351" s="106"/>
      <c r="S351" s="106"/>
      <c r="T351" s="106"/>
      <c r="U351" s="106"/>
      <c r="V351" s="106"/>
      <c r="W351" s="106"/>
      <c r="X351" s="106"/>
      <c r="Y351" s="106"/>
      <c r="Z351" s="106"/>
      <c r="AA351" s="106"/>
      <c r="AB351" s="106"/>
    </row>
    <row r="352" spans="2:28">
      <c r="B352" s="106"/>
      <c r="C352" s="106"/>
      <c r="D352" s="106"/>
      <c r="E352" s="106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06"/>
      <c r="Q352" s="106"/>
      <c r="R352" s="106"/>
      <c r="S352" s="106"/>
      <c r="T352" s="106"/>
      <c r="U352" s="106"/>
      <c r="V352" s="106"/>
      <c r="W352" s="106"/>
      <c r="X352" s="106"/>
      <c r="Y352" s="106"/>
      <c r="Z352" s="106"/>
      <c r="AA352" s="106"/>
      <c r="AB352" s="106"/>
    </row>
    <row r="353" spans="2:28">
      <c r="B353" s="106"/>
      <c r="C353" s="106"/>
      <c r="D353" s="106"/>
      <c r="E353" s="106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  <c r="Y353" s="106"/>
      <c r="Z353" s="106"/>
      <c r="AA353" s="106"/>
      <c r="AB353" s="106"/>
    </row>
    <row r="354" spans="2:28">
      <c r="B354" s="106"/>
      <c r="C354" s="106"/>
      <c r="D354" s="106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6"/>
      <c r="Z354" s="106"/>
      <c r="AA354" s="106"/>
      <c r="AB354" s="106"/>
    </row>
    <row r="355" spans="2:28">
      <c r="B355" s="106"/>
      <c r="C355" s="106"/>
      <c r="D355" s="106"/>
      <c r="E355" s="106"/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  <c r="P355" s="106"/>
      <c r="Q355" s="106"/>
      <c r="R355" s="106"/>
      <c r="S355" s="106"/>
      <c r="T355" s="106"/>
      <c r="U355" s="106"/>
      <c r="V355" s="106"/>
      <c r="W355" s="106"/>
      <c r="X355" s="106"/>
      <c r="Y355" s="106"/>
      <c r="Z355" s="106"/>
      <c r="AA355" s="106"/>
      <c r="AB355" s="106"/>
    </row>
    <row r="356" spans="2:28">
      <c r="B356" s="106"/>
      <c r="C356" s="106"/>
      <c r="D356" s="106"/>
      <c r="E356" s="106"/>
      <c r="F356" s="106"/>
      <c r="G356" s="106"/>
      <c r="H356" s="106"/>
      <c r="I356" s="106"/>
      <c r="J356" s="106"/>
      <c r="K356" s="106"/>
      <c r="L356" s="106"/>
      <c r="M356" s="106"/>
      <c r="N356" s="106"/>
      <c r="O356" s="106"/>
      <c r="P356" s="106"/>
      <c r="Q356" s="106"/>
      <c r="R356" s="106"/>
      <c r="S356" s="106"/>
      <c r="T356" s="106"/>
      <c r="U356" s="106"/>
      <c r="V356" s="106"/>
      <c r="W356" s="106"/>
      <c r="X356" s="106"/>
      <c r="Y356" s="106"/>
      <c r="Z356" s="106"/>
      <c r="AA356" s="106"/>
      <c r="AB356" s="106"/>
    </row>
    <row r="357" spans="2:28">
      <c r="B357" s="106"/>
      <c r="C357" s="106"/>
      <c r="D357" s="106"/>
      <c r="E357" s="106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6"/>
      <c r="Z357" s="106"/>
      <c r="AA357" s="106"/>
      <c r="AB357" s="106"/>
    </row>
    <row r="358" spans="2:28">
      <c r="B358" s="106"/>
      <c r="C358" s="106"/>
      <c r="D358" s="106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6"/>
      <c r="Z358" s="106"/>
      <c r="AA358" s="106"/>
      <c r="AB358" s="106"/>
    </row>
    <row r="359" spans="2:28">
      <c r="B359" s="106"/>
      <c r="C359" s="106"/>
      <c r="D359" s="106"/>
      <c r="E359" s="106"/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  <c r="Y359" s="106"/>
      <c r="Z359" s="106"/>
      <c r="AA359" s="106"/>
      <c r="AB359" s="106"/>
    </row>
    <row r="360" spans="2:28">
      <c r="B360" s="106"/>
      <c r="C360" s="106"/>
      <c r="D360" s="106"/>
      <c r="E360" s="106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106"/>
      <c r="Z360" s="106"/>
      <c r="AA360" s="106"/>
      <c r="AB360" s="106"/>
    </row>
    <row r="361" spans="2:28">
      <c r="B361" s="106"/>
      <c r="C361" s="106"/>
      <c r="D361" s="106"/>
      <c r="E361" s="106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6"/>
      <c r="Z361" s="106"/>
      <c r="AA361" s="106"/>
      <c r="AB361" s="106"/>
    </row>
    <row r="362" spans="2:28">
      <c r="B362" s="106"/>
      <c r="C362" s="106"/>
      <c r="D362" s="106"/>
      <c r="E362" s="106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6"/>
      <c r="Z362" s="106"/>
      <c r="AA362" s="106"/>
      <c r="AB362" s="106"/>
    </row>
    <row r="363" spans="2:28">
      <c r="B363" s="106"/>
      <c r="C363" s="106"/>
      <c r="D363" s="106"/>
      <c r="E363" s="106"/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106"/>
      <c r="Z363" s="106"/>
      <c r="AA363" s="106"/>
      <c r="AB363" s="106"/>
    </row>
    <row r="364" spans="2:28">
      <c r="B364" s="106"/>
      <c r="C364" s="106"/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106"/>
      <c r="Z364" s="106"/>
      <c r="AA364" s="106"/>
      <c r="AB364" s="106"/>
    </row>
    <row r="365" spans="2:28">
      <c r="B365" s="106"/>
      <c r="C365" s="106"/>
      <c r="D365" s="106"/>
      <c r="E365" s="106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6"/>
      <c r="Z365" s="106"/>
      <c r="AA365" s="106"/>
      <c r="AB365" s="106"/>
    </row>
    <row r="366" spans="2:28">
      <c r="B366" s="106"/>
      <c r="C366" s="106"/>
      <c r="D366" s="106"/>
      <c r="E366" s="106"/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6"/>
      <c r="Z366" s="106"/>
      <c r="AA366" s="106"/>
      <c r="AB366" s="106"/>
    </row>
    <row r="367" spans="2:28">
      <c r="B367" s="106"/>
      <c r="C367" s="106"/>
      <c r="D367" s="106"/>
      <c r="E367" s="106"/>
      <c r="F367" s="106"/>
      <c r="G367" s="106"/>
      <c r="H367" s="106"/>
      <c r="I367" s="106"/>
      <c r="J367" s="106"/>
      <c r="K367" s="106"/>
      <c r="L367" s="106"/>
      <c r="M367" s="106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  <c r="X367" s="106"/>
      <c r="Y367" s="106"/>
      <c r="Z367" s="106"/>
      <c r="AA367" s="106"/>
      <c r="AB367" s="106"/>
    </row>
    <row r="368" spans="2:28">
      <c r="B368" s="106"/>
      <c r="C368" s="106"/>
      <c r="D368" s="106"/>
      <c r="E368" s="106"/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  <c r="Y368" s="106"/>
      <c r="Z368" s="106"/>
      <c r="AA368" s="106"/>
      <c r="AB368" s="106"/>
    </row>
    <row r="369" spans="2:28">
      <c r="B369" s="106"/>
      <c r="C369" s="106"/>
      <c r="D369" s="106"/>
      <c r="E369" s="106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  <c r="Y369" s="106"/>
      <c r="Z369" s="106"/>
      <c r="AA369" s="106"/>
      <c r="AB369" s="106"/>
    </row>
    <row r="370" spans="2:28">
      <c r="B370" s="106"/>
      <c r="C370" s="106"/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6"/>
      <c r="Z370" s="106"/>
      <c r="AA370" s="106"/>
      <c r="AB370" s="106"/>
    </row>
    <row r="371" spans="2:28">
      <c r="B371" s="106"/>
      <c r="C371" s="106"/>
      <c r="D371" s="106"/>
      <c r="E371" s="106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06"/>
      <c r="Q371" s="106"/>
      <c r="R371" s="106"/>
      <c r="S371" s="106"/>
      <c r="T371" s="106"/>
      <c r="U371" s="106"/>
      <c r="V371" s="106"/>
      <c r="W371" s="106"/>
      <c r="X371" s="106"/>
      <c r="Y371" s="106"/>
      <c r="Z371" s="106"/>
      <c r="AA371" s="106"/>
      <c r="AB371" s="106"/>
    </row>
    <row r="372" spans="2:28">
      <c r="B372" s="106"/>
      <c r="C372" s="106"/>
      <c r="D372" s="106"/>
      <c r="E372" s="106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  <c r="P372" s="106"/>
      <c r="Q372" s="106"/>
      <c r="R372" s="106"/>
      <c r="S372" s="106"/>
      <c r="T372" s="106"/>
      <c r="U372" s="106"/>
      <c r="V372" s="106"/>
      <c r="W372" s="106"/>
      <c r="X372" s="106"/>
      <c r="Y372" s="106"/>
      <c r="Z372" s="106"/>
      <c r="AA372" s="106"/>
      <c r="AB372" s="106"/>
    </row>
    <row r="373" spans="2:28">
      <c r="B373" s="106"/>
      <c r="C373" s="106"/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6"/>
      <c r="Z373" s="106"/>
      <c r="AA373" s="106"/>
      <c r="AB373" s="106"/>
    </row>
    <row r="374" spans="2:28">
      <c r="B374" s="106"/>
      <c r="C374" s="106"/>
      <c r="D374" s="106"/>
      <c r="E374" s="106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  <c r="Y374" s="106"/>
      <c r="Z374" s="106"/>
      <c r="AA374" s="106"/>
      <c r="AB374" s="106"/>
    </row>
    <row r="375" spans="2:28">
      <c r="B375" s="106"/>
      <c r="C375" s="106"/>
      <c r="D375" s="106"/>
      <c r="E375" s="106"/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  <c r="Z375" s="106"/>
      <c r="AA375" s="106"/>
      <c r="AB375" s="106"/>
    </row>
    <row r="376" spans="2:28">
      <c r="B376" s="106"/>
      <c r="C376" s="106"/>
      <c r="D376" s="106"/>
      <c r="E376" s="106"/>
      <c r="F376" s="106"/>
      <c r="G376" s="106"/>
      <c r="H376" s="106"/>
      <c r="I376" s="106"/>
      <c r="J376" s="106"/>
      <c r="K376" s="106"/>
      <c r="L376" s="106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  <c r="Z376" s="106"/>
      <c r="AA376" s="106"/>
      <c r="AB376" s="106"/>
    </row>
    <row r="377" spans="2:28">
      <c r="B377" s="106"/>
      <c r="C377" s="106"/>
      <c r="D377" s="106"/>
      <c r="E377" s="106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  <c r="Z377" s="106"/>
      <c r="AA377" s="106"/>
      <c r="AB377" s="106"/>
    </row>
    <row r="378" spans="2:28">
      <c r="B378" s="106"/>
      <c r="C378" s="106"/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  <c r="Z378" s="106"/>
      <c r="AA378" s="106"/>
      <c r="AB378" s="106"/>
    </row>
    <row r="379" spans="2:28">
      <c r="B379" s="106"/>
      <c r="C379" s="106"/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  <c r="Z379" s="106"/>
      <c r="AA379" s="106"/>
      <c r="AB379" s="106"/>
    </row>
    <row r="380" spans="2:28">
      <c r="B380" s="106"/>
      <c r="C380" s="106"/>
      <c r="D380" s="106"/>
      <c r="E380" s="106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  <c r="Z380" s="106"/>
      <c r="AA380" s="106"/>
      <c r="AB380" s="106"/>
    </row>
    <row r="381" spans="2:28">
      <c r="B381" s="106"/>
      <c r="C381" s="106"/>
      <c r="D381" s="106"/>
      <c r="E381" s="106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  <c r="Z381" s="106"/>
      <c r="AA381" s="106"/>
      <c r="AB381" s="106"/>
    </row>
    <row r="382" spans="2:28">
      <c r="B382" s="106"/>
      <c r="C382" s="106"/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  <c r="Z382" s="106"/>
      <c r="AA382" s="106"/>
      <c r="AB382" s="106"/>
    </row>
    <row r="383" spans="2:28">
      <c r="B383" s="106"/>
      <c r="C383" s="106"/>
      <c r="D383" s="106"/>
      <c r="E383" s="106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  <c r="Z383" s="106"/>
      <c r="AA383" s="106"/>
      <c r="AB383" s="106"/>
    </row>
    <row r="384" spans="2:28">
      <c r="B384" s="106"/>
      <c r="C384" s="106"/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  <c r="Z384" s="106"/>
      <c r="AA384" s="106"/>
      <c r="AB384" s="106"/>
    </row>
    <row r="385" spans="2:28">
      <c r="B385" s="106"/>
      <c r="C385" s="106"/>
      <c r="D385" s="106"/>
      <c r="E385" s="106"/>
      <c r="F385" s="106"/>
      <c r="G385" s="106"/>
      <c r="H385" s="106"/>
      <c r="I385" s="106"/>
      <c r="J385" s="106"/>
      <c r="K385" s="106"/>
      <c r="L385" s="106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  <c r="Z385" s="106"/>
      <c r="AA385" s="106"/>
      <c r="AB385" s="106"/>
    </row>
    <row r="386" spans="2:28">
      <c r="B386" s="106"/>
      <c r="C386" s="106"/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  <c r="Z386" s="106"/>
      <c r="AA386" s="106"/>
      <c r="AB386" s="106"/>
    </row>
    <row r="387" spans="2:28">
      <c r="B387" s="106"/>
      <c r="C387" s="106"/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  <c r="Z387" s="106"/>
      <c r="AA387" s="106"/>
      <c r="AB387" s="106"/>
    </row>
    <row r="388" spans="2:28">
      <c r="B388" s="106"/>
      <c r="C388" s="106"/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6"/>
      <c r="Z388" s="106"/>
      <c r="AA388" s="106"/>
      <c r="AB388" s="106"/>
    </row>
    <row r="389" spans="2:28">
      <c r="B389" s="106"/>
      <c r="C389" s="106"/>
      <c r="D389" s="106"/>
      <c r="E389" s="106"/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  <c r="Y389" s="106"/>
      <c r="Z389" s="106"/>
      <c r="AA389" s="106"/>
      <c r="AB389" s="106"/>
    </row>
    <row r="390" spans="2:28">
      <c r="B390" s="106"/>
      <c r="C390" s="106"/>
      <c r="D390" s="106"/>
      <c r="E390" s="106"/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  <c r="Y390" s="106"/>
      <c r="Z390" s="106"/>
      <c r="AA390" s="106"/>
      <c r="AB390" s="106"/>
    </row>
    <row r="391" spans="2:28">
      <c r="B391" s="106"/>
      <c r="C391" s="106"/>
      <c r="D391" s="106"/>
      <c r="E391" s="106"/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  <c r="P391" s="106"/>
      <c r="Q391" s="106"/>
      <c r="R391" s="106"/>
      <c r="S391" s="106"/>
      <c r="T391" s="106"/>
      <c r="U391" s="106"/>
      <c r="V391" s="106"/>
      <c r="W391" s="106"/>
      <c r="X391" s="106"/>
      <c r="Y391" s="106"/>
      <c r="Z391" s="106"/>
      <c r="AA391" s="106"/>
      <c r="AB391" s="106"/>
    </row>
    <row r="392" spans="2:28">
      <c r="B392" s="106"/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  <c r="AA392" s="106"/>
      <c r="AB392" s="106"/>
    </row>
    <row r="393" spans="2:28">
      <c r="B393" s="106"/>
      <c r="C393" s="106"/>
      <c r="D393" s="106"/>
      <c r="E393" s="106"/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6"/>
      <c r="Z393" s="106"/>
      <c r="AA393" s="106"/>
      <c r="AB393" s="106"/>
    </row>
    <row r="394" spans="2:28">
      <c r="B394" s="106"/>
      <c r="C394" s="106"/>
      <c r="D394" s="106"/>
      <c r="E394" s="106"/>
      <c r="F394" s="106"/>
      <c r="G394" s="106"/>
      <c r="H394" s="106"/>
      <c r="I394" s="106"/>
      <c r="J394" s="106"/>
      <c r="K394" s="106"/>
      <c r="L394" s="106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6"/>
      <c r="Z394" s="106"/>
      <c r="AA394" s="106"/>
      <c r="AB394" s="106"/>
    </row>
    <row r="395" spans="2:28">
      <c r="B395" s="106"/>
      <c r="C395" s="106"/>
      <c r="D395" s="106"/>
      <c r="E395" s="106"/>
      <c r="F395" s="106"/>
      <c r="G395" s="106"/>
      <c r="H395" s="106"/>
      <c r="I395" s="106"/>
      <c r="J395" s="106"/>
      <c r="K395" s="106"/>
      <c r="L395" s="106"/>
      <c r="M395" s="106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  <c r="X395" s="106"/>
      <c r="Y395" s="106"/>
      <c r="Z395" s="106"/>
      <c r="AA395" s="106"/>
      <c r="AB395" s="106"/>
    </row>
    <row r="396" spans="2:28">
      <c r="B396" s="106"/>
      <c r="C396" s="106"/>
      <c r="D396" s="106"/>
      <c r="E396" s="106"/>
      <c r="F396" s="106"/>
      <c r="G396" s="106"/>
      <c r="H396" s="106"/>
      <c r="I396" s="106"/>
      <c r="J396" s="106"/>
      <c r="K396" s="106"/>
      <c r="L396" s="106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  <c r="AA396" s="106"/>
      <c r="AB396" s="106"/>
    </row>
    <row r="397" spans="2:28">
      <c r="B397" s="106"/>
      <c r="C397" s="106"/>
      <c r="D397" s="106"/>
      <c r="E397" s="106"/>
      <c r="F397" s="106"/>
      <c r="G397" s="106"/>
      <c r="H397" s="106"/>
      <c r="I397" s="106"/>
      <c r="J397" s="106"/>
      <c r="K397" s="106"/>
      <c r="L397" s="106"/>
      <c r="M397" s="106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  <c r="X397" s="106"/>
      <c r="Y397" s="106"/>
      <c r="Z397" s="106"/>
      <c r="AA397" s="106"/>
      <c r="AB397" s="106"/>
    </row>
    <row r="398" spans="2:28">
      <c r="B398" s="106"/>
      <c r="C398" s="106"/>
      <c r="D398" s="106"/>
      <c r="E398" s="106"/>
      <c r="F398" s="106"/>
      <c r="G398" s="106"/>
      <c r="H398" s="106"/>
      <c r="I398" s="106"/>
      <c r="J398" s="106"/>
      <c r="K398" s="106"/>
      <c r="L398" s="106"/>
      <c r="M398" s="106"/>
      <c r="N398" s="106"/>
      <c r="O398" s="106"/>
      <c r="P398" s="106"/>
      <c r="Q398" s="106"/>
      <c r="R398" s="106"/>
      <c r="S398" s="106"/>
      <c r="T398" s="106"/>
      <c r="U398" s="106"/>
      <c r="V398" s="106"/>
      <c r="W398" s="106"/>
      <c r="X398" s="106"/>
      <c r="Y398" s="106"/>
      <c r="Z398" s="106"/>
      <c r="AA398" s="106"/>
      <c r="AB398" s="106"/>
    </row>
    <row r="399" spans="2:28">
      <c r="B399" s="106"/>
      <c r="C399" s="106"/>
      <c r="D399" s="106"/>
      <c r="E399" s="106"/>
      <c r="F399" s="106"/>
      <c r="G399" s="106"/>
      <c r="H399" s="106"/>
      <c r="I399" s="106"/>
      <c r="J399" s="106"/>
      <c r="K399" s="106"/>
      <c r="L399" s="106"/>
      <c r="M399" s="106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  <c r="Y399" s="106"/>
      <c r="Z399" s="106"/>
      <c r="AA399" s="106"/>
      <c r="AB399" s="106"/>
    </row>
    <row r="400" spans="2:28">
      <c r="B400" s="106"/>
      <c r="C400" s="106"/>
      <c r="D400" s="106"/>
      <c r="E400" s="106"/>
      <c r="F400" s="106"/>
      <c r="G400" s="106"/>
      <c r="H400" s="106"/>
      <c r="I400" s="106"/>
      <c r="J400" s="106"/>
      <c r="K400" s="106"/>
      <c r="L400" s="106"/>
      <c r="M400" s="106"/>
      <c r="N400" s="106"/>
      <c r="O400" s="106"/>
      <c r="P400" s="106"/>
      <c r="Q400" s="106"/>
      <c r="R400" s="106"/>
      <c r="S400" s="106"/>
      <c r="T400" s="106"/>
      <c r="U400" s="106"/>
      <c r="V400" s="106"/>
      <c r="W400" s="106"/>
      <c r="X400" s="106"/>
      <c r="Y400" s="106"/>
      <c r="Z400" s="106"/>
      <c r="AA400" s="106"/>
      <c r="AB400" s="106"/>
    </row>
    <row r="401" spans="2:28">
      <c r="B401" s="106"/>
      <c r="C401" s="106"/>
      <c r="D401" s="106"/>
      <c r="E401" s="106"/>
      <c r="F401" s="106"/>
      <c r="G401" s="106"/>
      <c r="H401" s="106"/>
      <c r="I401" s="106"/>
      <c r="J401" s="106"/>
      <c r="K401" s="106"/>
      <c r="L401" s="106"/>
      <c r="M401" s="106"/>
      <c r="N401" s="106"/>
      <c r="O401" s="106"/>
      <c r="P401" s="106"/>
      <c r="Q401" s="106"/>
      <c r="R401" s="106"/>
      <c r="S401" s="106"/>
      <c r="T401" s="106"/>
      <c r="U401" s="106"/>
      <c r="V401" s="106"/>
      <c r="W401" s="106"/>
      <c r="X401" s="106"/>
      <c r="Y401" s="106"/>
      <c r="Z401" s="106"/>
      <c r="AA401" s="106"/>
      <c r="AB401" s="106"/>
    </row>
    <row r="402" spans="2:28">
      <c r="B402" s="106"/>
      <c r="C402" s="106"/>
      <c r="D402" s="106"/>
      <c r="E402" s="106"/>
      <c r="F402" s="106"/>
      <c r="G402" s="106"/>
      <c r="H402" s="106"/>
      <c r="I402" s="106"/>
      <c r="J402" s="106"/>
      <c r="K402" s="106"/>
      <c r="L402" s="106"/>
      <c r="M402" s="106"/>
      <c r="N402" s="106"/>
      <c r="O402" s="106"/>
      <c r="P402" s="106"/>
      <c r="Q402" s="106"/>
      <c r="R402" s="106"/>
      <c r="S402" s="106"/>
      <c r="T402" s="106"/>
      <c r="U402" s="106"/>
      <c r="V402" s="106"/>
      <c r="W402" s="106"/>
      <c r="X402" s="106"/>
      <c r="Y402" s="106"/>
      <c r="Z402" s="106"/>
      <c r="AA402" s="106"/>
      <c r="AB402" s="106"/>
    </row>
    <row r="403" spans="2:28">
      <c r="B403" s="106"/>
      <c r="C403" s="106"/>
      <c r="D403" s="106"/>
      <c r="E403" s="106"/>
      <c r="F403" s="106"/>
      <c r="G403" s="106"/>
      <c r="H403" s="106"/>
      <c r="I403" s="106"/>
      <c r="J403" s="106"/>
      <c r="K403" s="106"/>
      <c r="L403" s="106"/>
      <c r="M403" s="106"/>
      <c r="N403" s="106"/>
      <c r="O403" s="106"/>
      <c r="P403" s="106"/>
      <c r="Q403" s="106"/>
      <c r="R403" s="106"/>
      <c r="S403" s="106"/>
      <c r="T403" s="106"/>
      <c r="U403" s="106"/>
      <c r="V403" s="106"/>
      <c r="W403" s="106"/>
      <c r="X403" s="106"/>
      <c r="Y403" s="106"/>
      <c r="Z403" s="106"/>
      <c r="AA403" s="106"/>
      <c r="AB403" s="106"/>
    </row>
    <row r="404" spans="2:28">
      <c r="B404" s="106"/>
      <c r="C404" s="106"/>
      <c r="D404" s="106"/>
      <c r="E404" s="106"/>
      <c r="F404" s="106"/>
      <c r="G404" s="106"/>
      <c r="H404" s="106"/>
      <c r="I404" s="106"/>
      <c r="J404" s="106"/>
      <c r="K404" s="106"/>
      <c r="L404" s="106"/>
      <c r="M404" s="106"/>
      <c r="N404" s="106"/>
      <c r="O404" s="106"/>
      <c r="P404" s="106"/>
      <c r="Q404" s="106"/>
      <c r="R404" s="106"/>
      <c r="S404" s="106"/>
      <c r="T404" s="106"/>
      <c r="U404" s="106"/>
      <c r="V404" s="106"/>
      <c r="W404" s="106"/>
      <c r="X404" s="106"/>
      <c r="Y404" s="106"/>
      <c r="Z404" s="106"/>
      <c r="AA404" s="106"/>
      <c r="AB404" s="106"/>
    </row>
    <row r="405" spans="2:28">
      <c r="B405" s="106"/>
      <c r="C405" s="106"/>
      <c r="D405" s="106"/>
      <c r="E405" s="106"/>
      <c r="F405" s="106"/>
      <c r="G405" s="106"/>
      <c r="H405" s="106"/>
      <c r="I405" s="106"/>
      <c r="J405" s="106"/>
      <c r="K405" s="106"/>
      <c r="L405" s="106"/>
      <c r="M405" s="106"/>
      <c r="N405" s="106"/>
      <c r="O405" s="106"/>
      <c r="P405" s="106"/>
      <c r="Q405" s="106"/>
      <c r="R405" s="106"/>
      <c r="S405" s="106"/>
      <c r="T405" s="106"/>
      <c r="U405" s="106"/>
      <c r="V405" s="106"/>
      <c r="W405" s="106"/>
      <c r="X405" s="106"/>
      <c r="Y405" s="106"/>
      <c r="Z405" s="106"/>
      <c r="AA405" s="106"/>
      <c r="AB405" s="106"/>
    </row>
    <row r="406" spans="2:28">
      <c r="B406" s="106"/>
      <c r="C406" s="106"/>
      <c r="D406" s="106"/>
      <c r="E406" s="106"/>
      <c r="F406" s="106"/>
      <c r="G406" s="106"/>
      <c r="H406" s="106"/>
      <c r="I406" s="106"/>
      <c r="J406" s="106"/>
      <c r="K406" s="106"/>
      <c r="L406" s="106"/>
      <c r="M406" s="106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  <c r="X406" s="106"/>
      <c r="Y406" s="106"/>
      <c r="Z406" s="106"/>
      <c r="AA406" s="106"/>
      <c r="AB406" s="106"/>
    </row>
    <row r="407" spans="2:28">
      <c r="B407" s="106"/>
      <c r="C407" s="106"/>
      <c r="D407" s="106"/>
      <c r="E407" s="106"/>
      <c r="F407" s="106"/>
      <c r="G407" s="106"/>
      <c r="H407" s="106"/>
      <c r="I407" s="106"/>
      <c r="J407" s="106"/>
      <c r="K407" s="106"/>
      <c r="L407" s="106"/>
      <c r="M407" s="106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  <c r="X407" s="106"/>
      <c r="Y407" s="106"/>
      <c r="Z407" s="106"/>
      <c r="AA407" s="106"/>
      <c r="AB407" s="106"/>
    </row>
    <row r="408" spans="2:28">
      <c r="B408" s="106"/>
      <c r="C408" s="106"/>
      <c r="D408" s="106"/>
      <c r="E408" s="106"/>
      <c r="F408" s="106"/>
      <c r="G408" s="106"/>
      <c r="H408" s="106"/>
      <c r="I408" s="106"/>
      <c r="J408" s="106"/>
      <c r="K408" s="106"/>
      <c r="L408" s="106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106"/>
      <c r="Z408" s="106"/>
      <c r="AA408" s="106"/>
      <c r="AB408" s="106"/>
    </row>
    <row r="409" spans="2:28">
      <c r="B409" s="106"/>
      <c r="C409" s="106"/>
      <c r="D409" s="106"/>
      <c r="E409" s="106"/>
      <c r="F409" s="106"/>
      <c r="G409" s="106"/>
      <c r="H409" s="106"/>
      <c r="I409" s="106"/>
      <c r="J409" s="106"/>
      <c r="K409" s="106"/>
      <c r="L409" s="106"/>
      <c r="M409" s="106"/>
      <c r="N409" s="106"/>
      <c r="O409" s="106"/>
      <c r="P409" s="106"/>
      <c r="Q409" s="106"/>
      <c r="R409" s="106"/>
      <c r="S409" s="106"/>
      <c r="T409" s="106"/>
      <c r="U409" s="106"/>
      <c r="V409" s="106"/>
      <c r="W409" s="106"/>
      <c r="X409" s="106"/>
      <c r="Y409" s="106"/>
      <c r="Z409" s="106"/>
      <c r="AA409" s="106"/>
      <c r="AB409" s="106"/>
    </row>
    <row r="410" spans="2:28">
      <c r="B410" s="106"/>
      <c r="C410" s="106"/>
      <c r="D410" s="106"/>
      <c r="E410" s="106"/>
      <c r="F410" s="106"/>
      <c r="G410" s="106"/>
      <c r="H410" s="106"/>
      <c r="I410" s="106"/>
      <c r="J410" s="106"/>
      <c r="K410" s="106"/>
      <c r="L410" s="106"/>
      <c r="M410" s="106"/>
      <c r="N410" s="106"/>
      <c r="O410" s="106"/>
      <c r="P410" s="106"/>
      <c r="Q410" s="106"/>
      <c r="R410" s="106"/>
      <c r="S410" s="106"/>
      <c r="T410" s="106"/>
      <c r="U410" s="106"/>
      <c r="V410" s="106"/>
      <c r="W410" s="106"/>
      <c r="X410" s="106"/>
      <c r="Y410" s="106"/>
      <c r="Z410" s="106"/>
      <c r="AA410" s="106"/>
      <c r="AB410" s="106"/>
    </row>
    <row r="411" spans="2:28">
      <c r="B411" s="106"/>
      <c r="C411" s="106"/>
      <c r="D411" s="106"/>
      <c r="E411" s="106"/>
      <c r="F411" s="106"/>
      <c r="G411" s="106"/>
      <c r="H411" s="106"/>
      <c r="I411" s="106"/>
      <c r="J411" s="106"/>
      <c r="K411" s="106"/>
      <c r="L411" s="106"/>
      <c r="M411" s="106"/>
      <c r="N411" s="106"/>
      <c r="O411" s="106"/>
      <c r="P411" s="106"/>
      <c r="Q411" s="106"/>
      <c r="R411" s="106"/>
      <c r="S411" s="106"/>
      <c r="T411" s="106"/>
      <c r="U411" s="106"/>
      <c r="V411" s="106"/>
      <c r="W411" s="106"/>
      <c r="X411" s="106"/>
      <c r="Y411" s="106"/>
      <c r="Z411" s="106"/>
      <c r="AA411" s="106"/>
      <c r="AB411" s="106"/>
    </row>
    <row r="412" spans="2:28">
      <c r="B412" s="106"/>
      <c r="C412" s="106"/>
      <c r="D412" s="106"/>
      <c r="E412" s="106"/>
      <c r="F412" s="106"/>
      <c r="G412" s="106"/>
      <c r="H412" s="106"/>
      <c r="I412" s="106"/>
      <c r="J412" s="106"/>
      <c r="K412" s="106"/>
      <c r="L412" s="106"/>
      <c r="M412" s="106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  <c r="Y412" s="106"/>
      <c r="Z412" s="106"/>
      <c r="AA412" s="106"/>
      <c r="AB412" s="106"/>
    </row>
    <row r="413" spans="2:28">
      <c r="B413" s="106"/>
      <c r="C413" s="106"/>
      <c r="D413" s="106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106"/>
      <c r="Q413" s="106"/>
      <c r="R413" s="106"/>
      <c r="S413" s="106"/>
      <c r="T413" s="106"/>
      <c r="U413" s="106"/>
      <c r="V413" s="106"/>
      <c r="W413" s="106"/>
      <c r="X413" s="106"/>
      <c r="Y413" s="106"/>
      <c r="Z413" s="106"/>
      <c r="AA413" s="106"/>
      <c r="AB413" s="106"/>
    </row>
    <row r="414" spans="2:28">
      <c r="B414" s="106"/>
      <c r="C414" s="106"/>
      <c r="D414" s="106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  <c r="X414" s="106"/>
      <c r="Y414" s="106"/>
      <c r="Z414" s="106"/>
      <c r="AA414" s="106"/>
      <c r="AB414" s="106"/>
    </row>
    <row r="415" spans="2:28">
      <c r="B415" s="106"/>
      <c r="C415" s="106"/>
      <c r="D415" s="106"/>
      <c r="E415" s="106"/>
      <c r="F415" s="106"/>
      <c r="G415" s="106"/>
      <c r="H415" s="106"/>
      <c r="I415" s="106"/>
      <c r="J415" s="106"/>
      <c r="K415" s="106"/>
      <c r="L415" s="106"/>
      <c r="M415" s="106"/>
      <c r="N415" s="106"/>
      <c r="O415" s="106"/>
      <c r="P415" s="106"/>
      <c r="Q415" s="106"/>
      <c r="R415" s="106"/>
      <c r="S415" s="106"/>
      <c r="T415" s="106"/>
      <c r="U415" s="106"/>
      <c r="V415" s="106"/>
      <c r="W415" s="106"/>
      <c r="X415" s="106"/>
      <c r="Y415" s="106"/>
      <c r="Z415" s="106"/>
      <c r="AA415" s="106"/>
      <c r="AB415" s="106"/>
    </row>
    <row r="416" spans="2:28">
      <c r="B416" s="106"/>
      <c r="C416" s="106"/>
      <c r="D416" s="106"/>
      <c r="E416" s="106"/>
      <c r="F416" s="106"/>
      <c r="G416" s="106"/>
      <c r="H416" s="106"/>
      <c r="I416" s="106"/>
      <c r="J416" s="106"/>
      <c r="K416" s="106"/>
      <c r="L416" s="106"/>
      <c r="M416" s="106"/>
      <c r="N416" s="106"/>
      <c r="O416" s="106"/>
      <c r="P416" s="106"/>
      <c r="Q416" s="106"/>
      <c r="R416" s="106"/>
      <c r="S416" s="106"/>
      <c r="T416" s="106"/>
      <c r="U416" s="106"/>
      <c r="V416" s="106"/>
      <c r="W416" s="106"/>
      <c r="X416" s="106"/>
      <c r="Y416" s="106"/>
      <c r="Z416" s="106"/>
      <c r="AA416" s="106"/>
      <c r="AB416" s="106"/>
    </row>
    <row r="417" spans="2:28">
      <c r="B417" s="106"/>
      <c r="C417" s="106"/>
      <c r="D417" s="106"/>
      <c r="E417" s="106"/>
      <c r="F417" s="106"/>
      <c r="G417" s="106"/>
      <c r="H417" s="106"/>
      <c r="I417" s="106"/>
      <c r="J417" s="106"/>
      <c r="K417" s="106"/>
      <c r="L417" s="106"/>
      <c r="M417" s="106"/>
      <c r="N417" s="106"/>
      <c r="O417" s="106"/>
      <c r="P417" s="106"/>
      <c r="Q417" s="106"/>
      <c r="R417" s="106"/>
      <c r="S417" s="106"/>
      <c r="T417" s="106"/>
      <c r="U417" s="106"/>
      <c r="V417" s="106"/>
      <c r="W417" s="106"/>
      <c r="X417" s="106"/>
      <c r="Y417" s="106"/>
      <c r="Z417" s="106"/>
      <c r="AA417" s="106"/>
      <c r="AB417" s="106"/>
    </row>
    <row r="418" spans="2:28">
      <c r="B418" s="106"/>
      <c r="C418" s="106"/>
      <c r="D418" s="106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  <c r="P418" s="106"/>
      <c r="Q418" s="106"/>
      <c r="R418" s="106"/>
      <c r="S418" s="106"/>
      <c r="T418" s="106"/>
      <c r="U418" s="106"/>
      <c r="V418" s="106"/>
      <c r="W418" s="106"/>
      <c r="X418" s="106"/>
      <c r="Y418" s="106"/>
      <c r="Z418" s="106"/>
      <c r="AA418" s="106"/>
      <c r="AB418" s="106"/>
    </row>
    <row r="419" spans="2:28">
      <c r="B419" s="106"/>
      <c r="C419" s="106"/>
      <c r="D419" s="106"/>
      <c r="E419" s="106"/>
      <c r="F419" s="106"/>
      <c r="G419" s="106"/>
      <c r="H419" s="106"/>
      <c r="I419" s="106"/>
      <c r="J419" s="106"/>
      <c r="K419" s="106"/>
      <c r="L419" s="106"/>
      <c r="M419" s="106"/>
      <c r="N419" s="106"/>
      <c r="O419" s="106"/>
      <c r="P419" s="106"/>
      <c r="Q419" s="106"/>
      <c r="R419" s="106"/>
      <c r="S419" s="106"/>
      <c r="T419" s="106"/>
      <c r="U419" s="106"/>
      <c r="V419" s="106"/>
      <c r="W419" s="106"/>
      <c r="X419" s="106"/>
      <c r="Y419" s="106"/>
      <c r="Z419" s="106"/>
      <c r="AA419" s="106"/>
      <c r="AB419" s="106"/>
    </row>
    <row r="420" spans="2:28">
      <c r="B420" s="106"/>
      <c r="C420" s="106"/>
      <c r="D420" s="106"/>
      <c r="E420" s="106"/>
      <c r="F420" s="106"/>
      <c r="G420" s="106"/>
      <c r="H420" s="106"/>
      <c r="I420" s="106"/>
      <c r="J420" s="106"/>
      <c r="K420" s="106"/>
      <c r="L420" s="106"/>
      <c r="M420" s="106"/>
      <c r="N420" s="106"/>
      <c r="O420" s="106"/>
      <c r="P420" s="106"/>
      <c r="Q420" s="106"/>
      <c r="R420" s="106"/>
      <c r="S420" s="106"/>
      <c r="T420" s="106"/>
      <c r="U420" s="106"/>
      <c r="V420" s="106"/>
      <c r="W420" s="106"/>
      <c r="X420" s="106"/>
      <c r="Y420" s="106"/>
      <c r="Z420" s="106"/>
      <c r="AA420" s="106"/>
      <c r="AB420" s="106"/>
    </row>
    <row r="421" spans="2:28">
      <c r="B421" s="106"/>
      <c r="C421" s="106"/>
      <c r="D421" s="106"/>
      <c r="E421" s="106"/>
      <c r="F421" s="106"/>
      <c r="G421" s="106"/>
      <c r="H421" s="106"/>
      <c r="I421" s="106"/>
      <c r="J421" s="106"/>
      <c r="K421" s="106"/>
      <c r="L421" s="106"/>
      <c r="M421" s="106"/>
      <c r="N421" s="106"/>
      <c r="O421" s="106"/>
      <c r="P421" s="106"/>
      <c r="Q421" s="106"/>
      <c r="R421" s="106"/>
      <c r="S421" s="106"/>
      <c r="T421" s="106"/>
      <c r="U421" s="106"/>
      <c r="V421" s="106"/>
      <c r="W421" s="106"/>
      <c r="X421" s="106"/>
      <c r="Y421" s="106"/>
      <c r="Z421" s="106"/>
      <c r="AA421" s="106"/>
      <c r="AB421" s="106"/>
    </row>
    <row r="422" spans="2:28">
      <c r="B422" s="106"/>
      <c r="C422" s="106"/>
      <c r="D422" s="106"/>
      <c r="E422" s="106"/>
      <c r="F422" s="106"/>
      <c r="G422" s="106"/>
      <c r="H422" s="106"/>
      <c r="I422" s="106"/>
      <c r="J422" s="106"/>
      <c r="K422" s="106"/>
      <c r="L422" s="106"/>
      <c r="M422" s="106"/>
      <c r="N422" s="106"/>
      <c r="O422" s="106"/>
      <c r="P422" s="106"/>
      <c r="Q422" s="106"/>
      <c r="R422" s="106"/>
      <c r="S422" s="106"/>
      <c r="T422" s="106"/>
      <c r="U422" s="106"/>
      <c r="V422" s="106"/>
      <c r="W422" s="106"/>
      <c r="X422" s="106"/>
      <c r="Y422" s="106"/>
      <c r="Z422" s="106"/>
      <c r="AA422" s="106"/>
      <c r="AB422" s="106"/>
    </row>
    <row r="423" spans="2:28">
      <c r="B423" s="106"/>
      <c r="C423" s="106"/>
      <c r="D423" s="106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106"/>
      <c r="Q423" s="106"/>
      <c r="R423" s="106"/>
      <c r="S423" s="106"/>
      <c r="T423" s="106"/>
      <c r="U423" s="106"/>
      <c r="V423" s="106"/>
      <c r="W423" s="106"/>
      <c r="X423" s="106"/>
      <c r="Y423" s="106"/>
      <c r="Z423" s="106"/>
      <c r="AA423" s="106"/>
      <c r="AB423" s="106"/>
    </row>
    <row r="424" spans="2:28">
      <c r="B424" s="106"/>
      <c r="C424" s="106"/>
      <c r="D424" s="106"/>
      <c r="E424" s="106"/>
      <c r="F424" s="106"/>
      <c r="G424" s="106"/>
      <c r="H424" s="106"/>
      <c r="I424" s="106"/>
      <c r="J424" s="106"/>
      <c r="K424" s="106"/>
      <c r="L424" s="106"/>
      <c r="M424" s="106"/>
      <c r="N424" s="106"/>
      <c r="O424" s="106"/>
      <c r="P424" s="106"/>
      <c r="Q424" s="106"/>
      <c r="R424" s="106"/>
      <c r="S424" s="106"/>
      <c r="T424" s="106"/>
      <c r="U424" s="106"/>
      <c r="V424" s="106"/>
      <c r="W424" s="106"/>
      <c r="X424" s="106"/>
      <c r="Y424" s="106"/>
      <c r="Z424" s="106"/>
      <c r="AA424" s="106"/>
      <c r="AB424" s="106"/>
    </row>
    <row r="425" spans="2:28">
      <c r="B425" s="106"/>
      <c r="C425" s="106"/>
      <c r="D425" s="106"/>
      <c r="E425" s="106"/>
      <c r="F425" s="106"/>
      <c r="G425" s="106"/>
      <c r="H425" s="106"/>
      <c r="I425" s="106"/>
      <c r="J425" s="106"/>
      <c r="K425" s="106"/>
      <c r="L425" s="106"/>
      <c r="M425" s="106"/>
      <c r="N425" s="106"/>
      <c r="O425" s="106"/>
      <c r="P425" s="106"/>
      <c r="Q425" s="106"/>
      <c r="R425" s="106"/>
      <c r="S425" s="106"/>
      <c r="T425" s="106"/>
      <c r="U425" s="106"/>
      <c r="V425" s="106"/>
      <c r="W425" s="106"/>
      <c r="X425" s="106"/>
      <c r="Y425" s="106"/>
      <c r="Z425" s="106"/>
      <c r="AA425" s="106"/>
      <c r="AB425" s="106"/>
    </row>
    <row r="426" spans="2:28">
      <c r="B426" s="106"/>
      <c r="C426" s="106"/>
      <c r="D426" s="106"/>
      <c r="E426" s="106"/>
      <c r="F426" s="106"/>
      <c r="G426" s="106"/>
      <c r="H426" s="106"/>
      <c r="I426" s="106"/>
      <c r="J426" s="106"/>
      <c r="K426" s="106"/>
      <c r="L426" s="106"/>
      <c r="M426" s="106"/>
      <c r="N426" s="106"/>
      <c r="O426" s="106"/>
      <c r="P426" s="106"/>
      <c r="Q426" s="106"/>
      <c r="R426" s="106"/>
      <c r="S426" s="106"/>
      <c r="T426" s="106"/>
      <c r="U426" s="106"/>
      <c r="V426" s="106"/>
      <c r="W426" s="106"/>
      <c r="X426" s="106"/>
      <c r="Y426" s="106"/>
      <c r="Z426" s="106"/>
      <c r="AA426" s="106"/>
      <c r="AB426" s="106"/>
    </row>
    <row r="427" spans="2:28">
      <c r="B427" s="106"/>
      <c r="C427" s="106"/>
      <c r="D427" s="106"/>
      <c r="E427" s="106"/>
      <c r="F427" s="106"/>
      <c r="G427" s="106"/>
      <c r="H427" s="106"/>
      <c r="I427" s="106"/>
      <c r="J427" s="106"/>
      <c r="K427" s="106"/>
      <c r="L427" s="106"/>
      <c r="M427" s="106"/>
      <c r="N427" s="106"/>
      <c r="O427" s="106"/>
      <c r="P427" s="106"/>
      <c r="Q427" s="106"/>
      <c r="R427" s="106"/>
      <c r="S427" s="106"/>
      <c r="T427" s="106"/>
      <c r="U427" s="106"/>
      <c r="V427" s="106"/>
      <c r="W427" s="106"/>
      <c r="X427" s="106"/>
      <c r="Y427" s="106"/>
      <c r="Z427" s="106"/>
      <c r="AA427" s="106"/>
      <c r="AB427" s="106"/>
    </row>
    <row r="428" spans="2:28">
      <c r="B428" s="106"/>
      <c r="C428" s="106"/>
      <c r="D428" s="106"/>
      <c r="E428" s="106"/>
      <c r="F428" s="106"/>
      <c r="G428" s="106"/>
      <c r="H428" s="106"/>
      <c r="I428" s="106"/>
      <c r="J428" s="106"/>
      <c r="K428" s="106"/>
      <c r="L428" s="106"/>
      <c r="M428" s="106"/>
      <c r="N428" s="106"/>
      <c r="O428" s="106"/>
      <c r="P428" s="106"/>
      <c r="Q428" s="106"/>
      <c r="R428" s="106"/>
      <c r="S428" s="106"/>
      <c r="T428" s="106"/>
      <c r="U428" s="106"/>
      <c r="V428" s="106"/>
      <c r="W428" s="106"/>
      <c r="X428" s="106"/>
      <c r="Y428" s="106"/>
      <c r="Z428" s="106"/>
      <c r="AA428" s="106"/>
      <c r="AB428" s="106"/>
    </row>
    <row r="429" spans="2:28">
      <c r="B429" s="106"/>
      <c r="C429" s="106"/>
      <c r="D429" s="106"/>
      <c r="E429" s="106"/>
      <c r="F429" s="106"/>
      <c r="G429" s="106"/>
      <c r="H429" s="106"/>
      <c r="I429" s="106"/>
      <c r="J429" s="106"/>
      <c r="K429" s="106"/>
      <c r="L429" s="106"/>
      <c r="M429" s="106"/>
      <c r="N429" s="106"/>
      <c r="O429" s="106"/>
      <c r="P429" s="106"/>
      <c r="Q429" s="106"/>
      <c r="R429" s="106"/>
      <c r="S429" s="106"/>
      <c r="T429" s="106"/>
      <c r="U429" s="106"/>
      <c r="V429" s="106"/>
      <c r="W429" s="106"/>
      <c r="X429" s="106"/>
      <c r="Y429" s="106"/>
      <c r="Z429" s="106"/>
      <c r="AA429" s="106"/>
      <c r="AB429" s="106"/>
    </row>
    <row r="430" spans="2:28">
      <c r="B430" s="106"/>
      <c r="C430" s="106"/>
      <c r="D430" s="106"/>
      <c r="E430" s="106"/>
      <c r="F430" s="106"/>
      <c r="G430" s="106"/>
      <c r="H430" s="106"/>
      <c r="I430" s="106"/>
      <c r="J430" s="106"/>
      <c r="K430" s="106"/>
      <c r="L430" s="106"/>
      <c r="M430" s="106"/>
      <c r="N430" s="106"/>
      <c r="O430" s="106"/>
      <c r="P430" s="106"/>
      <c r="Q430" s="106"/>
      <c r="R430" s="106"/>
      <c r="S430" s="106"/>
      <c r="T430" s="106"/>
      <c r="U430" s="106"/>
      <c r="V430" s="106"/>
      <c r="W430" s="106"/>
      <c r="X430" s="106"/>
      <c r="Y430" s="106"/>
      <c r="Z430" s="106"/>
      <c r="AA430" s="106"/>
      <c r="AB430" s="106"/>
    </row>
    <row r="431" spans="2:28">
      <c r="B431" s="106"/>
      <c r="C431" s="106"/>
      <c r="D431" s="106"/>
      <c r="E431" s="106"/>
      <c r="F431" s="106"/>
      <c r="G431" s="106"/>
      <c r="H431" s="106"/>
      <c r="I431" s="106"/>
      <c r="J431" s="106"/>
      <c r="K431" s="106"/>
      <c r="L431" s="106"/>
      <c r="M431" s="106"/>
      <c r="N431" s="106"/>
      <c r="O431" s="106"/>
      <c r="P431" s="106"/>
      <c r="Q431" s="106"/>
      <c r="R431" s="106"/>
      <c r="S431" s="106"/>
      <c r="T431" s="106"/>
      <c r="U431" s="106"/>
      <c r="V431" s="106"/>
      <c r="W431" s="106"/>
      <c r="X431" s="106"/>
      <c r="Y431" s="106"/>
      <c r="Z431" s="106"/>
      <c r="AA431" s="106"/>
      <c r="AB431" s="106"/>
    </row>
    <row r="432" spans="2:28">
      <c r="B432" s="106"/>
      <c r="C432" s="106"/>
      <c r="D432" s="106"/>
      <c r="E432" s="106"/>
      <c r="F432" s="106"/>
      <c r="G432" s="106"/>
      <c r="H432" s="106"/>
      <c r="I432" s="106"/>
      <c r="J432" s="106"/>
      <c r="K432" s="106"/>
      <c r="L432" s="106"/>
      <c r="M432" s="106"/>
      <c r="N432" s="106"/>
      <c r="O432" s="106"/>
      <c r="P432" s="106"/>
      <c r="Q432" s="106"/>
      <c r="R432" s="106"/>
      <c r="S432" s="106"/>
      <c r="T432" s="106"/>
      <c r="U432" s="106"/>
      <c r="V432" s="106"/>
      <c r="W432" s="106"/>
      <c r="X432" s="106"/>
      <c r="Y432" s="106"/>
      <c r="Z432" s="106"/>
      <c r="AA432" s="106"/>
      <c r="AB432" s="106"/>
    </row>
    <row r="433" spans="2:28">
      <c r="B433" s="106"/>
      <c r="C433" s="106"/>
      <c r="D433" s="106"/>
      <c r="E433" s="106"/>
      <c r="F433" s="106"/>
      <c r="G433" s="106"/>
      <c r="H433" s="106"/>
      <c r="I433" s="106"/>
      <c r="J433" s="106"/>
      <c r="K433" s="106"/>
      <c r="L433" s="106"/>
      <c r="M433" s="106"/>
      <c r="N433" s="106"/>
      <c r="O433" s="106"/>
      <c r="P433" s="106"/>
      <c r="Q433" s="106"/>
      <c r="R433" s="106"/>
      <c r="S433" s="106"/>
      <c r="T433" s="106"/>
      <c r="U433" s="106"/>
      <c r="V433" s="106"/>
      <c r="W433" s="106"/>
      <c r="X433" s="106"/>
      <c r="Y433" s="106"/>
      <c r="Z433" s="106"/>
      <c r="AA433" s="106"/>
      <c r="AB433" s="106"/>
    </row>
    <row r="434" spans="2:28">
      <c r="B434" s="106"/>
      <c r="C434" s="106"/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106"/>
      <c r="Q434" s="106"/>
      <c r="R434" s="106"/>
      <c r="S434" s="106"/>
      <c r="T434" s="106"/>
      <c r="U434" s="106"/>
      <c r="V434" s="106"/>
      <c r="W434" s="106"/>
      <c r="X434" s="106"/>
      <c r="Y434" s="106"/>
      <c r="Z434" s="106"/>
      <c r="AA434" s="106"/>
      <c r="AB434" s="106"/>
    </row>
    <row r="435" spans="2:28">
      <c r="B435" s="106"/>
      <c r="C435" s="106"/>
      <c r="D435" s="106"/>
      <c r="E435" s="106"/>
      <c r="F435" s="106"/>
      <c r="G435" s="106"/>
      <c r="H435" s="106"/>
      <c r="I435" s="106"/>
      <c r="J435" s="106"/>
      <c r="K435" s="106"/>
      <c r="L435" s="106"/>
      <c r="M435" s="106"/>
      <c r="N435" s="106"/>
      <c r="O435" s="106"/>
      <c r="P435" s="106"/>
      <c r="Q435" s="106"/>
      <c r="R435" s="106"/>
      <c r="S435" s="106"/>
      <c r="T435" s="106"/>
      <c r="U435" s="106"/>
      <c r="V435" s="106"/>
      <c r="W435" s="106"/>
      <c r="X435" s="106"/>
      <c r="Y435" s="106"/>
      <c r="Z435" s="106"/>
      <c r="AA435" s="106"/>
      <c r="AB435" s="106"/>
    </row>
    <row r="436" spans="2:28">
      <c r="B436" s="106"/>
      <c r="C436" s="106"/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106"/>
      <c r="Q436" s="106"/>
      <c r="R436" s="106"/>
      <c r="S436" s="106"/>
      <c r="T436" s="106"/>
      <c r="U436" s="106"/>
      <c r="V436" s="106"/>
      <c r="W436" s="106"/>
      <c r="X436" s="106"/>
      <c r="Y436" s="106"/>
      <c r="Z436" s="106"/>
      <c r="AA436" s="106"/>
      <c r="AB436" s="106"/>
    </row>
    <row r="437" spans="2:28">
      <c r="B437" s="106"/>
      <c r="C437" s="106"/>
      <c r="D437" s="106"/>
      <c r="E437" s="106"/>
      <c r="F437" s="106"/>
      <c r="G437" s="106"/>
      <c r="H437" s="106"/>
      <c r="I437" s="106"/>
      <c r="J437" s="106"/>
      <c r="K437" s="106"/>
      <c r="L437" s="106"/>
      <c r="M437" s="106"/>
      <c r="N437" s="106"/>
      <c r="O437" s="106"/>
      <c r="P437" s="106"/>
      <c r="Q437" s="106"/>
      <c r="R437" s="106"/>
      <c r="S437" s="106"/>
      <c r="T437" s="106"/>
      <c r="U437" s="106"/>
      <c r="V437" s="106"/>
      <c r="W437" s="106"/>
      <c r="X437" s="106"/>
      <c r="Y437" s="106"/>
      <c r="Z437" s="106"/>
      <c r="AA437" s="106"/>
      <c r="AB437" s="106"/>
    </row>
    <row r="438" spans="2:28">
      <c r="B438" s="106"/>
      <c r="C438" s="106"/>
      <c r="D438" s="106"/>
      <c r="E438" s="106"/>
      <c r="F438" s="106"/>
      <c r="G438" s="106"/>
      <c r="H438" s="106"/>
      <c r="I438" s="106"/>
      <c r="J438" s="106"/>
      <c r="K438" s="106"/>
      <c r="L438" s="106"/>
      <c r="M438" s="106"/>
      <c r="N438" s="106"/>
      <c r="O438" s="106"/>
      <c r="P438" s="106"/>
      <c r="Q438" s="106"/>
      <c r="R438" s="106"/>
      <c r="S438" s="106"/>
      <c r="T438" s="106"/>
      <c r="U438" s="106"/>
      <c r="V438" s="106"/>
      <c r="W438" s="106"/>
      <c r="X438" s="106"/>
      <c r="Y438" s="106"/>
      <c r="Z438" s="106"/>
      <c r="AA438" s="106"/>
      <c r="AB438" s="106"/>
    </row>
    <row r="439" spans="2:28">
      <c r="B439" s="106"/>
      <c r="C439" s="106"/>
      <c r="D439" s="106"/>
      <c r="E439" s="106"/>
      <c r="F439" s="106"/>
      <c r="G439" s="106"/>
      <c r="H439" s="106"/>
      <c r="I439" s="106"/>
      <c r="J439" s="106"/>
      <c r="K439" s="106"/>
      <c r="L439" s="106"/>
      <c r="M439" s="106"/>
      <c r="N439" s="106"/>
      <c r="O439" s="106"/>
      <c r="P439" s="106"/>
      <c r="Q439" s="106"/>
      <c r="R439" s="106"/>
      <c r="S439" s="106"/>
      <c r="T439" s="106"/>
      <c r="U439" s="106"/>
      <c r="V439" s="106"/>
      <c r="W439" s="106"/>
      <c r="X439" s="106"/>
      <c r="Y439" s="106"/>
      <c r="Z439" s="106"/>
      <c r="AA439" s="106"/>
      <c r="AB439" s="106"/>
    </row>
    <row r="440" spans="2:28">
      <c r="B440" s="106"/>
      <c r="C440" s="106"/>
      <c r="D440" s="106"/>
      <c r="E440" s="106"/>
      <c r="F440" s="106"/>
      <c r="G440" s="106"/>
      <c r="H440" s="106"/>
      <c r="I440" s="106"/>
      <c r="J440" s="106"/>
      <c r="K440" s="106"/>
      <c r="L440" s="106"/>
      <c r="M440" s="106"/>
      <c r="N440" s="106"/>
      <c r="O440" s="106"/>
      <c r="P440" s="106"/>
      <c r="Q440" s="106"/>
      <c r="R440" s="106"/>
      <c r="S440" s="106"/>
      <c r="T440" s="106"/>
      <c r="U440" s="106"/>
      <c r="V440" s="106"/>
      <c r="W440" s="106"/>
      <c r="X440" s="106"/>
      <c r="Y440" s="106"/>
      <c r="Z440" s="106"/>
      <c r="AA440" s="106"/>
      <c r="AB440" s="106"/>
    </row>
    <row r="441" spans="2:28">
      <c r="B441" s="106"/>
      <c r="C441" s="106"/>
      <c r="D441" s="106"/>
      <c r="E441" s="106"/>
      <c r="F441" s="106"/>
      <c r="G441" s="106"/>
      <c r="H441" s="106"/>
      <c r="I441" s="106"/>
      <c r="J441" s="106"/>
      <c r="K441" s="106"/>
      <c r="L441" s="106"/>
      <c r="M441" s="106"/>
      <c r="N441" s="106"/>
      <c r="O441" s="106"/>
      <c r="P441" s="106"/>
      <c r="Q441" s="106"/>
      <c r="R441" s="106"/>
      <c r="S441" s="106"/>
      <c r="T441" s="106"/>
      <c r="U441" s="106"/>
      <c r="V441" s="106"/>
      <c r="W441" s="106"/>
      <c r="X441" s="106"/>
      <c r="Y441" s="106"/>
      <c r="Z441" s="106"/>
      <c r="AA441" s="106"/>
      <c r="AB441" s="106"/>
    </row>
    <row r="442" spans="2:28">
      <c r="B442" s="106"/>
      <c r="C442" s="106"/>
      <c r="D442" s="106"/>
      <c r="E442" s="106"/>
      <c r="F442" s="106"/>
      <c r="G442" s="106"/>
      <c r="H442" s="106"/>
      <c r="I442" s="106"/>
      <c r="J442" s="106"/>
      <c r="K442" s="106"/>
      <c r="L442" s="106"/>
      <c r="M442" s="106"/>
      <c r="N442" s="106"/>
      <c r="O442" s="106"/>
      <c r="P442" s="106"/>
      <c r="Q442" s="106"/>
      <c r="R442" s="106"/>
      <c r="S442" s="106"/>
      <c r="T442" s="106"/>
      <c r="U442" s="106"/>
      <c r="V442" s="106"/>
      <c r="W442" s="106"/>
      <c r="X442" s="106"/>
      <c r="Y442" s="106"/>
      <c r="Z442" s="106"/>
      <c r="AA442" s="106"/>
      <c r="AB442" s="106"/>
    </row>
    <row r="443" spans="2:28">
      <c r="B443" s="106"/>
      <c r="C443" s="106"/>
      <c r="D443" s="106"/>
      <c r="E443" s="106"/>
      <c r="F443" s="106"/>
      <c r="G443" s="106"/>
      <c r="H443" s="106"/>
      <c r="I443" s="106"/>
      <c r="J443" s="106"/>
      <c r="K443" s="106"/>
      <c r="L443" s="106"/>
      <c r="M443" s="106"/>
      <c r="N443" s="106"/>
      <c r="O443" s="106"/>
      <c r="P443" s="106"/>
      <c r="Q443" s="106"/>
      <c r="R443" s="106"/>
      <c r="S443" s="106"/>
      <c r="T443" s="106"/>
      <c r="U443" s="106"/>
      <c r="V443" s="106"/>
      <c r="W443" s="106"/>
      <c r="X443" s="106"/>
      <c r="Y443" s="106"/>
      <c r="Z443" s="106"/>
      <c r="AA443" s="106"/>
      <c r="AB443" s="106"/>
    </row>
    <row r="444" spans="2:28">
      <c r="B444" s="106"/>
      <c r="C444" s="106"/>
      <c r="D444" s="106"/>
      <c r="E444" s="106"/>
      <c r="F444" s="106"/>
      <c r="G444" s="106"/>
      <c r="H444" s="106"/>
      <c r="I444" s="106"/>
      <c r="J444" s="106"/>
      <c r="K444" s="106"/>
      <c r="L444" s="106"/>
      <c r="M444" s="106"/>
      <c r="N444" s="106"/>
      <c r="O444" s="106"/>
      <c r="P444" s="106"/>
      <c r="Q444" s="106"/>
      <c r="R444" s="106"/>
      <c r="S444" s="106"/>
      <c r="T444" s="106"/>
      <c r="U444" s="106"/>
      <c r="V444" s="106"/>
      <c r="W444" s="106"/>
      <c r="X444" s="106"/>
      <c r="Y444" s="106"/>
      <c r="Z444" s="106"/>
      <c r="AA444" s="106"/>
      <c r="AB444" s="106"/>
    </row>
    <row r="445" spans="2:28">
      <c r="B445" s="106"/>
      <c r="C445" s="106"/>
      <c r="D445" s="106"/>
      <c r="E445" s="106"/>
      <c r="F445" s="106"/>
      <c r="G445" s="106"/>
      <c r="H445" s="106"/>
      <c r="I445" s="106"/>
      <c r="J445" s="106"/>
      <c r="K445" s="106"/>
      <c r="L445" s="106"/>
      <c r="M445" s="106"/>
      <c r="N445" s="106"/>
      <c r="O445" s="106"/>
      <c r="P445" s="106"/>
      <c r="Q445" s="106"/>
      <c r="R445" s="106"/>
      <c r="S445" s="106"/>
      <c r="T445" s="106"/>
      <c r="U445" s="106"/>
      <c r="V445" s="106"/>
      <c r="W445" s="106"/>
      <c r="X445" s="106"/>
      <c r="Y445" s="106"/>
      <c r="Z445" s="106"/>
      <c r="AA445" s="106"/>
      <c r="AB445" s="106"/>
    </row>
    <row r="446" spans="2:28">
      <c r="B446" s="106"/>
      <c r="C446" s="106"/>
      <c r="D446" s="106"/>
      <c r="E446" s="106"/>
      <c r="F446" s="106"/>
      <c r="G446" s="106"/>
      <c r="H446" s="106"/>
      <c r="I446" s="106"/>
      <c r="J446" s="106"/>
      <c r="K446" s="106"/>
      <c r="L446" s="106"/>
      <c r="M446" s="106"/>
      <c r="N446" s="106"/>
      <c r="O446" s="106"/>
      <c r="P446" s="106"/>
      <c r="Q446" s="106"/>
      <c r="R446" s="106"/>
      <c r="S446" s="106"/>
      <c r="T446" s="106"/>
      <c r="U446" s="106"/>
      <c r="V446" s="106"/>
      <c r="W446" s="106"/>
      <c r="X446" s="106"/>
      <c r="Y446" s="106"/>
      <c r="Z446" s="106"/>
      <c r="AA446" s="106"/>
      <c r="AB446" s="106"/>
    </row>
    <row r="447" spans="2:28">
      <c r="B447" s="106"/>
      <c r="C447" s="106"/>
      <c r="D447" s="106"/>
      <c r="E447" s="106"/>
      <c r="F447" s="106"/>
      <c r="G447" s="106"/>
      <c r="H447" s="106"/>
      <c r="I447" s="106"/>
      <c r="J447" s="106"/>
      <c r="K447" s="106"/>
      <c r="L447" s="106"/>
      <c r="M447" s="106"/>
      <c r="N447" s="106"/>
      <c r="O447" s="106"/>
      <c r="P447" s="106"/>
      <c r="Q447" s="106"/>
      <c r="R447" s="106"/>
      <c r="S447" s="106"/>
      <c r="T447" s="106"/>
      <c r="U447" s="106"/>
      <c r="V447" s="106"/>
      <c r="W447" s="106"/>
      <c r="X447" s="106"/>
      <c r="Y447" s="106"/>
      <c r="Z447" s="106"/>
      <c r="AA447" s="106"/>
      <c r="AB447" s="106"/>
    </row>
    <row r="448" spans="2:28">
      <c r="B448" s="106"/>
      <c r="C448" s="106"/>
      <c r="D448" s="106"/>
      <c r="E448" s="106"/>
      <c r="F448" s="106"/>
      <c r="G448" s="106"/>
      <c r="H448" s="106"/>
      <c r="I448" s="106"/>
      <c r="J448" s="106"/>
      <c r="K448" s="106"/>
      <c r="L448" s="106"/>
      <c r="M448" s="106"/>
      <c r="N448" s="106"/>
      <c r="O448" s="106"/>
      <c r="P448" s="106"/>
      <c r="Q448" s="106"/>
      <c r="R448" s="106"/>
      <c r="S448" s="106"/>
      <c r="T448" s="106"/>
      <c r="U448" s="106"/>
      <c r="V448" s="106"/>
      <c r="W448" s="106"/>
      <c r="X448" s="106"/>
      <c r="Y448" s="106"/>
      <c r="Z448" s="106"/>
      <c r="AA448" s="106"/>
      <c r="AB448" s="106"/>
    </row>
    <row r="449" spans="2:28">
      <c r="B449" s="106"/>
      <c r="C449" s="106"/>
      <c r="D449" s="106"/>
      <c r="E449" s="106"/>
      <c r="F449" s="106"/>
      <c r="G449" s="106"/>
      <c r="H449" s="106"/>
      <c r="I449" s="106"/>
      <c r="J449" s="106"/>
      <c r="K449" s="106"/>
      <c r="L449" s="106"/>
      <c r="M449" s="106"/>
      <c r="N449" s="106"/>
      <c r="O449" s="106"/>
      <c r="P449" s="106"/>
      <c r="Q449" s="106"/>
      <c r="R449" s="106"/>
      <c r="S449" s="106"/>
      <c r="T449" s="106"/>
      <c r="U449" s="106"/>
      <c r="V449" s="106"/>
      <c r="W449" s="106"/>
      <c r="X449" s="106"/>
      <c r="Y449" s="106"/>
      <c r="Z449" s="106"/>
      <c r="AA449" s="106"/>
      <c r="AB449" s="106"/>
    </row>
    <row r="450" spans="2:28">
      <c r="B450" s="106"/>
      <c r="C450" s="106"/>
      <c r="D450" s="106"/>
      <c r="E450" s="106"/>
      <c r="F450" s="106"/>
      <c r="G450" s="106"/>
      <c r="H450" s="106"/>
      <c r="I450" s="106"/>
      <c r="J450" s="106"/>
      <c r="K450" s="106"/>
      <c r="L450" s="106"/>
      <c r="M450" s="106"/>
      <c r="N450" s="106"/>
      <c r="O450" s="106"/>
      <c r="P450" s="106"/>
      <c r="Q450" s="106"/>
      <c r="R450" s="106"/>
      <c r="S450" s="106"/>
      <c r="T450" s="106"/>
      <c r="U450" s="106"/>
      <c r="V450" s="106"/>
      <c r="W450" s="106"/>
      <c r="X450" s="106"/>
      <c r="Y450" s="106"/>
      <c r="Z450" s="106"/>
      <c r="AA450" s="106"/>
      <c r="AB450" s="106"/>
    </row>
    <row r="451" spans="2:28">
      <c r="B451" s="106"/>
      <c r="C451" s="106"/>
      <c r="D451" s="106"/>
      <c r="E451" s="106"/>
      <c r="F451" s="106"/>
      <c r="G451" s="106"/>
      <c r="H451" s="106"/>
      <c r="I451" s="106"/>
      <c r="J451" s="106"/>
      <c r="K451" s="106"/>
      <c r="L451" s="106"/>
      <c r="M451" s="106"/>
      <c r="N451" s="106"/>
      <c r="O451" s="106"/>
      <c r="P451" s="106"/>
      <c r="Q451" s="106"/>
      <c r="R451" s="106"/>
      <c r="S451" s="106"/>
      <c r="T451" s="106"/>
      <c r="U451" s="106"/>
      <c r="V451" s="106"/>
      <c r="W451" s="106"/>
      <c r="X451" s="106"/>
      <c r="Y451" s="106"/>
      <c r="Z451" s="106"/>
      <c r="AA451" s="106"/>
      <c r="AB451" s="106"/>
    </row>
    <row r="452" spans="2:28">
      <c r="B452" s="106"/>
      <c r="C452" s="106"/>
      <c r="D452" s="106"/>
      <c r="E452" s="106"/>
      <c r="F452" s="106"/>
      <c r="G452" s="106"/>
      <c r="H452" s="106"/>
      <c r="I452" s="106"/>
      <c r="J452" s="106"/>
      <c r="K452" s="106"/>
      <c r="L452" s="106"/>
      <c r="M452" s="106"/>
      <c r="N452" s="106"/>
      <c r="O452" s="106"/>
      <c r="P452" s="106"/>
      <c r="Q452" s="106"/>
      <c r="R452" s="106"/>
      <c r="S452" s="106"/>
      <c r="T452" s="106"/>
      <c r="U452" s="106"/>
      <c r="V452" s="106"/>
      <c r="W452" s="106"/>
      <c r="X452" s="106"/>
      <c r="Y452" s="106"/>
      <c r="Z452" s="106"/>
      <c r="AA452" s="106"/>
      <c r="AB452" s="106"/>
    </row>
    <row r="453" spans="2:28">
      <c r="B453" s="106"/>
      <c r="C453" s="106"/>
      <c r="D453" s="106"/>
      <c r="E453" s="106"/>
      <c r="F453" s="106"/>
      <c r="G453" s="106"/>
      <c r="H453" s="106"/>
      <c r="I453" s="106"/>
      <c r="J453" s="106"/>
      <c r="K453" s="106"/>
      <c r="L453" s="106"/>
      <c r="M453" s="106"/>
      <c r="N453" s="106"/>
      <c r="O453" s="106"/>
      <c r="P453" s="106"/>
      <c r="Q453" s="106"/>
      <c r="R453" s="106"/>
      <c r="S453" s="106"/>
      <c r="T453" s="106"/>
      <c r="U453" s="106"/>
      <c r="V453" s="106"/>
      <c r="W453" s="106"/>
      <c r="X453" s="106"/>
      <c r="Y453" s="106"/>
      <c r="Z453" s="106"/>
      <c r="AA453" s="106"/>
      <c r="AB453" s="106"/>
    </row>
    <row r="454" spans="2:28">
      <c r="B454" s="106"/>
      <c r="C454" s="106"/>
      <c r="D454" s="106"/>
      <c r="E454" s="106"/>
      <c r="F454" s="106"/>
      <c r="G454" s="106"/>
      <c r="H454" s="106"/>
      <c r="I454" s="106"/>
      <c r="J454" s="106"/>
      <c r="K454" s="106"/>
      <c r="L454" s="106"/>
      <c r="M454" s="106"/>
      <c r="N454" s="106"/>
      <c r="O454" s="106"/>
      <c r="P454" s="106"/>
      <c r="Q454" s="106"/>
      <c r="R454" s="106"/>
      <c r="S454" s="106"/>
      <c r="T454" s="106"/>
      <c r="U454" s="106"/>
      <c r="V454" s="106"/>
      <c r="W454" s="106"/>
      <c r="X454" s="106"/>
      <c r="Y454" s="106"/>
      <c r="Z454" s="106"/>
      <c r="AA454" s="106"/>
      <c r="AB454" s="106"/>
    </row>
    <row r="455" spans="2:28">
      <c r="B455" s="106"/>
      <c r="C455" s="106"/>
      <c r="D455" s="106"/>
      <c r="E455" s="106"/>
      <c r="F455" s="106"/>
      <c r="G455" s="106"/>
      <c r="H455" s="106"/>
      <c r="I455" s="106"/>
      <c r="J455" s="106"/>
      <c r="K455" s="106"/>
      <c r="L455" s="106"/>
      <c r="M455" s="106"/>
      <c r="N455" s="106"/>
      <c r="O455" s="106"/>
      <c r="P455" s="106"/>
      <c r="Q455" s="106"/>
      <c r="R455" s="106"/>
      <c r="S455" s="106"/>
      <c r="T455" s="106"/>
      <c r="U455" s="106"/>
      <c r="V455" s="106"/>
      <c r="W455" s="106"/>
      <c r="X455" s="106"/>
      <c r="Y455" s="106"/>
      <c r="Z455" s="106"/>
      <c r="AA455" s="106"/>
      <c r="AB455" s="106"/>
    </row>
    <row r="456" spans="2:28">
      <c r="B456" s="106"/>
      <c r="C456" s="106"/>
      <c r="D456" s="106"/>
      <c r="E456" s="106"/>
      <c r="F456" s="106"/>
      <c r="G456" s="106"/>
      <c r="H456" s="106"/>
      <c r="I456" s="106"/>
      <c r="J456" s="106"/>
      <c r="K456" s="106"/>
      <c r="L456" s="106"/>
      <c r="M456" s="106"/>
      <c r="N456" s="106"/>
      <c r="O456" s="106"/>
      <c r="P456" s="106"/>
      <c r="Q456" s="106"/>
      <c r="R456" s="106"/>
      <c r="S456" s="106"/>
      <c r="T456" s="106"/>
      <c r="U456" s="106"/>
      <c r="V456" s="106"/>
      <c r="W456" s="106"/>
      <c r="X456" s="106"/>
      <c r="Y456" s="106"/>
      <c r="Z456" s="106"/>
      <c r="AA456" s="106"/>
      <c r="AB456" s="106"/>
    </row>
    <row r="457" spans="2:28">
      <c r="B457" s="106"/>
      <c r="C457" s="106"/>
      <c r="D457" s="106"/>
      <c r="E457" s="106"/>
      <c r="F457" s="106"/>
      <c r="G457" s="106"/>
      <c r="H457" s="106"/>
      <c r="I457" s="106"/>
      <c r="J457" s="106"/>
      <c r="K457" s="106"/>
      <c r="L457" s="106"/>
      <c r="M457" s="106"/>
      <c r="N457" s="106"/>
      <c r="O457" s="106"/>
      <c r="P457" s="106"/>
      <c r="Q457" s="106"/>
      <c r="R457" s="106"/>
      <c r="S457" s="106"/>
      <c r="T457" s="106"/>
      <c r="U457" s="106"/>
      <c r="V457" s="106"/>
      <c r="W457" s="106"/>
      <c r="X457" s="106"/>
      <c r="Y457" s="106"/>
      <c r="Z457" s="106"/>
      <c r="AA457" s="106"/>
      <c r="AB457" s="106"/>
    </row>
    <row r="458" spans="2:28">
      <c r="B458" s="106"/>
      <c r="C458" s="106"/>
      <c r="D458" s="106"/>
      <c r="E458" s="106"/>
      <c r="F458" s="106"/>
      <c r="G458" s="106"/>
      <c r="H458" s="106"/>
      <c r="I458" s="106"/>
      <c r="J458" s="106"/>
      <c r="K458" s="106"/>
      <c r="L458" s="106"/>
      <c r="M458" s="106"/>
      <c r="N458" s="106"/>
      <c r="O458" s="106"/>
      <c r="P458" s="106"/>
      <c r="Q458" s="106"/>
      <c r="R458" s="106"/>
      <c r="S458" s="106"/>
      <c r="T458" s="106"/>
      <c r="U458" s="106"/>
      <c r="V458" s="106"/>
      <c r="W458" s="106"/>
      <c r="X458" s="106"/>
      <c r="Y458" s="106"/>
      <c r="Z458" s="106"/>
      <c r="AA458" s="106"/>
      <c r="AB458" s="106"/>
    </row>
    <row r="459" spans="2:28">
      <c r="B459" s="106"/>
      <c r="C459" s="106"/>
      <c r="D459" s="106"/>
      <c r="E459" s="106"/>
      <c r="F459" s="106"/>
      <c r="G459" s="106"/>
      <c r="H459" s="106"/>
      <c r="I459" s="106"/>
      <c r="J459" s="106"/>
      <c r="K459" s="106"/>
      <c r="L459" s="106"/>
      <c r="M459" s="106"/>
      <c r="N459" s="106"/>
      <c r="O459" s="106"/>
      <c r="P459" s="106"/>
      <c r="Q459" s="106"/>
      <c r="R459" s="106"/>
      <c r="S459" s="106"/>
      <c r="T459" s="106"/>
      <c r="U459" s="106"/>
      <c r="V459" s="106"/>
      <c r="W459" s="106"/>
      <c r="X459" s="106"/>
      <c r="Y459" s="106"/>
      <c r="Z459" s="106"/>
      <c r="AA459" s="106"/>
      <c r="AB459" s="106"/>
    </row>
    <row r="460" spans="2:28">
      <c r="B460" s="106"/>
      <c r="C460" s="106"/>
      <c r="D460" s="106"/>
      <c r="E460" s="106"/>
      <c r="F460" s="106"/>
      <c r="G460" s="106"/>
      <c r="H460" s="106"/>
      <c r="I460" s="106"/>
      <c r="J460" s="106"/>
      <c r="K460" s="106"/>
      <c r="L460" s="106"/>
      <c r="M460" s="106"/>
      <c r="N460" s="106"/>
      <c r="O460" s="106"/>
      <c r="P460" s="106"/>
      <c r="Q460" s="106"/>
      <c r="R460" s="106"/>
      <c r="S460" s="106"/>
      <c r="T460" s="106"/>
      <c r="U460" s="106"/>
      <c r="V460" s="106"/>
      <c r="W460" s="106"/>
      <c r="X460" s="106"/>
      <c r="Y460" s="106"/>
      <c r="Z460" s="106"/>
      <c r="AA460" s="106"/>
      <c r="AB460" s="106"/>
    </row>
    <row r="461" spans="2:28">
      <c r="B461" s="106"/>
      <c r="C461" s="106"/>
      <c r="D461" s="106"/>
      <c r="E461" s="106"/>
      <c r="F461" s="106"/>
      <c r="G461" s="106"/>
      <c r="H461" s="106"/>
      <c r="I461" s="106"/>
      <c r="J461" s="106"/>
      <c r="K461" s="106"/>
      <c r="L461" s="106"/>
      <c r="M461" s="106"/>
      <c r="N461" s="106"/>
      <c r="O461" s="106"/>
      <c r="P461" s="106"/>
      <c r="Q461" s="106"/>
      <c r="R461" s="106"/>
      <c r="S461" s="106"/>
      <c r="T461" s="106"/>
      <c r="U461" s="106"/>
      <c r="V461" s="106"/>
      <c r="W461" s="106"/>
      <c r="X461" s="106"/>
      <c r="Y461" s="106"/>
      <c r="Z461" s="106"/>
      <c r="AA461" s="106"/>
      <c r="AB461" s="106"/>
    </row>
    <row r="462" spans="2:28">
      <c r="B462" s="106"/>
      <c r="C462" s="106"/>
      <c r="D462" s="106"/>
      <c r="E462" s="106"/>
      <c r="F462" s="106"/>
      <c r="G462" s="106"/>
      <c r="H462" s="106"/>
      <c r="I462" s="106"/>
      <c r="J462" s="106"/>
      <c r="K462" s="106"/>
      <c r="L462" s="106"/>
      <c r="M462" s="106"/>
      <c r="N462" s="106"/>
      <c r="O462" s="106"/>
      <c r="P462" s="106"/>
      <c r="Q462" s="106"/>
      <c r="R462" s="106"/>
      <c r="S462" s="106"/>
      <c r="T462" s="106"/>
      <c r="U462" s="106"/>
      <c r="V462" s="106"/>
      <c r="W462" s="106"/>
      <c r="X462" s="106"/>
      <c r="Y462" s="106"/>
      <c r="Z462" s="106"/>
      <c r="AA462" s="106"/>
      <c r="AB462" s="106"/>
    </row>
    <row r="463" spans="2:28">
      <c r="B463" s="106"/>
      <c r="C463" s="106"/>
      <c r="D463" s="106"/>
      <c r="E463" s="106"/>
      <c r="F463" s="106"/>
      <c r="G463" s="106"/>
      <c r="H463" s="106"/>
      <c r="I463" s="106"/>
      <c r="J463" s="106"/>
      <c r="K463" s="106"/>
      <c r="L463" s="106"/>
      <c r="M463" s="106"/>
      <c r="N463" s="106"/>
      <c r="O463" s="106"/>
      <c r="P463" s="106"/>
      <c r="Q463" s="106"/>
      <c r="R463" s="106"/>
      <c r="S463" s="106"/>
      <c r="T463" s="106"/>
      <c r="U463" s="106"/>
      <c r="V463" s="106"/>
      <c r="W463" s="106"/>
      <c r="X463" s="106"/>
      <c r="Y463" s="106"/>
      <c r="Z463" s="106"/>
      <c r="AA463" s="106"/>
      <c r="AB463" s="106"/>
    </row>
    <row r="464" spans="2:28">
      <c r="B464" s="106"/>
      <c r="C464" s="106"/>
      <c r="D464" s="106"/>
      <c r="E464" s="106"/>
      <c r="F464" s="106"/>
      <c r="G464" s="106"/>
      <c r="H464" s="106"/>
      <c r="I464" s="106"/>
      <c r="J464" s="106"/>
      <c r="K464" s="106"/>
      <c r="L464" s="106"/>
      <c r="M464" s="106"/>
      <c r="N464" s="106"/>
      <c r="O464" s="106"/>
      <c r="P464" s="106"/>
      <c r="Q464" s="106"/>
      <c r="R464" s="106"/>
      <c r="S464" s="106"/>
      <c r="T464" s="106"/>
      <c r="U464" s="106"/>
      <c r="V464" s="106"/>
      <c r="W464" s="106"/>
      <c r="X464" s="106"/>
      <c r="Y464" s="106"/>
      <c r="Z464" s="106"/>
      <c r="AA464" s="106"/>
      <c r="AB464" s="106"/>
    </row>
    <row r="465" spans="2:28">
      <c r="B465" s="106"/>
      <c r="C465" s="106"/>
      <c r="D465" s="106"/>
      <c r="E465" s="106"/>
      <c r="F465" s="106"/>
      <c r="G465" s="106"/>
      <c r="H465" s="106"/>
      <c r="I465" s="106"/>
      <c r="J465" s="106"/>
      <c r="K465" s="106"/>
      <c r="L465" s="106"/>
      <c r="M465" s="106"/>
      <c r="N465" s="106"/>
      <c r="O465" s="106"/>
      <c r="P465" s="106"/>
      <c r="Q465" s="106"/>
      <c r="R465" s="106"/>
      <c r="S465" s="106"/>
      <c r="T465" s="106"/>
      <c r="U465" s="106"/>
      <c r="V465" s="106"/>
      <c r="W465" s="106"/>
      <c r="X465" s="106"/>
      <c r="Y465" s="106"/>
      <c r="Z465" s="106"/>
      <c r="AA465" s="106"/>
      <c r="AB465" s="106"/>
    </row>
    <row r="466" spans="2:28">
      <c r="B466" s="106"/>
      <c r="C466" s="106"/>
      <c r="D466" s="106"/>
      <c r="E466" s="106"/>
      <c r="F466" s="106"/>
      <c r="G466" s="106"/>
      <c r="H466" s="106"/>
      <c r="I466" s="106"/>
      <c r="J466" s="106"/>
      <c r="K466" s="106"/>
      <c r="L466" s="106"/>
      <c r="M466" s="106"/>
      <c r="N466" s="106"/>
      <c r="O466" s="106"/>
      <c r="P466" s="106"/>
      <c r="Q466" s="106"/>
      <c r="R466" s="106"/>
      <c r="S466" s="106"/>
      <c r="T466" s="106"/>
      <c r="U466" s="106"/>
      <c r="V466" s="106"/>
      <c r="W466" s="106"/>
      <c r="X466" s="106"/>
      <c r="Y466" s="106"/>
      <c r="Z466" s="106"/>
      <c r="AA466" s="106"/>
      <c r="AB466" s="106"/>
    </row>
    <row r="467" spans="2:28">
      <c r="B467" s="106"/>
      <c r="C467" s="106"/>
      <c r="D467" s="106"/>
      <c r="E467" s="106"/>
      <c r="F467" s="106"/>
      <c r="G467" s="106"/>
      <c r="H467" s="106"/>
      <c r="I467" s="106"/>
      <c r="J467" s="106"/>
      <c r="K467" s="106"/>
      <c r="L467" s="106"/>
      <c r="M467" s="106"/>
      <c r="N467" s="106"/>
      <c r="O467" s="106"/>
      <c r="P467" s="106"/>
      <c r="Q467" s="106"/>
      <c r="R467" s="106"/>
      <c r="S467" s="106"/>
      <c r="T467" s="106"/>
      <c r="U467" s="106"/>
      <c r="V467" s="106"/>
      <c r="W467" s="106"/>
      <c r="X467" s="106"/>
      <c r="Y467" s="106"/>
      <c r="Z467" s="106"/>
      <c r="AA467" s="106"/>
      <c r="AB467" s="106"/>
    </row>
    <row r="468" spans="2:28">
      <c r="B468" s="106"/>
      <c r="C468" s="106"/>
      <c r="D468" s="106"/>
      <c r="E468" s="106"/>
      <c r="F468" s="106"/>
      <c r="G468" s="106"/>
      <c r="H468" s="106"/>
      <c r="I468" s="106"/>
      <c r="J468" s="106"/>
      <c r="K468" s="106"/>
      <c r="L468" s="106"/>
      <c r="M468" s="106"/>
      <c r="N468" s="106"/>
      <c r="O468" s="106"/>
      <c r="P468" s="106"/>
      <c r="Q468" s="106"/>
      <c r="R468" s="106"/>
      <c r="S468" s="106"/>
      <c r="T468" s="106"/>
      <c r="U468" s="106"/>
      <c r="V468" s="106"/>
      <c r="W468" s="106"/>
      <c r="X468" s="106"/>
      <c r="Y468" s="106"/>
      <c r="Z468" s="106"/>
      <c r="AA468" s="106"/>
      <c r="AB468" s="106"/>
    </row>
    <row r="469" spans="2:28">
      <c r="B469" s="106"/>
      <c r="C469" s="106"/>
      <c r="D469" s="106"/>
      <c r="E469" s="106"/>
      <c r="F469" s="106"/>
      <c r="G469" s="106"/>
      <c r="H469" s="106"/>
      <c r="I469" s="106"/>
      <c r="J469" s="106"/>
      <c r="K469" s="106"/>
      <c r="L469" s="106"/>
      <c r="M469" s="106"/>
      <c r="N469" s="106"/>
      <c r="O469" s="106"/>
      <c r="P469" s="106"/>
      <c r="Q469" s="106"/>
      <c r="R469" s="106"/>
      <c r="S469" s="106"/>
      <c r="T469" s="106"/>
      <c r="U469" s="106"/>
      <c r="V469" s="106"/>
      <c r="W469" s="106"/>
      <c r="X469" s="106"/>
      <c r="Y469" s="106"/>
      <c r="Z469" s="106"/>
      <c r="AA469" s="106"/>
      <c r="AB469" s="106"/>
    </row>
    <row r="470" spans="2:28">
      <c r="B470" s="106"/>
      <c r="C470" s="106"/>
      <c r="D470" s="106"/>
      <c r="E470" s="106"/>
      <c r="F470" s="106"/>
      <c r="G470" s="106"/>
      <c r="H470" s="106"/>
      <c r="I470" s="106"/>
      <c r="J470" s="106"/>
      <c r="K470" s="106"/>
      <c r="L470" s="106"/>
      <c r="M470" s="106"/>
      <c r="N470" s="106"/>
      <c r="O470" s="106"/>
      <c r="P470" s="106"/>
      <c r="Q470" s="106"/>
      <c r="R470" s="106"/>
      <c r="S470" s="106"/>
      <c r="T470" s="106"/>
      <c r="U470" s="106"/>
      <c r="V470" s="106"/>
      <c r="W470" s="106"/>
      <c r="X470" s="106"/>
      <c r="Y470" s="106"/>
      <c r="Z470" s="106"/>
      <c r="AA470" s="106"/>
      <c r="AB470" s="106"/>
    </row>
    <row r="471" spans="2:28">
      <c r="B471" s="106"/>
      <c r="C471" s="106"/>
      <c r="D471" s="106"/>
      <c r="E471" s="106"/>
      <c r="F471" s="106"/>
      <c r="G471" s="106"/>
      <c r="H471" s="106"/>
      <c r="I471" s="106"/>
      <c r="J471" s="106"/>
      <c r="K471" s="106"/>
      <c r="L471" s="106"/>
      <c r="M471" s="106"/>
      <c r="N471" s="106"/>
      <c r="O471" s="106"/>
      <c r="P471" s="106"/>
      <c r="Q471" s="106"/>
      <c r="R471" s="106"/>
      <c r="S471" s="106"/>
      <c r="T471" s="106"/>
      <c r="U471" s="106"/>
      <c r="V471" s="106"/>
      <c r="W471" s="106"/>
      <c r="X471" s="106"/>
      <c r="Y471" s="106"/>
      <c r="Z471" s="106"/>
      <c r="AA471" s="106"/>
      <c r="AB471" s="106"/>
    </row>
    <row r="472" spans="2:28">
      <c r="B472" s="106"/>
      <c r="C472" s="106"/>
      <c r="D472" s="106"/>
      <c r="E472" s="106"/>
      <c r="F472" s="106"/>
      <c r="G472" s="106"/>
      <c r="H472" s="106"/>
      <c r="I472" s="106"/>
      <c r="J472" s="106"/>
      <c r="K472" s="106"/>
      <c r="L472" s="106"/>
      <c r="M472" s="106"/>
      <c r="N472" s="106"/>
      <c r="O472" s="106"/>
      <c r="P472" s="106"/>
      <c r="Q472" s="106"/>
      <c r="R472" s="106"/>
      <c r="S472" s="106"/>
      <c r="T472" s="106"/>
      <c r="U472" s="106"/>
      <c r="V472" s="106"/>
      <c r="W472" s="106"/>
      <c r="X472" s="106"/>
      <c r="Y472" s="106"/>
      <c r="Z472" s="106"/>
      <c r="AA472" s="106"/>
      <c r="AB472" s="106"/>
    </row>
    <row r="473" spans="2:28">
      <c r="B473" s="106"/>
      <c r="C473" s="106"/>
      <c r="D473" s="106"/>
      <c r="E473" s="106"/>
      <c r="F473" s="106"/>
      <c r="G473" s="106"/>
      <c r="H473" s="106"/>
      <c r="I473" s="106"/>
      <c r="J473" s="106"/>
      <c r="K473" s="106"/>
      <c r="L473" s="106"/>
      <c r="M473" s="106"/>
      <c r="N473" s="106"/>
      <c r="O473" s="106"/>
      <c r="P473" s="106"/>
      <c r="Q473" s="106"/>
      <c r="R473" s="106"/>
      <c r="S473" s="106"/>
      <c r="T473" s="106"/>
      <c r="U473" s="106"/>
      <c r="V473" s="106"/>
      <c r="W473" s="106"/>
      <c r="X473" s="106"/>
      <c r="Y473" s="106"/>
      <c r="Z473" s="106"/>
      <c r="AA473" s="106"/>
      <c r="AB473" s="106"/>
    </row>
    <row r="474" spans="2:28">
      <c r="B474" s="106"/>
      <c r="C474" s="106"/>
      <c r="D474" s="106"/>
      <c r="E474" s="106"/>
      <c r="F474" s="106"/>
      <c r="G474" s="106"/>
      <c r="H474" s="106"/>
      <c r="I474" s="106"/>
      <c r="J474" s="106"/>
      <c r="K474" s="106"/>
      <c r="L474" s="106"/>
      <c r="M474" s="106"/>
      <c r="N474" s="106"/>
      <c r="O474" s="106"/>
      <c r="P474" s="106"/>
      <c r="Q474" s="106"/>
      <c r="R474" s="106"/>
      <c r="S474" s="106"/>
      <c r="T474" s="106"/>
      <c r="U474" s="106"/>
      <c r="V474" s="106"/>
      <c r="W474" s="106"/>
      <c r="X474" s="106"/>
      <c r="Y474" s="106"/>
      <c r="Z474" s="106"/>
      <c r="AA474" s="106"/>
      <c r="AB474" s="106"/>
    </row>
    <row r="475" spans="2:28">
      <c r="B475" s="106"/>
      <c r="C475" s="106"/>
      <c r="D475" s="106"/>
      <c r="E475" s="106"/>
      <c r="F475" s="106"/>
      <c r="G475" s="106"/>
      <c r="H475" s="106"/>
      <c r="I475" s="106"/>
      <c r="J475" s="106"/>
      <c r="K475" s="106"/>
      <c r="L475" s="106"/>
      <c r="M475" s="106"/>
      <c r="N475" s="106"/>
      <c r="O475" s="106"/>
      <c r="P475" s="106"/>
      <c r="Q475" s="106"/>
      <c r="R475" s="106"/>
      <c r="S475" s="106"/>
      <c r="T475" s="106"/>
      <c r="U475" s="106"/>
      <c r="V475" s="106"/>
      <c r="W475" s="106"/>
      <c r="X475" s="106"/>
      <c r="Y475" s="106"/>
      <c r="Z475" s="106"/>
      <c r="AA475" s="106"/>
      <c r="AB475" s="106"/>
    </row>
    <row r="476" spans="2:28">
      <c r="B476" s="106"/>
      <c r="C476" s="106"/>
      <c r="D476" s="106"/>
      <c r="E476" s="106"/>
      <c r="F476" s="106"/>
      <c r="G476" s="106"/>
      <c r="H476" s="106"/>
      <c r="I476" s="106"/>
      <c r="J476" s="106"/>
      <c r="K476" s="106"/>
      <c r="L476" s="106"/>
      <c r="M476" s="106"/>
      <c r="N476" s="106"/>
      <c r="O476" s="106"/>
      <c r="P476" s="106"/>
      <c r="Q476" s="106"/>
      <c r="R476" s="106"/>
      <c r="S476" s="106"/>
      <c r="T476" s="106"/>
      <c r="U476" s="106"/>
      <c r="V476" s="106"/>
      <c r="W476" s="106"/>
      <c r="X476" s="106"/>
      <c r="Y476" s="106"/>
      <c r="Z476" s="106"/>
      <c r="AA476" s="106"/>
      <c r="AB476" s="106"/>
    </row>
    <row r="477" spans="2:28">
      <c r="B477" s="106"/>
      <c r="C477" s="106"/>
      <c r="D477" s="106"/>
      <c r="E477" s="106"/>
      <c r="F477" s="106"/>
      <c r="G477" s="106"/>
      <c r="H477" s="106"/>
      <c r="I477" s="106"/>
      <c r="J477" s="106"/>
      <c r="K477" s="106"/>
      <c r="L477" s="106"/>
      <c r="M477" s="106"/>
      <c r="N477" s="106"/>
      <c r="O477" s="106"/>
      <c r="P477" s="106"/>
      <c r="Q477" s="106"/>
      <c r="R477" s="106"/>
      <c r="S477" s="106"/>
      <c r="T477" s="106"/>
      <c r="U477" s="106"/>
      <c r="V477" s="106"/>
      <c r="W477" s="106"/>
      <c r="X477" s="106"/>
      <c r="Y477" s="106"/>
      <c r="Z477" s="106"/>
      <c r="AA477" s="106"/>
      <c r="AB477" s="106"/>
    </row>
    <row r="478" spans="2:28">
      <c r="B478" s="106"/>
      <c r="C478" s="106"/>
      <c r="D478" s="106"/>
      <c r="E478" s="106"/>
      <c r="F478" s="106"/>
      <c r="G478" s="106"/>
      <c r="H478" s="106"/>
      <c r="I478" s="106"/>
      <c r="J478" s="106"/>
      <c r="K478" s="106"/>
      <c r="L478" s="106"/>
      <c r="M478" s="106"/>
      <c r="N478" s="106"/>
      <c r="O478" s="106"/>
      <c r="P478" s="106"/>
      <c r="Q478" s="106"/>
      <c r="R478" s="106"/>
      <c r="S478" s="106"/>
      <c r="T478" s="106"/>
      <c r="U478" s="106"/>
      <c r="V478" s="106"/>
      <c r="W478" s="106"/>
      <c r="X478" s="106"/>
      <c r="Y478" s="106"/>
      <c r="Z478" s="106"/>
      <c r="AA478" s="106"/>
      <c r="AB478" s="106"/>
    </row>
    <row r="479" spans="2:28">
      <c r="B479" s="106"/>
      <c r="C479" s="106"/>
      <c r="D479" s="106"/>
      <c r="E479" s="106"/>
      <c r="F479" s="106"/>
      <c r="G479" s="106"/>
      <c r="H479" s="106"/>
      <c r="I479" s="106"/>
      <c r="J479" s="106"/>
      <c r="K479" s="106"/>
      <c r="L479" s="106"/>
      <c r="M479" s="106"/>
      <c r="N479" s="106"/>
      <c r="O479" s="106"/>
      <c r="P479" s="106"/>
      <c r="Q479" s="106"/>
      <c r="R479" s="106"/>
      <c r="S479" s="106"/>
      <c r="T479" s="106"/>
      <c r="U479" s="106"/>
      <c r="V479" s="106"/>
      <c r="W479" s="106"/>
      <c r="X479" s="106"/>
      <c r="Y479" s="106"/>
      <c r="Z479" s="106"/>
      <c r="AA479" s="106"/>
      <c r="AB479" s="106"/>
    </row>
    <row r="480" spans="2:28">
      <c r="B480" s="106"/>
      <c r="C480" s="106"/>
      <c r="D480" s="106"/>
      <c r="E480" s="106"/>
      <c r="F480" s="106"/>
      <c r="G480" s="106"/>
      <c r="H480" s="106"/>
      <c r="I480" s="106"/>
      <c r="J480" s="106"/>
      <c r="K480" s="106"/>
      <c r="L480" s="106"/>
      <c r="M480" s="106"/>
      <c r="N480" s="106"/>
      <c r="O480" s="106"/>
      <c r="P480" s="106"/>
      <c r="Q480" s="106"/>
      <c r="R480" s="106"/>
      <c r="S480" s="106"/>
      <c r="T480" s="106"/>
      <c r="U480" s="106"/>
      <c r="V480" s="106"/>
      <c r="W480" s="106"/>
      <c r="X480" s="106"/>
      <c r="Y480" s="106"/>
      <c r="Z480" s="106"/>
      <c r="AA480" s="106"/>
      <c r="AB480" s="106"/>
    </row>
    <row r="481" spans="2:28">
      <c r="B481" s="106"/>
      <c r="C481" s="106"/>
      <c r="D481" s="106"/>
      <c r="E481" s="106"/>
      <c r="F481" s="106"/>
      <c r="G481" s="106"/>
      <c r="H481" s="106"/>
      <c r="I481" s="106"/>
      <c r="J481" s="106"/>
      <c r="K481" s="106"/>
      <c r="L481" s="106"/>
      <c r="M481" s="106"/>
      <c r="N481" s="106"/>
      <c r="O481" s="106"/>
      <c r="P481" s="106"/>
      <c r="Q481" s="106"/>
      <c r="R481" s="106"/>
      <c r="S481" s="106"/>
      <c r="T481" s="106"/>
      <c r="U481" s="106"/>
      <c r="V481" s="106"/>
      <c r="W481" s="106"/>
      <c r="X481" s="106"/>
      <c r="Y481" s="106"/>
      <c r="Z481" s="106"/>
      <c r="AA481" s="106"/>
      <c r="AB481" s="106"/>
    </row>
    <row r="482" spans="2:28">
      <c r="B482" s="106"/>
      <c r="C482" s="106"/>
      <c r="D482" s="106"/>
      <c r="E482" s="106"/>
      <c r="F482" s="106"/>
      <c r="G482" s="106"/>
      <c r="H482" s="106"/>
      <c r="I482" s="106"/>
      <c r="J482" s="106"/>
      <c r="K482" s="106"/>
      <c r="L482" s="106"/>
      <c r="M482" s="106"/>
      <c r="N482" s="106"/>
      <c r="O482" s="106"/>
      <c r="P482" s="106"/>
      <c r="Q482" s="106"/>
      <c r="R482" s="106"/>
      <c r="S482" s="106"/>
      <c r="T482" s="106"/>
      <c r="U482" s="106"/>
      <c r="V482" s="106"/>
      <c r="W482" s="106"/>
      <c r="X482" s="106"/>
      <c r="Y482" s="106"/>
      <c r="Z482" s="106"/>
      <c r="AA482" s="106"/>
      <c r="AB482" s="106"/>
    </row>
    <row r="483" spans="2:28">
      <c r="B483" s="106"/>
      <c r="C483" s="106"/>
      <c r="D483" s="106"/>
      <c r="E483" s="106"/>
      <c r="F483" s="106"/>
      <c r="G483" s="106"/>
      <c r="H483" s="106"/>
      <c r="I483" s="106"/>
      <c r="J483" s="106"/>
      <c r="K483" s="106"/>
      <c r="L483" s="106"/>
      <c r="M483" s="106"/>
      <c r="N483" s="106"/>
      <c r="O483" s="106"/>
      <c r="P483" s="106"/>
      <c r="Q483" s="106"/>
      <c r="R483" s="106"/>
      <c r="S483" s="106"/>
      <c r="T483" s="106"/>
      <c r="U483" s="106"/>
      <c r="V483" s="106"/>
      <c r="W483" s="106"/>
      <c r="X483" s="106"/>
      <c r="Y483" s="106"/>
      <c r="Z483" s="106"/>
      <c r="AA483" s="106"/>
      <c r="AB483" s="106"/>
    </row>
    <row r="484" spans="2:28">
      <c r="B484" s="106"/>
      <c r="C484" s="106"/>
      <c r="D484" s="106"/>
      <c r="E484" s="106"/>
      <c r="F484" s="106"/>
      <c r="G484" s="106"/>
      <c r="H484" s="106"/>
      <c r="I484" s="106"/>
      <c r="J484" s="106"/>
      <c r="K484" s="106"/>
      <c r="L484" s="106"/>
      <c r="M484" s="106"/>
      <c r="N484" s="106"/>
      <c r="O484" s="106"/>
      <c r="P484" s="106"/>
      <c r="Q484" s="106"/>
      <c r="R484" s="106"/>
      <c r="S484" s="106"/>
      <c r="T484" s="106"/>
      <c r="U484" s="106"/>
      <c r="V484" s="106"/>
      <c r="W484" s="106"/>
      <c r="X484" s="106"/>
      <c r="Y484" s="106"/>
      <c r="Z484" s="106"/>
      <c r="AA484" s="106"/>
      <c r="AB484" s="106"/>
    </row>
    <row r="485" spans="2:28">
      <c r="B485" s="106"/>
      <c r="C485" s="106"/>
      <c r="D485" s="106"/>
      <c r="E485" s="106"/>
      <c r="F485" s="106"/>
      <c r="G485" s="106"/>
      <c r="H485" s="106"/>
      <c r="I485" s="106"/>
      <c r="J485" s="106"/>
      <c r="K485" s="106"/>
      <c r="L485" s="106"/>
      <c r="M485" s="106"/>
      <c r="N485" s="106"/>
      <c r="O485" s="106"/>
      <c r="P485" s="106"/>
      <c r="Q485" s="106"/>
      <c r="R485" s="106"/>
      <c r="S485" s="106"/>
      <c r="T485" s="106"/>
      <c r="U485" s="106"/>
      <c r="V485" s="106"/>
      <c r="W485" s="106"/>
      <c r="X485" s="106"/>
      <c r="Y485" s="106"/>
      <c r="Z485" s="106"/>
      <c r="AA485" s="106"/>
      <c r="AB485" s="106"/>
    </row>
    <row r="486" spans="2:28">
      <c r="B486" s="106"/>
      <c r="C486" s="106"/>
      <c r="D486" s="106"/>
      <c r="E486" s="106"/>
      <c r="F486" s="106"/>
      <c r="G486" s="106"/>
      <c r="H486" s="106"/>
      <c r="I486" s="106"/>
      <c r="J486" s="106"/>
      <c r="K486" s="106"/>
      <c r="L486" s="106"/>
      <c r="M486" s="106"/>
      <c r="N486" s="106"/>
      <c r="O486" s="106"/>
      <c r="P486" s="106"/>
      <c r="Q486" s="106"/>
      <c r="R486" s="106"/>
      <c r="S486" s="106"/>
      <c r="T486" s="106"/>
      <c r="U486" s="106"/>
      <c r="V486" s="106"/>
      <c r="W486" s="106"/>
      <c r="X486" s="106"/>
      <c r="Y486" s="106"/>
      <c r="Z486" s="106"/>
      <c r="AA486" s="106"/>
      <c r="AB486" s="106"/>
    </row>
    <row r="487" spans="2:28">
      <c r="B487" s="106"/>
      <c r="C487" s="106"/>
      <c r="D487" s="106"/>
      <c r="E487" s="106"/>
      <c r="F487" s="106"/>
      <c r="G487" s="106"/>
      <c r="H487" s="106"/>
      <c r="I487" s="106"/>
      <c r="J487" s="106"/>
      <c r="K487" s="106"/>
      <c r="L487" s="106"/>
      <c r="M487" s="106"/>
      <c r="N487" s="106"/>
      <c r="O487" s="106"/>
      <c r="P487" s="106"/>
      <c r="Q487" s="106"/>
      <c r="R487" s="106"/>
      <c r="S487" s="106"/>
      <c r="T487" s="106"/>
      <c r="U487" s="106"/>
      <c r="V487" s="106"/>
      <c r="W487" s="106"/>
      <c r="X487" s="106"/>
      <c r="Y487" s="106"/>
      <c r="Z487" s="106"/>
      <c r="AA487" s="106"/>
      <c r="AB487" s="106"/>
    </row>
    <row r="488" spans="2:28">
      <c r="B488" s="106"/>
      <c r="C488" s="106"/>
      <c r="D488" s="106"/>
      <c r="E488" s="106"/>
      <c r="F488" s="106"/>
      <c r="G488" s="106"/>
      <c r="H488" s="106"/>
      <c r="I488" s="106"/>
      <c r="J488" s="106"/>
      <c r="K488" s="106"/>
      <c r="L488" s="106"/>
      <c r="M488" s="106"/>
      <c r="N488" s="106"/>
      <c r="O488" s="106"/>
      <c r="P488" s="106"/>
      <c r="Q488" s="106"/>
      <c r="R488" s="106"/>
      <c r="S488" s="106"/>
      <c r="T488" s="106"/>
      <c r="U488" s="106"/>
      <c r="V488" s="106"/>
      <c r="W488" s="106"/>
      <c r="X488" s="106"/>
      <c r="Y488" s="106"/>
      <c r="Z488" s="106"/>
      <c r="AA488" s="106"/>
      <c r="AB488" s="106"/>
    </row>
    <row r="489" spans="2:28">
      <c r="B489" s="106"/>
      <c r="C489" s="106"/>
      <c r="D489" s="106"/>
      <c r="E489" s="106"/>
      <c r="F489" s="106"/>
      <c r="G489" s="106"/>
      <c r="H489" s="106"/>
      <c r="I489" s="106"/>
      <c r="J489" s="106"/>
      <c r="K489" s="106"/>
      <c r="L489" s="106"/>
      <c r="M489" s="106"/>
      <c r="N489" s="106"/>
      <c r="O489" s="106"/>
      <c r="P489" s="106"/>
      <c r="Q489" s="106"/>
      <c r="R489" s="106"/>
      <c r="S489" s="106"/>
      <c r="T489" s="106"/>
      <c r="U489" s="106"/>
      <c r="V489" s="106"/>
      <c r="W489" s="106"/>
      <c r="X489" s="106"/>
      <c r="Y489" s="106"/>
      <c r="Z489" s="106"/>
      <c r="AA489" s="106"/>
      <c r="AB489" s="106"/>
    </row>
    <row r="490" spans="2:28">
      <c r="B490" s="106"/>
      <c r="C490" s="106"/>
      <c r="D490" s="106"/>
      <c r="E490" s="106"/>
      <c r="F490" s="106"/>
      <c r="G490" s="106"/>
      <c r="H490" s="106"/>
      <c r="I490" s="106"/>
      <c r="J490" s="106"/>
      <c r="K490" s="106"/>
      <c r="L490" s="106"/>
      <c r="M490" s="106"/>
      <c r="N490" s="106"/>
      <c r="O490" s="106"/>
      <c r="P490" s="106"/>
      <c r="Q490" s="106"/>
      <c r="R490" s="106"/>
      <c r="S490" s="106"/>
      <c r="T490" s="106"/>
      <c r="U490" s="106"/>
      <c r="V490" s="106"/>
      <c r="W490" s="106"/>
      <c r="X490" s="106"/>
      <c r="Y490" s="106"/>
      <c r="Z490" s="106"/>
      <c r="AA490" s="106"/>
      <c r="AB490" s="106"/>
    </row>
    <row r="491" spans="2:28">
      <c r="B491" s="106"/>
      <c r="C491" s="106"/>
      <c r="D491" s="106"/>
      <c r="E491" s="106"/>
      <c r="F491" s="106"/>
      <c r="G491" s="106"/>
      <c r="H491" s="106"/>
      <c r="I491" s="106"/>
      <c r="J491" s="106"/>
      <c r="K491" s="106"/>
      <c r="L491" s="106"/>
      <c r="M491" s="106"/>
      <c r="N491" s="106"/>
      <c r="O491" s="106"/>
      <c r="P491" s="106"/>
      <c r="Q491" s="106"/>
      <c r="R491" s="106"/>
      <c r="S491" s="106"/>
      <c r="T491" s="106"/>
      <c r="U491" s="106"/>
      <c r="V491" s="106"/>
      <c r="W491" s="106"/>
      <c r="X491" s="106"/>
      <c r="Y491" s="106"/>
      <c r="Z491" s="106"/>
      <c r="AA491" s="106"/>
      <c r="AB491" s="106"/>
    </row>
    <row r="492" spans="2:28">
      <c r="B492" s="106"/>
      <c r="C492" s="106"/>
      <c r="D492" s="106"/>
      <c r="E492" s="106"/>
      <c r="F492" s="106"/>
      <c r="G492" s="106"/>
      <c r="H492" s="106"/>
      <c r="I492" s="106"/>
      <c r="J492" s="106"/>
      <c r="K492" s="106"/>
      <c r="L492" s="106"/>
      <c r="M492" s="106"/>
      <c r="N492" s="106"/>
      <c r="O492" s="106"/>
      <c r="P492" s="106"/>
      <c r="Q492" s="106"/>
      <c r="R492" s="106"/>
      <c r="S492" s="106"/>
      <c r="T492" s="106"/>
      <c r="U492" s="106"/>
      <c r="V492" s="106"/>
      <c r="W492" s="106"/>
      <c r="X492" s="106"/>
      <c r="Y492" s="106"/>
      <c r="Z492" s="106"/>
      <c r="AA492" s="106"/>
      <c r="AB492" s="106"/>
    </row>
    <row r="493" spans="2:28">
      <c r="B493" s="106"/>
      <c r="C493" s="106"/>
      <c r="D493" s="106"/>
      <c r="E493" s="106"/>
      <c r="F493" s="106"/>
      <c r="G493" s="106"/>
      <c r="H493" s="106"/>
      <c r="I493" s="106"/>
      <c r="J493" s="106"/>
      <c r="K493" s="106"/>
      <c r="L493" s="106"/>
      <c r="M493" s="106"/>
      <c r="N493" s="106"/>
      <c r="O493" s="106"/>
      <c r="P493" s="106"/>
      <c r="Q493" s="106"/>
      <c r="R493" s="106"/>
      <c r="S493" s="106"/>
      <c r="T493" s="106"/>
      <c r="U493" s="106"/>
      <c r="V493" s="106"/>
      <c r="W493" s="106"/>
      <c r="X493" s="106"/>
      <c r="Y493" s="106"/>
      <c r="Z493" s="106"/>
      <c r="AA493" s="106"/>
      <c r="AB493" s="106"/>
    </row>
    <row r="494" spans="2:28">
      <c r="B494" s="106"/>
      <c r="C494" s="106"/>
      <c r="D494" s="106"/>
      <c r="E494" s="106"/>
      <c r="F494" s="106"/>
      <c r="G494" s="106"/>
      <c r="H494" s="106"/>
      <c r="I494" s="106"/>
      <c r="J494" s="106"/>
      <c r="K494" s="106"/>
      <c r="L494" s="106"/>
      <c r="M494" s="106"/>
      <c r="N494" s="106"/>
      <c r="O494" s="106"/>
      <c r="P494" s="106"/>
      <c r="Q494" s="106"/>
      <c r="R494" s="106"/>
      <c r="S494" s="106"/>
      <c r="T494" s="106"/>
      <c r="U494" s="106"/>
      <c r="V494" s="106"/>
      <c r="W494" s="106"/>
      <c r="X494" s="106"/>
      <c r="Y494" s="106"/>
      <c r="Z494" s="106"/>
      <c r="AA494" s="106"/>
      <c r="AB494" s="106"/>
    </row>
    <row r="495" spans="2:28">
      <c r="B495" s="106"/>
      <c r="C495" s="106"/>
      <c r="D495" s="106"/>
      <c r="E495" s="106"/>
      <c r="F495" s="106"/>
      <c r="G495" s="106"/>
      <c r="H495" s="106"/>
      <c r="I495" s="106"/>
      <c r="J495" s="106"/>
      <c r="K495" s="106"/>
      <c r="L495" s="106"/>
      <c r="M495" s="106"/>
      <c r="N495" s="106"/>
      <c r="O495" s="106"/>
      <c r="P495" s="106"/>
      <c r="Q495" s="106"/>
      <c r="R495" s="106"/>
      <c r="S495" s="106"/>
      <c r="T495" s="106"/>
      <c r="U495" s="106"/>
      <c r="V495" s="106"/>
      <c r="W495" s="106"/>
      <c r="X495" s="106"/>
      <c r="Y495" s="106"/>
      <c r="Z495" s="106"/>
      <c r="AA495" s="106"/>
      <c r="AB495" s="106"/>
    </row>
    <row r="496" spans="2:28">
      <c r="B496" s="106"/>
      <c r="C496" s="106"/>
      <c r="D496" s="106"/>
      <c r="E496" s="106"/>
      <c r="F496" s="106"/>
      <c r="G496" s="106"/>
      <c r="H496" s="106"/>
      <c r="I496" s="106"/>
      <c r="J496" s="106"/>
      <c r="K496" s="106"/>
      <c r="L496" s="106"/>
      <c r="M496" s="106"/>
      <c r="N496" s="106"/>
      <c r="O496" s="106"/>
      <c r="P496" s="106"/>
      <c r="Q496" s="106"/>
      <c r="R496" s="106"/>
      <c r="S496" s="106"/>
      <c r="T496" s="106"/>
      <c r="U496" s="106"/>
      <c r="V496" s="106"/>
      <c r="W496" s="106"/>
      <c r="X496" s="106"/>
      <c r="Y496" s="106"/>
      <c r="Z496" s="106"/>
      <c r="AA496" s="106"/>
      <c r="AB496" s="106"/>
    </row>
    <row r="497" spans="2:28">
      <c r="B497" s="106"/>
      <c r="C497" s="106"/>
      <c r="D497" s="106"/>
      <c r="E497" s="106"/>
      <c r="F497" s="106"/>
      <c r="G497" s="106"/>
      <c r="H497" s="106"/>
      <c r="I497" s="106"/>
      <c r="J497" s="106"/>
      <c r="K497" s="106"/>
      <c r="L497" s="106"/>
      <c r="M497" s="106"/>
      <c r="N497" s="106"/>
      <c r="O497" s="106"/>
      <c r="P497" s="106"/>
      <c r="Q497" s="106"/>
      <c r="R497" s="106"/>
      <c r="S497" s="106"/>
      <c r="T497" s="106"/>
      <c r="U497" s="106"/>
      <c r="V497" s="106"/>
      <c r="W497" s="106"/>
      <c r="X497" s="106"/>
      <c r="Y497" s="106"/>
      <c r="Z497" s="106"/>
      <c r="AA497" s="106"/>
      <c r="AB497" s="106"/>
    </row>
    <row r="498" spans="2:28">
      <c r="B498" s="106"/>
      <c r="C498" s="106"/>
      <c r="D498" s="106"/>
      <c r="E498" s="106"/>
      <c r="F498" s="106"/>
      <c r="G498" s="106"/>
      <c r="H498" s="106"/>
      <c r="I498" s="106"/>
      <c r="J498" s="106"/>
      <c r="K498" s="106"/>
      <c r="L498" s="106"/>
      <c r="M498" s="106"/>
      <c r="N498" s="106"/>
      <c r="O498" s="106"/>
      <c r="P498" s="106"/>
      <c r="Q498" s="106"/>
      <c r="R498" s="106"/>
      <c r="S498" s="106"/>
      <c r="T498" s="106"/>
      <c r="U498" s="106"/>
      <c r="V498" s="106"/>
      <c r="W498" s="106"/>
      <c r="X498" s="106"/>
      <c r="Y498" s="106"/>
      <c r="Z498" s="106"/>
      <c r="AA498" s="106"/>
      <c r="AB498" s="106"/>
    </row>
    <row r="499" spans="2:28">
      <c r="B499" s="106"/>
      <c r="C499" s="106"/>
      <c r="D499" s="106"/>
      <c r="E499" s="106"/>
      <c r="F499" s="106"/>
      <c r="G499" s="106"/>
      <c r="H499" s="106"/>
      <c r="I499" s="106"/>
      <c r="J499" s="106"/>
      <c r="K499" s="106"/>
      <c r="L499" s="106"/>
      <c r="M499" s="106"/>
      <c r="N499" s="106"/>
      <c r="O499" s="106"/>
      <c r="P499" s="106"/>
      <c r="Q499" s="106"/>
      <c r="R499" s="106"/>
      <c r="S499" s="106"/>
      <c r="T499" s="106"/>
      <c r="U499" s="106"/>
      <c r="V499" s="106"/>
      <c r="W499" s="106"/>
      <c r="X499" s="106"/>
      <c r="Y499" s="106"/>
      <c r="Z499" s="106"/>
      <c r="AA499" s="106"/>
      <c r="AB499" s="106"/>
    </row>
    <row r="500" spans="2:28">
      <c r="B500" s="106"/>
      <c r="C500" s="106"/>
      <c r="D500" s="106"/>
      <c r="E500" s="106"/>
      <c r="F500" s="106"/>
      <c r="G500" s="106"/>
      <c r="H500" s="106"/>
      <c r="I500" s="106"/>
      <c r="J500" s="106"/>
      <c r="K500" s="106"/>
      <c r="L500" s="106"/>
      <c r="M500" s="106"/>
      <c r="N500" s="106"/>
      <c r="O500" s="106"/>
      <c r="P500" s="106"/>
      <c r="Q500" s="106"/>
      <c r="R500" s="106"/>
      <c r="S500" s="106"/>
      <c r="T500" s="106"/>
      <c r="U500" s="106"/>
      <c r="V500" s="106"/>
      <c r="W500" s="106"/>
      <c r="X500" s="106"/>
      <c r="Y500" s="106"/>
      <c r="Z500" s="106"/>
      <c r="AA500" s="106"/>
      <c r="AB500" s="106"/>
    </row>
    <row r="501" spans="2:28">
      <c r="B501" s="106"/>
      <c r="C501" s="106"/>
      <c r="D501" s="106"/>
      <c r="E501" s="106"/>
      <c r="F501" s="106"/>
      <c r="G501" s="106"/>
      <c r="H501" s="106"/>
      <c r="I501" s="106"/>
      <c r="J501" s="106"/>
      <c r="K501" s="106"/>
      <c r="L501" s="106"/>
      <c r="M501" s="106"/>
      <c r="N501" s="106"/>
      <c r="O501" s="106"/>
      <c r="P501" s="106"/>
      <c r="Q501" s="106"/>
      <c r="R501" s="106"/>
      <c r="S501" s="106"/>
      <c r="T501" s="106"/>
      <c r="U501" s="106"/>
      <c r="V501" s="106"/>
      <c r="W501" s="106"/>
      <c r="X501" s="106"/>
      <c r="Y501" s="106"/>
      <c r="Z501" s="106"/>
      <c r="AA501" s="106"/>
      <c r="AB501" s="106"/>
    </row>
    <row r="502" spans="2:28">
      <c r="B502" s="106"/>
      <c r="C502" s="106"/>
      <c r="D502" s="106"/>
      <c r="E502" s="106"/>
      <c r="F502" s="106"/>
      <c r="G502" s="106"/>
      <c r="H502" s="106"/>
      <c r="I502" s="106"/>
      <c r="J502" s="106"/>
      <c r="K502" s="106"/>
      <c r="L502" s="106"/>
      <c r="M502" s="106"/>
      <c r="N502" s="106"/>
      <c r="O502" s="106"/>
      <c r="P502" s="106"/>
      <c r="Q502" s="106"/>
      <c r="R502" s="106"/>
      <c r="S502" s="106"/>
      <c r="T502" s="106"/>
      <c r="U502" s="106"/>
      <c r="V502" s="106"/>
      <c r="W502" s="106"/>
      <c r="X502" s="106"/>
      <c r="Y502" s="106"/>
      <c r="Z502" s="106"/>
      <c r="AA502" s="106"/>
      <c r="AB502" s="106"/>
    </row>
    <row r="503" spans="2:28">
      <c r="B503" s="106"/>
      <c r="C503" s="106"/>
      <c r="D503" s="106"/>
      <c r="E503" s="106"/>
      <c r="F503" s="106"/>
      <c r="G503" s="106"/>
      <c r="H503" s="106"/>
      <c r="I503" s="106"/>
      <c r="J503" s="106"/>
      <c r="K503" s="106"/>
      <c r="L503" s="106"/>
      <c r="M503" s="106"/>
      <c r="N503" s="106"/>
      <c r="O503" s="106"/>
      <c r="P503" s="106"/>
      <c r="Q503" s="106"/>
      <c r="R503" s="106"/>
      <c r="S503" s="106"/>
      <c r="T503" s="106"/>
      <c r="U503" s="106"/>
      <c r="V503" s="106"/>
      <c r="W503" s="106"/>
      <c r="X503" s="106"/>
      <c r="Y503" s="106"/>
      <c r="Z503" s="106"/>
      <c r="AA503" s="106"/>
      <c r="AB503" s="106"/>
    </row>
    <row r="504" spans="2:28">
      <c r="B504" s="106"/>
      <c r="C504" s="106"/>
      <c r="D504" s="106"/>
      <c r="E504" s="106"/>
      <c r="F504" s="106"/>
      <c r="G504" s="106"/>
      <c r="H504" s="106"/>
      <c r="I504" s="106"/>
      <c r="J504" s="106"/>
      <c r="K504" s="106"/>
      <c r="L504" s="106"/>
      <c r="M504" s="106"/>
      <c r="N504" s="106"/>
      <c r="O504" s="106"/>
      <c r="P504" s="106"/>
      <c r="Q504" s="106"/>
      <c r="R504" s="106"/>
      <c r="S504" s="106"/>
      <c r="T504" s="106"/>
      <c r="U504" s="106"/>
      <c r="V504" s="106"/>
      <c r="W504" s="106"/>
      <c r="X504" s="106"/>
      <c r="Y504" s="106"/>
      <c r="Z504" s="106"/>
      <c r="AA504" s="106"/>
      <c r="AB504" s="106"/>
    </row>
    <row r="505" spans="2:28">
      <c r="B505" s="106"/>
      <c r="C505" s="106"/>
      <c r="D505" s="106"/>
      <c r="E505" s="106"/>
      <c r="F505" s="106"/>
      <c r="G505" s="106"/>
      <c r="H505" s="106"/>
      <c r="I505" s="106"/>
      <c r="J505" s="106"/>
      <c r="K505" s="106"/>
      <c r="L505" s="106"/>
      <c r="M505" s="106"/>
      <c r="N505" s="106"/>
      <c r="O505" s="106"/>
      <c r="P505" s="106"/>
      <c r="Q505" s="106"/>
      <c r="R505" s="106"/>
      <c r="S505" s="106"/>
      <c r="T505" s="106"/>
      <c r="U505" s="106"/>
      <c r="V505" s="106"/>
      <c r="W505" s="106"/>
      <c r="X505" s="106"/>
      <c r="Y505" s="106"/>
      <c r="Z505" s="106"/>
      <c r="AA505" s="106"/>
      <c r="AB505" s="106"/>
    </row>
    <row r="506" spans="2:28">
      <c r="B506" s="106"/>
      <c r="C506" s="106"/>
      <c r="D506" s="106"/>
      <c r="E506" s="106"/>
      <c r="F506" s="106"/>
      <c r="G506" s="106"/>
      <c r="H506" s="106"/>
      <c r="I506" s="106"/>
      <c r="J506" s="106"/>
      <c r="K506" s="106"/>
      <c r="L506" s="106"/>
      <c r="M506" s="106"/>
      <c r="N506" s="106"/>
      <c r="O506" s="106"/>
      <c r="P506" s="106"/>
      <c r="Q506" s="106"/>
      <c r="R506" s="106"/>
      <c r="S506" s="106"/>
      <c r="T506" s="106"/>
      <c r="U506" s="106"/>
      <c r="V506" s="106"/>
      <c r="W506" s="106"/>
      <c r="X506" s="106"/>
      <c r="Y506" s="106"/>
      <c r="Z506" s="106"/>
      <c r="AA506" s="106"/>
      <c r="AB506" s="106"/>
    </row>
    <row r="507" spans="2:28">
      <c r="B507" s="106"/>
      <c r="C507" s="106"/>
      <c r="D507" s="106"/>
      <c r="E507" s="106"/>
      <c r="F507" s="106"/>
      <c r="G507" s="106"/>
      <c r="H507" s="106"/>
      <c r="I507" s="106"/>
      <c r="J507" s="106"/>
      <c r="K507" s="106"/>
      <c r="L507" s="106"/>
      <c r="M507" s="106"/>
      <c r="N507" s="106"/>
      <c r="O507" s="106"/>
      <c r="P507" s="106"/>
      <c r="Q507" s="106"/>
      <c r="R507" s="106"/>
      <c r="S507" s="106"/>
      <c r="T507" s="106"/>
      <c r="U507" s="106"/>
      <c r="V507" s="106"/>
      <c r="W507" s="106"/>
      <c r="X507" s="106"/>
      <c r="Y507" s="106"/>
      <c r="Z507" s="106"/>
      <c r="AA507" s="106"/>
      <c r="AB507" s="106"/>
    </row>
    <row r="508" spans="2:28">
      <c r="B508" s="106"/>
      <c r="C508" s="106"/>
      <c r="D508" s="106"/>
      <c r="E508" s="106"/>
      <c r="F508" s="106"/>
      <c r="G508" s="106"/>
      <c r="H508" s="106"/>
      <c r="I508" s="106"/>
      <c r="J508" s="106"/>
      <c r="K508" s="106"/>
      <c r="L508" s="106"/>
      <c r="M508" s="106"/>
      <c r="N508" s="106"/>
      <c r="O508" s="106"/>
      <c r="P508" s="106"/>
      <c r="Q508" s="106"/>
      <c r="R508" s="106"/>
      <c r="S508" s="106"/>
      <c r="T508" s="106"/>
      <c r="U508" s="106"/>
      <c r="V508" s="106"/>
      <c r="W508" s="106"/>
      <c r="X508" s="106"/>
      <c r="Y508" s="106"/>
      <c r="Z508" s="106"/>
      <c r="AA508" s="106"/>
      <c r="AB508" s="106"/>
    </row>
    <row r="509" spans="2:28">
      <c r="B509" s="106"/>
      <c r="C509" s="106"/>
      <c r="D509" s="106"/>
      <c r="E509" s="106"/>
      <c r="F509" s="106"/>
      <c r="G509" s="106"/>
      <c r="H509" s="106"/>
      <c r="I509" s="106"/>
      <c r="J509" s="106"/>
      <c r="K509" s="106"/>
      <c r="L509" s="106"/>
      <c r="M509" s="106"/>
      <c r="N509" s="106"/>
      <c r="O509" s="106"/>
      <c r="P509" s="106"/>
      <c r="Q509" s="106"/>
      <c r="R509" s="106"/>
      <c r="S509" s="106"/>
      <c r="T509" s="106"/>
      <c r="U509" s="106"/>
      <c r="V509" s="106"/>
      <c r="W509" s="106"/>
      <c r="X509" s="106"/>
      <c r="Y509" s="106"/>
      <c r="Z509" s="106"/>
      <c r="AA509" s="106"/>
      <c r="AB509" s="106"/>
    </row>
    <row r="510" spans="2:28">
      <c r="B510" s="106"/>
      <c r="C510" s="106"/>
      <c r="D510" s="106"/>
      <c r="E510" s="106"/>
      <c r="F510" s="106"/>
      <c r="G510" s="106"/>
      <c r="H510" s="106"/>
      <c r="I510" s="106"/>
      <c r="J510" s="106"/>
      <c r="K510" s="106"/>
      <c r="L510" s="106"/>
      <c r="M510" s="106"/>
      <c r="N510" s="106"/>
      <c r="O510" s="106"/>
      <c r="P510" s="106"/>
      <c r="Q510" s="106"/>
      <c r="R510" s="106"/>
      <c r="S510" s="106"/>
      <c r="T510" s="106"/>
      <c r="U510" s="106"/>
      <c r="V510" s="106"/>
      <c r="W510" s="106"/>
      <c r="X510" s="106"/>
      <c r="Y510" s="106"/>
      <c r="Z510" s="106"/>
      <c r="AA510" s="106"/>
      <c r="AB510" s="106"/>
    </row>
    <row r="511" spans="2:28">
      <c r="B511" s="106"/>
      <c r="C511" s="106"/>
      <c r="D511" s="106"/>
      <c r="E511" s="106"/>
      <c r="F511" s="106"/>
      <c r="G511" s="106"/>
      <c r="H511" s="106"/>
      <c r="I511" s="106"/>
      <c r="J511" s="106"/>
      <c r="K511" s="106"/>
      <c r="L511" s="106"/>
      <c r="M511" s="106"/>
      <c r="N511" s="106"/>
      <c r="O511" s="106"/>
      <c r="P511" s="106"/>
      <c r="Q511" s="106"/>
      <c r="R511" s="106"/>
      <c r="S511" s="106"/>
      <c r="T511" s="106"/>
      <c r="U511" s="106"/>
      <c r="V511" s="106"/>
      <c r="W511" s="106"/>
      <c r="X511" s="106"/>
      <c r="Y511" s="106"/>
      <c r="Z511" s="106"/>
      <c r="AA511" s="106"/>
      <c r="AB511" s="106"/>
    </row>
    <row r="512" spans="2:28">
      <c r="B512" s="106"/>
      <c r="C512" s="106"/>
      <c r="D512" s="106"/>
      <c r="E512" s="106"/>
      <c r="F512" s="106"/>
      <c r="G512" s="106"/>
      <c r="H512" s="106"/>
      <c r="I512" s="106"/>
      <c r="J512" s="106"/>
      <c r="K512" s="106"/>
      <c r="L512" s="106"/>
      <c r="M512" s="106"/>
      <c r="N512" s="106"/>
      <c r="O512" s="106"/>
      <c r="P512" s="106"/>
      <c r="Q512" s="106"/>
      <c r="R512" s="106"/>
      <c r="S512" s="106"/>
      <c r="T512" s="106"/>
      <c r="U512" s="106"/>
      <c r="V512" s="106"/>
      <c r="W512" s="106"/>
      <c r="X512" s="106"/>
      <c r="Y512" s="106"/>
      <c r="Z512" s="106"/>
      <c r="AA512" s="106"/>
      <c r="AB512" s="106"/>
    </row>
    <row r="513" spans="2:28">
      <c r="B513" s="106"/>
      <c r="C513" s="106"/>
      <c r="D513" s="106"/>
      <c r="E513" s="106"/>
      <c r="F513" s="106"/>
      <c r="G513" s="106"/>
      <c r="H513" s="106"/>
      <c r="I513" s="106"/>
      <c r="J513" s="106"/>
      <c r="K513" s="106"/>
      <c r="L513" s="106"/>
      <c r="M513" s="106"/>
      <c r="N513" s="106"/>
      <c r="O513" s="106"/>
      <c r="P513" s="106"/>
      <c r="Q513" s="106"/>
      <c r="R513" s="106"/>
      <c r="S513" s="106"/>
      <c r="T513" s="106"/>
      <c r="U513" s="106"/>
      <c r="V513" s="106"/>
      <c r="W513" s="106"/>
      <c r="X513" s="106"/>
      <c r="Y513" s="106"/>
      <c r="Z513" s="106"/>
      <c r="AA513" s="106"/>
      <c r="AB513" s="106"/>
    </row>
    <row r="514" spans="2:28">
      <c r="B514" s="106"/>
      <c r="C514" s="106"/>
      <c r="D514" s="106"/>
      <c r="E514" s="106"/>
      <c r="F514" s="106"/>
      <c r="G514" s="106"/>
      <c r="H514" s="106"/>
      <c r="I514" s="106"/>
      <c r="J514" s="106"/>
      <c r="K514" s="106"/>
      <c r="L514" s="106"/>
      <c r="M514" s="106"/>
      <c r="N514" s="106"/>
      <c r="O514" s="106"/>
      <c r="P514" s="106"/>
      <c r="Q514" s="106"/>
      <c r="R514" s="106"/>
      <c r="S514" s="106"/>
      <c r="T514" s="106"/>
      <c r="U514" s="106"/>
      <c r="V514" s="106"/>
      <c r="W514" s="106"/>
      <c r="X514" s="106"/>
      <c r="Y514" s="106"/>
      <c r="Z514" s="106"/>
      <c r="AA514" s="106"/>
      <c r="AB514" s="106"/>
    </row>
    <row r="515" spans="2:28">
      <c r="B515" s="106"/>
      <c r="C515" s="106"/>
      <c r="D515" s="106"/>
      <c r="E515" s="106"/>
      <c r="F515" s="106"/>
      <c r="G515" s="106"/>
      <c r="H515" s="106"/>
      <c r="I515" s="106"/>
      <c r="J515" s="106"/>
      <c r="K515" s="106"/>
      <c r="L515" s="106"/>
      <c r="M515" s="106"/>
      <c r="N515" s="106"/>
      <c r="O515" s="106"/>
      <c r="P515" s="106"/>
      <c r="Q515" s="106"/>
      <c r="R515" s="106"/>
      <c r="S515" s="106"/>
      <c r="T515" s="106"/>
      <c r="U515" s="106"/>
      <c r="V515" s="106"/>
      <c r="W515" s="106"/>
      <c r="X515" s="106"/>
      <c r="Y515" s="106"/>
      <c r="Z515" s="106"/>
      <c r="AA515" s="106"/>
      <c r="AB515" s="106"/>
    </row>
    <row r="516" spans="2:28">
      <c r="B516" s="106"/>
      <c r="C516" s="106"/>
      <c r="D516" s="106"/>
      <c r="E516" s="106"/>
      <c r="F516" s="106"/>
      <c r="G516" s="106"/>
      <c r="H516" s="106"/>
      <c r="I516" s="106"/>
      <c r="J516" s="106"/>
      <c r="K516" s="106"/>
      <c r="L516" s="106"/>
      <c r="M516" s="106"/>
      <c r="N516" s="106"/>
      <c r="O516" s="106"/>
      <c r="P516" s="106"/>
      <c r="Q516" s="106"/>
      <c r="R516" s="106"/>
      <c r="S516" s="106"/>
      <c r="T516" s="106"/>
      <c r="U516" s="106"/>
      <c r="V516" s="106"/>
      <c r="W516" s="106"/>
      <c r="X516" s="106"/>
      <c r="Y516" s="106"/>
      <c r="Z516" s="106"/>
      <c r="AA516" s="106"/>
      <c r="AB516" s="106"/>
    </row>
    <row r="517" spans="2:28">
      <c r="B517" s="106"/>
      <c r="C517" s="106"/>
      <c r="D517" s="106"/>
      <c r="E517" s="106"/>
      <c r="F517" s="106"/>
      <c r="G517" s="106"/>
      <c r="H517" s="106"/>
      <c r="I517" s="106"/>
      <c r="J517" s="106"/>
      <c r="K517" s="106"/>
      <c r="L517" s="106"/>
      <c r="M517" s="106"/>
      <c r="N517" s="106"/>
      <c r="O517" s="106"/>
      <c r="P517" s="106"/>
      <c r="Q517" s="106"/>
      <c r="R517" s="106"/>
      <c r="S517" s="106"/>
      <c r="T517" s="106"/>
      <c r="U517" s="106"/>
      <c r="V517" s="106"/>
      <c r="W517" s="106"/>
      <c r="X517" s="106"/>
      <c r="Y517" s="106"/>
      <c r="Z517" s="106"/>
      <c r="AA517" s="106"/>
      <c r="AB517" s="106"/>
    </row>
    <row r="518" spans="2:28">
      <c r="B518" s="106"/>
      <c r="C518" s="106"/>
      <c r="D518" s="106"/>
      <c r="E518" s="106"/>
      <c r="F518" s="106"/>
      <c r="G518" s="106"/>
      <c r="H518" s="106"/>
      <c r="I518" s="106"/>
      <c r="J518" s="106"/>
      <c r="K518" s="106"/>
      <c r="L518" s="106"/>
      <c r="M518" s="106"/>
      <c r="N518" s="106"/>
      <c r="O518" s="106"/>
      <c r="P518" s="106"/>
      <c r="Q518" s="106"/>
      <c r="R518" s="106"/>
      <c r="S518" s="106"/>
      <c r="T518" s="106"/>
      <c r="U518" s="106"/>
      <c r="V518" s="106"/>
      <c r="W518" s="106"/>
      <c r="X518" s="106"/>
      <c r="Y518" s="106"/>
      <c r="Z518" s="106"/>
      <c r="AA518" s="106"/>
      <c r="AB518" s="106"/>
    </row>
    <row r="519" spans="2:28">
      <c r="B519" s="106"/>
      <c r="C519" s="106"/>
      <c r="D519" s="106"/>
      <c r="E519" s="106"/>
      <c r="F519" s="106"/>
      <c r="G519" s="106"/>
      <c r="H519" s="106"/>
      <c r="I519" s="106"/>
      <c r="J519" s="106"/>
      <c r="K519" s="106"/>
      <c r="L519" s="106"/>
      <c r="M519" s="106"/>
      <c r="N519" s="106"/>
      <c r="O519" s="106"/>
      <c r="P519" s="106"/>
      <c r="Q519" s="106"/>
      <c r="R519" s="106"/>
      <c r="S519" s="106"/>
      <c r="T519" s="106"/>
      <c r="U519" s="106"/>
      <c r="V519" s="106"/>
      <c r="W519" s="106"/>
      <c r="X519" s="106"/>
      <c r="Y519" s="106"/>
      <c r="Z519" s="106"/>
      <c r="AA519" s="106"/>
      <c r="AB519" s="106"/>
    </row>
    <row r="520" spans="2:28">
      <c r="B520" s="106"/>
      <c r="C520" s="106"/>
      <c r="D520" s="106"/>
      <c r="E520" s="106"/>
      <c r="F520" s="106"/>
      <c r="G520" s="106"/>
      <c r="H520" s="106"/>
      <c r="I520" s="106"/>
      <c r="J520" s="106"/>
      <c r="K520" s="106"/>
      <c r="L520" s="106"/>
      <c r="M520" s="106"/>
      <c r="N520" s="106"/>
      <c r="O520" s="106"/>
      <c r="P520" s="106"/>
      <c r="Q520" s="106"/>
      <c r="R520" s="106"/>
      <c r="S520" s="106"/>
      <c r="T520" s="106"/>
      <c r="U520" s="106"/>
      <c r="V520" s="106"/>
      <c r="W520" s="106"/>
      <c r="X520" s="106"/>
      <c r="Y520" s="106"/>
      <c r="Z520" s="106"/>
      <c r="AA520" s="106"/>
      <c r="AB520" s="106"/>
    </row>
    <row r="521" spans="2:28">
      <c r="B521" s="106"/>
      <c r="C521" s="106"/>
      <c r="D521" s="106"/>
      <c r="E521" s="106"/>
      <c r="F521" s="106"/>
      <c r="G521" s="106"/>
      <c r="H521" s="106"/>
      <c r="I521" s="106"/>
      <c r="J521" s="106"/>
      <c r="K521" s="106"/>
      <c r="L521" s="106"/>
      <c r="M521" s="106"/>
      <c r="N521" s="106"/>
      <c r="O521" s="106"/>
      <c r="P521" s="106"/>
      <c r="Q521" s="106"/>
      <c r="R521" s="106"/>
      <c r="S521" s="106"/>
      <c r="T521" s="106"/>
      <c r="U521" s="106"/>
      <c r="V521" s="106"/>
      <c r="W521" s="106"/>
      <c r="X521" s="106"/>
      <c r="Y521" s="106"/>
      <c r="Z521" s="106"/>
      <c r="AA521" s="106"/>
      <c r="AB521" s="106"/>
    </row>
    <row r="522" spans="2:28">
      <c r="B522" s="106"/>
      <c r="C522" s="106"/>
      <c r="D522" s="106"/>
      <c r="E522" s="106"/>
      <c r="F522" s="106"/>
      <c r="G522" s="106"/>
      <c r="H522" s="106"/>
      <c r="I522" s="106"/>
      <c r="J522" s="106"/>
      <c r="K522" s="106"/>
      <c r="L522" s="106"/>
      <c r="M522" s="106"/>
      <c r="N522" s="106"/>
      <c r="O522" s="106"/>
      <c r="P522" s="106"/>
      <c r="Q522" s="106"/>
      <c r="R522" s="106"/>
      <c r="S522" s="106"/>
      <c r="T522" s="106"/>
      <c r="U522" s="106"/>
      <c r="V522" s="106"/>
      <c r="W522" s="106"/>
      <c r="X522" s="106"/>
      <c r="Y522" s="106"/>
      <c r="Z522" s="106"/>
      <c r="AA522" s="106"/>
      <c r="AB522" s="106"/>
    </row>
    <row r="523" spans="2:28">
      <c r="B523" s="106"/>
      <c r="C523" s="106"/>
      <c r="D523" s="106"/>
      <c r="E523" s="106"/>
      <c r="F523" s="106"/>
      <c r="G523" s="106"/>
      <c r="H523" s="106"/>
      <c r="I523" s="106"/>
      <c r="J523" s="106"/>
      <c r="K523" s="106"/>
      <c r="L523" s="106"/>
      <c r="M523" s="106"/>
      <c r="N523" s="106"/>
      <c r="O523" s="106"/>
      <c r="P523" s="106"/>
      <c r="Q523" s="106"/>
      <c r="R523" s="106"/>
      <c r="S523" s="106"/>
      <c r="T523" s="106"/>
      <c r="U523" s="106"/>
      <c r="V523" s="106"/>
      <c r="W523" s="106"/>
      <c r="X523" s="106"/>
      <c r="Y523" s="106"/>
      <c r="Z523" s="106"/>
      <c r="AA523" s="106"/>
      <c r="AB523" s="106"/>
    </row>
    <row r="524" spans="2:28">
      <c r="B524" s="106"/>
      <c r="C524" s="106"/>
      <c r="D524" s="106"/>
      <c r="E524" s="106"/>
      <c r="F524" s="106"/>
      <c r="G524" s="106"/>
      <c r="H524" s="106"/>
      <c r="I524" s="106"/>
      <c r="J524" s="106"/>
      <c r="K524" s="106"/>
      <c r="L524" s="106"/>
      <c r="M524" s="106"/>
      <c r="N524" s="106"/>
      <c r="O524" s="106"/>
      <c r="P524" s="106"/>
      <c r="Q524" s="106"/>
      <c r="R524" s="106"/>
      <c r="S524" s="106"/>
      <c r="T524" s="106"/>
      <c r="U524" s="106"/>
      <c r="V524" s="106"/>
      <c r="W524" s="106"/>
      <c r="X524" s="106"/>
      <c r="Y524" s="106"/>
      <c r="Z524" s="106"/>
      <c r="AA524" s="106"/>
      <c r="AB524" s="106"/>
    </row>
    <row r="525" spans="2:28">
      <c r="B525" s="106"/>
      <c r="C525" s="106"/>
      <c r="D525" s="106"/>
      <c r="E525" s="106"/>
      <c r="F525" s="106"/>
      <c r="G525" s="106"/>
      <c r="H525" s="106"/>
      <c r="I525" s="106"/>
      <c r="J525" s="106"/>
      <c r="K525" s="106"/>
      <c r="L525" s="106"/>
      <c r="M525" s="106"/>
      <c r="N525" s="106"/>
      <c r="O525" s="106"/>
      <c r="P525" s="106"/>
      <c r="Q525" s="106"/>
      <c r="R525" s="106"/>
      <c r="S525" s="106"/>
      <c r="T525" s="106"/>
      <c r="U525" s="106"/>
      <c r="V525" s="106"/>
      <c r="W525" s="106"/>
      <c r="X525" s="106"/>
      <c r="Y525" s="106"/>
      <c r="Z525" s="106"/>
      <c r="AA525" s="106"/>
      <c r="AB525" s="106"/>
    </row>
    <row r="526" spans="2:28">
      <c r="B526" s="106"/>
      <c r="C526" s="106"/>
      <c r="D526" s="106"/>
      <c r="E526" s="106"/>
      <c r="F526" s="106"/>
      <c r="G526" s="106"/>
      <c r="H526" s="106"/>
      <c r="I526" s="106"/>
      <c r="J526" s="106"/>
      <c r="K526" s="106"/>
      <c r="L526" s="106"/>
      <c r="M526" s="106"/>
      <c r="N526" s="106"/>
      <c r="O526" s="106"/>
      <c r="P526" s="106"/>
      <c r="Q526" s="106"/>
      <c r="R526" s="106"/>
      <c r="S526" s="106"/>
      <c r="T526" s="106"/>
      <c r="U526" s="106"/>
      <c r="V526" s="106"/>
      <c r="W526" s="106"/>
      <c r="X526" s="106"/>
      <c r="Y526" s="106"/>
      <c r="Z526" s="106"/>
      <c r="AA526" s="106"/>
      <c r="AB526" s="106"/>
    </row>
    <row r="527" spans="2:28">
      <c r="B527" s="106"/>
      <c r="C527" s="106"/>
      <c r="D527" s="106"/>
      <c r="E527" s="106"/>
      <c r="F527" s="106"/>
      <c r="G527" s="106"/>
      <c r="H527" s="106"/>
      <c r="I527" s="106"/>
      <c r="J527" s="106"/>
      <c r="K527" s="106"/>
      <c r="L527" s="106"/>
      <c r="M527" s="106"/>
      <c r="N527" s="106"/>
      <c r="O527" s="106"/>
      <c r="P527" s="106"/>
      <c r="Q527" s="106"/>
      <c r="R527" s="106"/>
      <c r="S527" s="106"/>
      <c r="T527" s="106"/>
      <c r="U527" s="106"/>
      <c r="V527" s="106"/>
      <c r="W527" s="106"/>
      <c r="X527" s="106"/>
      <c r="Y527" s="106"/>
      <c r="Z527" s="106"/>
      <c r="AA527" s="106"/>
      <c r="AB527" s="106"/>
    </row>
    <row r="528" spans="2:28">
      <c r="B528" s="106"/>
      <c r="C528" s="106"/>
      <c r="D528" s="106"/>
      <c r="E528" s="106"/>
      <c r="F528" s="106"/>
      <c r="G528" s="106"/>
      <c r="H528" s="106"/>
      <c r="I528" s="106"/>
      <c r="J528" s="106"/>
      <c r="K528" s="106"/>
      <c r="L528" s="106"/>
      <c r="M528" s="106"/>
      <c r="N528" s="106"/>
      <c r="O528" s="106"/>
      <c r="P528" s="106"/>
      <c r="Q528" s="106"/>
      <c r="R528" s="106"/>
      <c r="S528" s="106"/>
      <c r="T528" s="106"/>
      <c r="U528" s="106"/>
      <c r="V528" s="106"/>
      <c r="W528" s="106"/>
      <c r="X528" s="106"/>
      <c r="Y528" s="106"/>
      <c r="Z528" s="106"/>
      <c r="AA528" s="106"/>
      <c r="AB528" s="106"/>
    </row>
    <row r="529" spans="2:28">
      <c r="B529" s="106"/>
      <c r="C529" s="106"/>
      <c r="D529" s="106"/>
      <c r="E529" s="106"/>
      <c r="F529" s="106"/>
      <c r="G529" s="106"/>
      <c r="H529" s="106"/>
      <c r="I529" s="106"/>
      <c r="J529" s="106"/>
      <c r="K529" s="106"/>
      <c r="L529" s="106"/>
      <c r="M529" s="106"/>
      <c r="N529" s="106"/>
      <c r="O529" s="106"/>
      <c r="P529" s="106"/>
      <c r="Q529" s="106"/>
      <c r="R529" s="106"/>
      <c r="S529" s="106"/>
      <c r="T529" s="106"/>
      <c r="U529" s="106"/>
      <c r="V529" s="106"/>
      <c r="W529" s="106"/>
      <c r="X529" s="106"/>
      <c r="Y529" s="106"/>
      <c r="Z529" s="106"/>
      <c r="AA529" s="106"/>
      <c r="AB529" s="106"/>
    </row>
    <row r="530" spans="2:28">
      <c r="B530" s="106"/>
      <c r="C530" s="106"/>
      <c r="D530" s="106"/>
      <c r="E530" s="106"/>
      <c r="F530" s="106"/>
      <c r="G530" s="106"/>
      <c r="H530" s="106"/>
      <c r="I530" s="106"/>
      <c r="J530" s="106"/>
      <c r="K530" s="106"/>
      <c r="L530" s="106"/>
      <c r="M530" s="106"/>
      <c r="N530" s="106"/>
      <c r="O530" s="106"/>
      <c r="P530" s="106"/>
      <c r="Q530" s="106"/>
      <c r="R530" s="106"/>
      <c r="S530" s="106"/>
      <c r="T530" s="106"/>
      <c r="U530" s="106"/>
      <c r="V530" s="106"/>
      <c r="W530" s="106"/>
      <c r="X530" s="106"/>
      <c r="Y530" s="106"/>
      <c r="Z530" s="106"/>
      <c r="AA530" s="106"/>
      <c r="AB530" s="106"/>
    </row>
    <row r="531" spans="2:28">
      <c r="B531" s="106"/>
      <c r="C531" s="106"/>
      <c r="D531" s="106"/>
      <c r="E531" s="106"/>
      <c r="F531" s="106"/>
      <c r="G531" s="106"/>
      <c r="H531" s="106"/>
      <c r="I531" s="106"/>
      <c r="J531" s="106"/>
      <c r="K531" s="106"/>
      <c r="L531" s="106"/>
      <c r="M531" s="106"/>
      <c r="N531" s="106"/>
      <c r="O531" s="106"/>
      <c r="P531" s="106"/>
      <c r="Q531" s="106"/>
      <c r="R531" s="106"/>
      <c r="S531" s="106"/>
      <c r="T531" s="106"/>
      <c r="U531" s="106"/>
      <c r="V531" s="106"/>
      <c r="W531" s="106"/>
      <c r="X531" s="106"/>
      <c r="Y531" s="106"/>
      <c r="Z531" s="106"/>
      <c r="AA531" s="106"/>
      <c r="AB531" s="106"/>
    </row>
    <row r="532" spans="2:28">
      <c r="B532" s="106"/>
      <c r="C532" s="106"/>
      <c r="D532" s="106"/>
      <c r="E532" s="106"/>
      <c r="F532" s="106"/>
      <c r="G532" s="106"/>
      <c r="H532" s="106"/>
      <c r="I532" s="106"/>
      <c r="J532" s="106"/>
      <c r="K532" s="106"/>
      <c r="L532" s="106"/>
      <c r="M532" s="106"/>
      <c r="N532" s="106"/>
      <c r="O532" s="106"/>
      <c r="P532" s="106"/>
      <c r="Q532" s="106"/>
      <c r="R532" s="106"/>
      <c r="S532" s="106"/>
      <c r="T532" s="106"/>
      <c r="U532" s="106"/>
      <c r="V532" s="106"/>
      <c r="W532" s="106"/>
      <c r="X532" s="106"/>
      <c r="Y532" s="106"/>
      <c r="Z532" s="106"/>
      <c r="AA532" s="106"/>
      <c r="AB532" s="106"/>
    </row>
    <row r="533" spans="2:28">
      <c r="B533" s="106"/>
      <c r="C533" s="106"/>
      <c r="D533" s="106"/>
      <c r="E533" s="106"/>
      <c r="F533" s="106"/>
      <c r="G533" s="106"/>
      <c r="H533" s="106"/>
      <c r="I533" s="106"/>
      <c r="J533" s="106"/>
      <c r="K533" s="106"/>
      <c r="L533" s="106"/>
      <c r="M533" s="106"/>
      <c r="N533" s="106"/>
      <c r="O533" s="106"/>
      <c r="P533" s="106"/>
      <c r="Q533" s="106"/>
      <c r="R533" s="106"/>
      <c r="S533" s="106"/>
      <c r="T533" s="106"/>
      <c r="U533" s="106"/>
      <c r="V533" s="106"/>
      <c r="W533" s="106"/>
      <c r="X533" s="106"/>
      <c r="Y533" s="106"/>
      <c r="Z533" s="106"/>
      <c r="AA533" s="106"/>
      <c r="AB533" s="106"/>
    </row>
    <row r="534" spans="2:28">
      <c r="B534" s="106"/>
      <c r="C534" s="106"/>
      <c r="D534" s="106"/>
      <c r="E534" s="106"/>
      <c r="F534" s="106"/>
      <c r="G534" s="106"/>
      <c r="H534" s="106"/>
      <c r="I534" s="106"/>
      <c r="J534" s="106"/>
      <c r="K534" s="106"/>
      <c r="L534" s="106"/>
      <c r="M534" s="106"/>
      <c r="N534" s="106"/>
      <c r="O534" s="106"/>
      <c r="P534" s="106"/>
      <c r="Q534" s="106"/>
      <c r="R534" s="106"/>
      <c r="S534" s="106"/>
      <c r="T534" s="106"/>
      <c r="U534" s="106"/>
      <c r="V534" s="106"/>
      <c r="W534" s="106"/>
      <c r="X534" s="106"/>
      <c r="Y534" s="106"/>
      <c r="Z534" s="106"/>
      <c r="AA534" s="106"/>
      <c r="AB534" s="106"/>
    </row>
    <row r="535" spans="2:28">
      <c r="B535" s="106"/>
      <c r="C535" s="106"/>
      <c r="D535" s="106"/>
      <c r="E535" s="106"/>
      <c r="F535" s="106"/>
      <c r="G535" s="106"/>
      <c r="H535" s="106"/>
      <c r="I535" s="106"/>
      <c r="J535" s="106"/>
      <c r="K535" s="106"/>
      <c r="L535" s="106"/>
      <c r="M535" s="106"/>
      <c r="N535" s="106"/>
      <c r="O535" s="106"/>
      <c r="P535" s="106"/>
      <c r="Q535" s="106"/>
      <c r="R535" s="106"/>
      <c r="S535" s="106"/>
      <c r="T535" s="106"/>
      <c r="U535" s="106"/>
      <c r="V535" s="106"/>
      <c r="W535" s="106"/>
      <c r="X535" s="106"/>
      <c r="Y535" s="106"/>
      <c r="Z535" s="106"/>
      <c r="AA535" s="106"/>
      <c r="AB535" s="106"/>
    </row>
    <row r="536" spans="2:28">
      <c r="B536" s="106"/>
      <c r="C536" s="106"/>
      <c r="D536" s="106"/>
      <c r="E536" s="106"/>
      <c r="F536" s="106"/>
      <c r="G536" s="106"/>
      <c r="H536" s="106"/>
      <c r="I536" s="106"/>
      <c r="J536" s="106"/>
      <c r="K536" s="106"/>
      <c r="L536" s="106"/>
      <c r="M536" s="106"/>
      <c r="N536" s="106"/>
      <c r="O536" s="106"/>
      <c r="P536" s="106"/>
      <c r="Q536" s="106"/>
      <c r="R536" s="106"/>
      <c r="S536" s="106"/>
      <c r="T536" s="106"/>
      <c r="U536" s="106"/>
      <c r="V536" s="106"/>
      <c r="W536" s="106"/>
      <c r="X536" s="106"/>
      <c r="Y536" s="106"/>
      <c r="Z536" s="106"/>
      <c r="AA536" s="106"/>
      <c r="AB536" s="106"/>
    </row>
    <row r="537" spans="2:28">
      <c r="B537" s="106"/>
      <c r="C537" s="106"/>
      <c r="D537" s="106"/>
      <c r="E537" s="106"/>
      <c r="F537" s="106"/>
      <c r="G537" s="106"/>
      <c r="H537" s="106"/>
      <c r="I537" s="106"/>
      <c r="J537" s="106"/>
      <c r="K537" s="106"/>
      <c r="L537" s="106"/>
      <c r="M537" s="106"/>
      <c r="N537" s="106"/>
      <c r="O537" s="106"/>
      <c r="P537" s="106"/>
      <c r="Q537" s="106"/>
      <c r="R537" s="106"/>
      <c r="S537" s="106"/>
      <c r="T537" s="106"/>
      <c r="U537" s="106"/>
      <c r="V537" s="106"/>
      <c r="W537" s="106"/>
      <c r="X537" s="106"/>
      <c r="Y537" s="106"/>
      <c r="Z537" s="106"/>
      <c r="AA537" s="106"/>
      <c r="AB537" s="106"/>
    </row>
    <row r="538" spans="2:28">
      <c r="B538" s="106"/>
      <c r="C538" s="106"/>
      <c r="D538" s="106"/>
      <c r="E538" s="106"/>
      <c r="F538" s="106"/>
      <c r="G538" s="106"/>
      <c r="H538" s="106"/>
      <c r="I538" s="106"/>
      <c r="J538" s="106"/>
      <c r="K538" s="106"/>
      <c r="L538" s="106"/>
      <c r="M538" s="106"/>
      <c r="N538" s="106"/>
      <c r="O538" s="106"/>
      <c r="P538" s="106"/>
      <c r="Q538" s="106"/>
      <c r="R538" s="106"/>
      <c r="S538" s="106"/>
      <c r="T538" s="106"/>
      <c r="U538" s="106"/>
      <c r="V538" s="106"/>
      <c r="W538" s="106"/>
      <c r="X538" s="106"/>
      <c r="Y538" s="106"/>
      <c r="Z538" s="106"/>
      <c r="AA538" s="106"/>
      <c r="AB538" s="106"/>
    </row>
    <row r="539" spans="2:28">
      <c r="B539" s="106"/>
      <c r="C539" s="106"/>
      <c r="D539" s="106"/>
      <c r="E539" s="106"/>
      <c r="F539" s="106"/>
      <c r="G539" s="106"/>
      <c r="H539" s="106"/>
      <c r="I539" s="106"/>
      <c r="J539" s="106"/>
      <c r="K539" s="106"/>
      <c r="L539" s="106"/>
      <c r="M539" s="106"/>
      <c r="N539" s="106"/>
      <c r="O539" s="106"/>
      <c r="P539" s="106"/>
      <c r="Q539" s="106"/>
      <c r="R539" s="106"/>
      <c r="S539" s="106"/>
      <c r="T539" s="106"/>
      <c r="U539" s="106"/>
      <c r="V539" s="106"/>
      <c r="W539" s="106"/>
      <c r="X539" s="106"/>
      <c r="Y539" s="106"/>
      <c r="Z539" s="106"/>
      <c r="AA539" s="106"/>
      <c r="AB539" s="106"/>
    </row>
    <row r="540" spans="2:28">
      <c r="B540" s="106"/>
      <c r="C540" s="106"/>
      <c r="D540" s="106"/>
      <c r="E540" s="106"/>
      <c r="F540" s="106"/>
      <c r="G540" s="106"/>
      <c r="H540" s="106"/>
      <c r="I540" s="106"/>
      <c r="J540" s="106"/>
      <c r="K540" s="106"/>
      <c r="L540" s="106"/>
      <c r="M540" s="106"/>
      <c r="N540" s="106"/>
      <c r="O540" s="106"/>
      <c r="P540" s="106"/>
      <c r="Q540" s="106"/>
      <c r="R540" s="106"/>
      <c r="S540" s="106"/>
      <c r="T540" s="106"/>
      <c r="U540" s="106"/>
      <c r="V540" s="106"/>
      <c r="W540" s="106"/>
      <c r="X540" s="106"/>
      <c r="Y540" s="106"/>
      <c r="Z540" s="106"/>
      <c r="AA540" s="106"/>
      <c r="AB540" s="106"/>
    </row>
    <row r="541" spans="2:28">
      <c r="B541" s="106"/>
      <c r="C541" s="106"/>
      <c r="D541" s="106"/>
      <c r="E541" s="106"/>
      <c r="F541" s="106"/>
      <c r="G541" s="106"/>
      <c r="H541" s="106"/>
      <c r="I541" s="106"/>
      <c r="J541" s="106"/>
      <c r="K541" s="106"/>
      <c r="L541" s="106"/>
      <c r="M541" s="106"/>
      <c r="N541" s="106"/>
      <c r="O541" s="106"/>
      <c r="P541" s="106"/>
      <c r="Q541" s="106"/>
      <c r="R541" s="106"/>
      <c r="S541" s="106"/>
      <c r="T541" s="106"/>
      <c r="U541" s="106"/>
      <c r="V541" s="106"/>
      <c r="W541" s="106"/>
      <c r="X541" s="106"/>
      <c r="Y541" s="106"/>
      <c r="Z541" s="106"/>
      <c r="AA541" s="106"/>
      <c r="AB541" s="106"/>
    </row>
    <row r="542" spans="2:28">
      <c r="B542" s="106"/>
      <c r="C542" s="106"/>
      <c r="D542" s="106"/>
      <c r="E542" s="106"/>
      <c r="F542" s="106"/>
      <c r="G542" s="106"/>
      <c r="H542" s="106"/>
      <c r="I542" s="106"/>
      <c r="J542" s="106"/>
      <c r="K542" s="106"/>
      <c r="L542" s="106"/>
      <c r="M542" s="106"/>
      <c r="N542" s="106"/>
      <c r="O542" s="106"/>
      <c r="P542" s="106"/>
      <c r="Q542" s="106"/>
      <c r="R542" s="106"/>
      <c r="S542" s="106"/>
      <c r="T542" s="106"/>
      <c r="U542" s="106"/>
      <c r="V542" s="106"/>
      <c r="W542" s="106"/>
      <c r="X542" s="106"/>
      <c r="Y542" s="106"/>
      <c r="Z542" s="106"/>
      <c r="AA542" s="106"/>
      <c r="AB542" s="106"/>
    </row>
    <row r="543" spans="2:28">
      <c r="B543" s="106"/>
      <c r="C543" s="106"/>
      <c r="D543" s="106"/>
      <c r="E543" s="106"/>
      <c r="F543" s="106"/>
      <c r="G543" s="106"/>
      <c r="H543" s="106"/>
      <c r="I543" s="106"/>
      <c r="J543" s="106"/>
      <c r="K543" s="106"/>
      <c r="L543" s="106"/>
      <c r="M543" s="106"/>
      <c r="N543" s="106"/>
      <c r="O543" s="106"/>
      <c r="P543" s="106"/>
      <c r="Q543" s="106"/>
      <c r="R543" s="106"/>
      <c r="S543" s="106"/>
      <c r="T543" s="106"/>
      <c r="U543" s="106"/>
      <c r="V543" s="106"/>
      <c r="W543" s="106"/>
      <c r="X543" s="106"/>
      <c r="Y543" s="106"/>
      <c r="Z543" s="106"/>
      <c r="AA543" s="106"/>
      <c r="AB543" s="106"/>
    </row>
    <row r="544" spans="2:28">
      <c r="B544" s="106"/>
      <c r="C544" s="106"/>
      <c r="D544" s="106"/>
      <c r="E544" s="106"/>
      <c r="F544" s="106"/>
      <c r="G544" s="106"/>
      <c r="H544" s="106"/>
      <c r="I544" s="106"/>
      <c r="J544" s="106"/>
      <c r="K544" s="106"/>
      <c r="L544" s="106"/>
      <c r="M544" s="106"/>
      <c r="N544" s="106"/>
      <c r="O544" s="106"/>
      <c r="P544" s="106"/>
      <c r="Q544" s="106"/>
      <c r="R544" s="106"/>
      <c r="S544" s="106"/>
      <c r="T544" s="106"/>
      <c r="U544" s="106"/>
      <c r="V544" s="106"/>
      <c r="W544" s="106"/>
      <c r="X544" s="106"/>
      <c r="Y544" s="106"/>
      <c r="Z544" s="106"/>
      <c r="AA544" s="106"/>
      <c r="AB544" s="106"/>
    </row>
    <row r="545" spans="2:28">
      <c r="B545" s="106"/>
      <c r="C545" s="106"/>
      <c r="D545" s="106"/>
      <c r="E545" s="106"/>
      <c r="F545" s="106"/>
      <c r="G545" s="106"/>
      <c r="H545" s="106"/>
      <c r="I545" s="106"/>
      <c r="J545" s="106"/>
      <c r="K545" s="106"/>
      <c r="L545" s="106"/>
      <c r="M545" s="106"/>
      <c r="N545" s="106"/>
      <c r="O545" s="106"/>
      <c r="P545" s="106"/>
      <c r="Q545" s="106"/>
      <c r="R545" s="106"/>
      <c r="S545" s="106"/>
      <c r="T545" s="106"/>
      <c r="U545" s="106"/>
      <c r="V545" s="106"/>
      <c r="W545" s="106"/>
      <c r="X545" s="106"/>
      <c r="Y545" s="106"/>
      <c r="Z545" s="106"/>
      <c r="AA545" s="106"/>
      <c r="AB545" s="106"/>
    </row>
    <row r="546" spans="2:28">
      <c r="B546" s="106"/>
      <c r="C546" s="106"/>
      <c r="D546" s="106"/>
      <c r="E546" s="106"/>
      <c r="F546" s="106"/>
      <c r="G546" s="106"/>
      <c r="H546" s="106"/>
      <c r="I546" s="106"/>
      <c r="J546" s="106"/>
      <c r="K546" s="106"/>
      <c r="L546" s="106"/>
      <c r="M546" s="106"/>
      <c r="N546" s="106"/>
      <c r="O546" s="106"/>
      <c r="P546" s="106"/>
      <c r="Q546" s="106"/>
      <c r="R546" s="106"/>
      <c r="S546" s="106"/>
      <c r="T546" s="106"/>
      <c r="U546" s="106"/>
      <c r="V546" s="106"/>
      <c r="W546" s="106"/>
      <c r="X546" s="106"/>
      <c r="Y546" s="106"/>
      <c r="Z546" s="106"/>
      <c r="AA546" s="106"/>
      <c r="AB546" s="106"/>
    </row>
    <row r="547" spans="2:28">
      <c r="B547" s="106"/>
      <c r="C547" s="106"/>
      <c r="D547" s="106"/>
      <c r="E547" s="106"/>
      <c r="F547" s="106"/>
      <c r="G547" s="106"/>
      <c r="H547" s="106"/>
      <c r="I547" s="106"/>
      <c r="J547" s="106"/>
      <c r="K547" s="106"/>
      <c r="L547" s="106"/>
      <c r="M547" s="106"/>
      <c r="N547" s="106"/>
      <c r="O547" s="106"/>
      <c r="P547" s="106"/>
      <c r="Q547" s="106"/>
      <c r="R547" s="106"/>
      <c r="S547" s="106"/>
      <c r="T547" s="106"/>
      <c r="U547" s="106"/>
      <c r="V547" s="106"/>
      <c r="W547" s="106"/>
      <c r="X547" s="106"/>
      <c r="Y547" s="106"/>
      <c r="Z547" s="106"/>
      <c r="AA547" s="106"/>
      <c r="AB547" s="106"/>
    </row>
    <row r="548" spans="2:28">
      <c r="B548" s="106"/>
      <c r="C548" s="106"/>
      <c r="D548" s="106"/>
      <c r="E548" s="106"/>
      <c r="F548" s="106"/>
      <c r="G548" s="106"/>
      <c r="H548" s="106"/>
      <c r="I548" s="106"/>
      <c r="J548" s="106"/>
      <c r="K548" s="106"/>
      <c r="L548" s="106"/>
      <c r="M548" s="106"/>
      <c r="N548" s="106"/>
      <c r="O548" s="106"/>
      <c r="P548" s="106"/>
      <c r="Q548" s="106"/>
      <c r="R548" s="106"/>
      <c r="S548" s="106"/>
      <c r="T548" s="106"/>
      <c r="U548" s="106"/>
      <c r="V548" s="106"/>
      <c r="W548" s="106"/>
      <c r="X548" s="106"/>
      <c r="Y548" s="106"/>
      <c r="Z548" s="106"/>
      <c r="AA548" s="106"/>
      <c r="AB548" s="106"/>
    </row>
    <row r="549" spans="2:28">
      <c r="B549" s="106"/>
      <c r="C549" s="106"/>
      <c r="D549" s="106"/>
      <c r="E549" s="106"/>
      <c r="F549" s="106"/>
      <c r="G549" s="106"/>
      <c r="H549" s="106"/>
      <c r="I549" s="106"/>
      <c r="J549" s="106"/>
      <c r="K549" s="106"/>
      <c r="L549" s="106"/>
      <c r="M549" s="106"/>
      <c r="N549" s="106"/>
      <c r="O549" s="106"/>
      <c r="P549" s="106"/>
      <c r="Q549" s="106"/>
      <c r="R549" s="106"/>
      <c r="S549" s="106"/>
      <c r="T549" s="106"/>
      <c r="U549" s="106"/>
      <c r="V549" s="106"/>
      <c r="W549" s="106"/>
      <c r="X549" s="106"/>
      <c r="Y549" s="106"/>
      <c r="Z549" s="106"/>
      <c r="AA549" s="106"/>
      <c r="AB549" s="106"/>
    </row>
    <row r="550" spans="2:28">
      <c r="B550" s="106"/>
      <c r="C550" s="106"/>
      <c r="D550" s="106"/>
      <c r="E550" s="106"/>
      <c r="F550" s="106"/>
      <c r="G550" s="106"/>
      <c r="H550" s="106"/>
      <c r="I550" s="106"/>
      <c r="J550" s="106"/>
      <c r="K550" s="106"/>
      <c r="L550" s="106"/>
      <c r="M550" s="106"/>
      <c r="N550" s="106"/>
      <c r="O550" s="106"/>
      <c r="P550" s="106"/>
      <c r="Q550" s="106"/>
      <c r="R550" s="106"/>
      <c r="S550" s="106"/>
      <c r="T550" s="106"/>
      <c r="U550" s="106"/>
      <c r="V550" s="106"/>
      <c r="W550" s="106"/>
      <c r="X550" s="106"/>
      <c r="Y550" s="106"/>
      <c r="Z550" s="106"/>
      <c r="AA550" s="106"/>
      <c r="AB550" s="106"/>
    </row>
    <row r="551" spans="2:28">
      <c r="B551" s="106"/>
      <c r="C551" s="106"/>
      <c r="D551" s="106"/>
      <c r="E551" s="106"/>
      <c r="F551" s="106"/>
      <c r="G551" s="106"/>
      <c r="H551" s="106"/>
      <c r="I551" s="106"/>
      <c r="J551" s="106"/>
      <c r="K551" s="106"/>
      <c r="L551" s="106"/>
      <c r="M551" s="106"/>
      <c r="N551" s="106"/>
      <c r="O551" s="106"/>
      <c r="P551" s="106"/>
      <c r="Q551" s="106"/>
      <c r="R551" s="106"/>
      <c r="S551" s="106"/>
      <c r="T551" s="106"/>
      <c r="U551" s="106"/>
      <c r="V551" s="106"/>
      <c r="W551" s="106"/>
      <c r="X551" s="106"/>
      <c r="Y551" s="106"/>
      <c r="Z551" s="106"/>
      <c r="AA551" s="106"/>
      <c r="AB551" s="106"/>
    </row>
    <row r="552" spans="2:28">
      <c r="B552" s="106"/>
      <c r="C552" s="106"/>
      <c r="D552" s="106"/>
      <c r="E552" s="106"/>
      <c r="F552" s="106"/>
      <c r="G552" s="106"/>
      <c r="H552" s="106"/>
      <c r="I552" s="106"/>
      <c r="J552" s="106"/>
      <c r="K552" s="106"/>
      <c r="L552" s="106"/>
      <c r="M552" s="106"/>
      <c r="N552" s="106"/>
      <c r="O552" s="106"/>
      <c r="P552" s="106"/>
      <c r="Q552" s="106"/>
      <c r="R552" s="106"/>
      <c r="S552" s="106"/>
      <c r="T552" s="106"/>
      <c r="U552" s="106"/>
      <c r="V552" s="106"/>
      <c r="W552" s="106"/>
      <c r="X552" s="106"/>
      <c r="Y552" s="106"/>
      <c r="Z552" s="106"/>
      <c r="AA552" s="106"/>
      <c r="AB552" s="106"/>
    </row>
    <row r="553" spans="2:28">
      <c r="B553" s="106"/>
      <c r="C553" s="106"/>
      <c r="D553" s="106"/>
      <c r="E553" s="106"/>
      <c r="F553" s="106"/>
      <c r="G553" s="106"/>
      <c r="H553" s="106"/>
      <c r="I553" s="106"/>
      <c r="J553" s="106"/>
      <c r="K553" s="106"/>
      <c r="L553" s="106"/>
      <c r="M553" s="106"/>
      <c r="N553" s="106"/>
      <c r="O553" s="106"/>
      <c r="P553" s="106"/>
      <c r="Q553" s="106"/>
      <c r="R553" s="106"/>
      <c r="S553" s="106"/>
      <c r="T553" s="106"/>
      <c r="U553" s="106"/>
      <c r="V553" s="106"/>
      <c r="W553" s="106"/>
      <c r="X553" s="106"/>
      <c r="Y553" s="106"/>
      <c r="Z553" s="106"/>
      <c r="AA553" s="106"/>
      <c r="AB553" s="106"/>
    </row>
    <row r="554" spans="2:28">
      <c r="B554" s="106"/>
      <c r="C554" s="106"/>
      <c r="D554" s="106"/>
      <c r="E554" s="106"/>
      <c r="F554" s="106"/>
      <c r="G554" s="106"/>
      <c r="H554" s="106"/>
      <c r="I554" s="106"/>
      <c r="J554" s="106"/>
      <c r="K554" s="106"/>
      <c r="L554" s="106"/>
      <c r="M554" s="106"/>
      <c r="N554" s="106"/>
      <c r="O554" s="106"/>
      <c r="P554" s="106"/>
      <c r="Q554" s="106"/>
      <c r="R554" s="106"/>
      <c r="S554" s="106"/>
      <c r="T554" s="106"/>
      <c r="U554" s="106"/>
      <c r="V554" s="106"/>
      <c r="W554" s="106"/>
      <c r="X554" s="106"/>
      <c r="Y554" s="106"/>
      <c r="Z554" s="106"/>
      <c r="AA554" s="106"/>
      <c r="AB554" s="106"/>
    </row>
    <row r="555" spans="2:28">
      <c r="B555" s="106"/>
      <c r="C555" s="106"/>
      <c r="D555" s="106"/>
      <c r="E555" s="106"/>
      <c r="F555" s="106"/>
      <c r="G555" s="106"/>
      <c r="H555" s="106"/>
      <c r="I555" s="106"/>
      <c r="J555" s="106"/>
      <c r="K555" s="106"/>
      <c r="L555" s="106"/>
      <c r="M555" s="106"/>
      <c r="N555" s="106"/>
      <c r="O555" s="106"/>
      <c r="P555" s="106"/>
      <c r="Q555" s="106"/>
      <c r="R555" s="106"/>
      <c r="S555" s="106"/>
      <c r="T555" s="106"/>
      <c r="U555" s="106"/>
      <c r="V555" s="106"/>
      <c r="W555" s="106"/>
      <c r="X555" s="106"/>
      <c r="Y555" s="106"/>
      <c r="Z555" s="106"/>
      <c r="AA555" s="106"/>
      <c r="AB555" s="106"/>
    </row>
    <row r="556" spans="2:28">
      <c r="B556" s="106"/>
      <c r="C556" s="106"/>
      <c r="D556" s="106"/>
      <c r="E556" s="106"/>
      <c r="F556" s="106"/>
      <c r="G556" s="106"/>
      <c r="H556" s="106"/>
      <c r="I556" s="106"/>
      <c r="J556" s="106"/>
      <c r="K556" s="106"/>
      <c r="L556" s="106"/>
      <c r="M556" s="106"/>
      <c r="N556" s="106"/>
      <c r="O556" s="106"/>
      <c r="P556" s="106"/>
      <c r="Q556" s="106"/>
      <c r="R556" s="106"/>
      <c r="S556" s="106"/>
      <c r="T556" s="106"/>
      <c r="U556" s="106"/>
      <c r="V556" s="106"/>
      <c r="W556" s="106"/>
      <c r="X556" s="106"/>
      <c r="Y556" s="106"/>
      <c r="Z556" s="106"/>
      <c r="AA556" s="106"/>
      <c r="AB556" s="106"/>
    </row>
    <row r="557" spans="2:28">
      <c r="B557" s="106"/>
      <c r="C557" s="106"/>
      <c r="D557" s="106"/>
      <c r="E557" s="106"/>
      <c r="F557" s="106"/>
      <c r="G557" s="106"/>
      <c r="H557" s="106"/>
      <c r="I557" s="106"/>
      <c r="J557" s="106"/>
      <c r="K557" s="106"/>
      <c r="L557" s="106"/>
      <c r="M557" s="106"/>
      <c r="N557" s="106"/>
      <c r="O557" s="106"/>
      <c r="P557" s="106"/>
      <c r="Q557" s="106"/>
      <c r="R557" s="106"/>
      <c r="S557" s="106"/>
      <c r="T557" s="106"/>
      <c r="U557" s="106"/>
      <c r="V557" s="106"/>
      <c r="W557" s="106"/>
      <c r="X557" s="106"/>
      <c r="Y557" s="106"/>
      <c r="Z557" s="106"/>
      <c r="AA557" s="106"/>
      <c r="AB557" s="106"/>
    </row>
    <row r="558" spans="2:28">
      <c r="B558" s="106"/>
      <c r="C558" s="106"/>
      <c r="D558" s="106"/>
      <c r="E558" s="106"/>
      <c r="F558" s="106"/>
      <c r="G558" s="106"/>
      <c r="H558" s="106"/>
      <c r="I558" s="106"/>
      <c r="J558" s="106"/>
      <c r="K558" s="106"/>
      <c r="L558" s="106"/>
      <c r="M558" s="106"/>
      <c r="N558" s="106"/>
      <c r="O558" s="106"/>
      <c r="P558" s="106"/>
      <c r="Q558" s="106"/>
      <c r="R558" s="106"/>
      <c r="S558" s="106"/>
      <c r="T558" s="106"/>
      <c r="U558" s="106"/>
      <c r="V558" s="106"/>
      <c r="W558" s="106"/>
      <c r="X558" s="106"/>
      <c r="Y558" s="106"/>
      <c r="Z558" s="106"/>
      <c r="AA558" s="106"/>
      <c r="AB558" s="106"/>
    </row>
    <row r="559" spans="2:28">
      <c r="B559" s="106"/>
      <c r="C559" s="106"/>
      <c r="D559" s="106"/>
      <c r="E559" s="106"/>
      <c r="F559" s="106"/>
      <c r="G559" s="106"/>
      <c r="H559" s="106"/>
      <c r="I559" s="106"/>
      <c r="J559" s="106"/>
      <c r="K559" s="106"/>
      <c r="L559" s="106"/>
      <c r="M559" s="106"/>
      <c r="N559" s="106"/>
      <c r="O559" s="106"/>
      <c r="P559" s="106"/>
      <c r="Q559" s="106"/>
      <c r="R559" s="106"/>
      <c r="S559" s="106"/>
      <c r="T559" s="106"/>
      <c r="U559" s="106"/>
      <c r="V559" s="106"/>
      <c r="W559" s="106"/>
      <c r="X559" s="106"/>
      <c r="Y559" s="106"/>
      <c r="Z559" s="106"/>
      <c r="AA559" s="106"/>
      <c r="AB559" s="106"/>
    </row>
    <row r="560" spans="2:28">
      <c r="B560" s="106"/>
      <c r="C560" s="106"/>
      <c r="D560" s="106"/>
      <c r="E560" s="106"/>
      <c r="F560" s="106"/>
      <c r="G560" s="106"/>
      <c r="H560" s="106"/>
      <c r="I560" s="106"/>
      <c r="J560" s="106"/>
      <c r="K560" s="106"/>
      <c r="L560" s="106"/>
      <c r="M560" s="106"/>
      <c r="N560" s="106"/>
      <c r="O560" s="106"/>
      <c r="P560" s="106"/>
      <c r="Q560" s="106"/>
      <c r="R560" s="106"/>
      <c r="S560" s="106"/>
      <c r="T560" s="106"/>
      <c r="U560" s="106"/>
      <c r="V560" s="106"/>
      <c r="W560" s="106"/>
      <c r="X560" s="106"/>
      <c r="Y560" s="106"/>
      <c r="Z560" s="106"/>
      <c r="AA560" s="106"/>
      <c r="AB560" s="106"/>
    </row>
    <row r="561" spans="2:28">
      <c r="B561" s="106"/>
      <c r="C561" s="106"/>
      <c r="D561" s="106"/>
      <c r="E561" s="106"/>
      <c r="F561" s="106"/>
      <c r="G561" s="106"/>
      <c r="H561" s="106"/>
      <c r="I561" s="106"/>
      <c r="J561" s="106"/>
      <c r="K561" s="106"/>
      <c r="L561" s="106"/>
      <c r="M561" s="106"/>
      <c r="N561" s="106"/>
      <c r="O561" s="106"/>
      <c r="P561" s="106"/>
      <c r="Q561" s="106"/>
      <c r="R561" s="106"/>
      <c r="S561" s="106"/>
      <c r="T561" s="106"/>
      <c r="U561" s="106"/>
      <c r="V561" s="106"/>
      <c r="W561" s="106"/>
      <c r="X561" s="106"/>
      <c r="Y561" s="106"/>
      <c r="Z561" s="106"/>
      <c r="AA561" s="106"/>
      <c r="AB561" s="106"/>
    </row>
    <row r="562" spans="2:28">
      <c r="B562" s="106"/>
      <c r="C562" s="106"/>
      <c r="D562" s="106"/>
      <c r="E562" s="106"/>
      <c r="F562" s="106"/>
      <c r="G562" s="106"/>
      <c r="H562" s="106"/>
      <c r="I562" s="106"/>
      <c r="J562" s="106"/>
      <c r="K562" s="106"/>
      <c r="L562" s="106"/>
      <c r="M562" s="106"/>
      <c r="N562" s="106"/>
      <c r="O562" s="106"/>
      <c r="P562" s="106"/>
      <c r="Q562" s="106"/>
      <c r="R562" s="106"/>
      <c r="S562" s="106"/>
      <c r="T562" s="106"/>
      <c r="U562" s="106"/>
      <c r="V562" s="106"/>
      <c r="W562" s="106"/>
      <c r="X562" s="106"/>
      <c r="Y562" s="106"/>
      <c r="Z562" s="106"/>
      <c r="AA562" s="106"/>
      <c r="AB562" s="106"/>
    </row>
    <row r="563" spans="2:28">
      <c r="B563" s="106"/>
      <c r="C563" s="106"/>
      <c r="D563" s="106"/>
      <c r="E563" s="106"/>
      <c r="F563" s="106"/>
      <c r="G563" s="106"/>
      <c r="H563" s="106"/>
      <c r="I563" s="106"/>
      <c r="J563" s="106"/>
      <c r="K563" s="106"/>
      <c r="L563" s="106"/>
      <c r="M563" s="106"/>
      <c r="N563" s="106"/>
      <c r="O563" s="106"/>
      <c r="P563" s="106"/>
      <c r="Q563" s="106"/>
      <c r="R563" s="106"/>
      <c r="S563" s="106"/>
      <c r="T563" s="106"/>
      <c r="U563" s="106"/>
      <c r="V563" s="106"/>
      <c r="W563" s="106"/>
      <c r="X563" s="106"/>
      <c r="Y563" s="106"/>
      <c r="Z563" s="106"/>
      <c r="AA563" s="106"/>
      <c r="AB563" s="106"/>
    </row>
    <row r="564" spans="2:28">
      <c r="B564" s="106"/>
      <c r="C564" s="106"/>
      <c r="D564" s="106"/>
      <c r="E564" s="106"/>
      <c r="F564" s="106"/>
      <c r="G564" s="106"/>
      <c r="H564" s="106"/>
      <c r="I564" s="106"/>
      <c r="J564" s="106"/>
      <c r="K564" s="106"/>
      <c r="L564" s="106"/>
      <c r="M564" s="106"/>
      <c r="N564" s="106"/>
      <c r="O564" s="106"/>
      <c r="P564" s="106"/>
      <c r="Q564" s="106"/>
      <c r="R564" s="106"/>
      <c r="S564" s="106"/>
      <c r="T564" s="106"/>
      <c r="U564" s="106"/>
      <c r="V564" s="106"/>
      <c r="W564" s="106"/>
      <c r="X564" s="106"/>
      <c r="Y564" s="106"/>
      <c r="Z564" s="106"/>
      <c r="AA564" s="106"/>
      <c r="AB564" s="106"/>
    </row>
    <row r="565" spans="2:28">
      <c r="B565" s="106"/>
      <c r="C565" s="106"/>
      <c r="D565" s="106"/>
      <c r="E565" s="106"/>
      <c r="F565" s="106"/>
      <c r="G565" s="106"/>
      <c r="H565" s="106"/>
      <c r="I565" s="106"/>
      <c r="J565" s="106"/>
      <c r="K565" s="106"/>
      <c r="L565" s="106"/>
      <c r="M565" s="106"/>
      <c r="N565" s="106"/>
      <c r="O565" s="106"/>
      <c r="P565" s="106"/>
      <c r="Q565" s="106"/>
      <c r="R565" s="106"/>
      <c r="S565" s="106"/>
      <c r="T565" s="106"/>
      <c r="U565" s="106"/>
      <c r="V565" s="106"/>
      <c r="W565" s="106"/>
      <c r="X565" s="106"/>
      <c r="Y565" s="106"/>
      <c r="Z565" s="106"/>
      <c r="AA565" s="106"/>
      <c r="AB565" s="106"/>
    </row>
    <row r="566" spans="2:28">
      <c r="B566" s="106"/>
      <c r="C566" s="106"/>
      <c r="D566" s="106"/>
      <c r="E566" s="106"/>
      <c r="F566" s="106"/>
      <c r="G566" s="106"/>
      <c r="H566" s="106"/>
      <c r="I566" s="106"/>
      <c r="J566" s="106"/>
      <c r="K566" s="106"/>
      <c r="L566" s="106"/>
      <c r="M566" s="106"/>
      <c r="N566" s="106"/>
      <c r="O566" s="106"/>
      <c r="P566" s="106"/>
      <c r="Q566" s="106"/>
      <c r="R566" s="106"/>
      <c r="S566" s="106"/>
      <c r="T566" s="106"/>
      <c r="U566" s="106"/>
      <c r="V566" s="106"/>
      <c r="W566" s="106"/>
      <c r="X566" s="106"/>
      <c r="Y566" s="106"/>
      <c r="Z566" s="106"/>
      <c r="AA566" s="106"/>
      <c r="AB566" s="106"/>
    </row>
    <row r="567" spans="2:28">
      <c r="B567" s="106"/>
      <c r="C567" s="106"/>
      <c r="D567" s="106"/>
      <c r="E567" s="106"/>
      <c r="F567" s="106"/>
      <c r="G567" s="106"/>
      <c r="H567" s="106"/>
      <c r="I567" s="106"/>
      <c r="J567" s="106"/>
      <c r="K567" s="106"/>
      <c r="L567" s="106"/>
      <c r="M567" s="106"/>
      <c r="N567" s="106"/>
      <c r="O567" s="106"/>
      <c r="P567" s="106"/>
      <c r="Q567" s="106"/>
      <c r="R567" s="106"/>
      <c r="S567" s="106"/>
      <c r="T567" s="106"/>
      <c r="U567" s="106"/>
      <c r="V567" s="106"/>
      <c r="W567" s="106"/>
      <c r="X567" s="106"/>
      <c r="Y567" s="106"/>
      <c r="Z567" s="106"/>
      <c r="AA567" s="106"/>
      <c r="AB567" s="106"/>
    </row>
    <row r="568" spans="2:28">
      <c r="B568" s="106"/>
      <c r="C568" s="106"/>
      <c r="D568" s="106"/>
      <c r="E568" s="106"/>
      <c r="F568" s="106"/>
      <c r="G568" s="106"/>
      <c r="H568" s="106"/>
      <c r="I568" s="106"/>
      <c r="J568" s="106"/>
      <c r="K568" s="106"/>
      <c r="L568" s="106"/>
      <c r="M568" s="106"/>
      <c r="N568" s="106"/>
      <c r="O568" s="106"/>
      <c r="P568" s="106"/>
      <c r="Q568" s="106"/>
      <c r="R568" s="106"/>
      <c r="S568" s="106"/>
      <c r="T568" s="106"/>
      <c r="U568" s="106"/>
      <c r="V568" s="106"/>
      <c r="W568" s="106"/>
      <c r="X568" s="106"/>
      <c r="Y568" s="106"/>
      <c r="Z568" s="106"/>
      <c r="AA568" s="106"/>
      <c r="AB568" s="106"/>
    </row>
    <row r="569" spans="2:28">
      <c r="B569" s="106"/>
      <c r="C569" s="106"/>
      <c r="D569" s="106"/>
      <c r="E569" s="106"/>
      <c r="F569" s="106"/>
      <c r="G569" s="106"/>
      <c r="H569" s="106"/>
      <c r="I569" s="106"/>
      <c r="J569" s="106"/>
      <c r="K569" s="106"/>
      <c r="L569" s="106"/>
      <c r="M569" s="106"/>
      <c r="N569" s="106"/>
      <c r="O569" s="106"/>
      <c r="P569" s="106"/>
      <c r="Q569" s="106"/>
      <c r="R569" s="106"/>
      <c r="S569" s="106"/>
      <c r="T569" s="106"/>
      <c r="U569" s="106"/>
      <c r="V569" s="106"/>
      <c r="W569" s="106"/>
      <c r="X569" s="106"/>
      <c r="Y569" s="106"/>
      <c r="Z569" s="106"/>
      <c r="AA569" s="106"/>
      <c r="AB569" s="106"/>
    </row>
    <row r="570" spans="2:28">
      <c r="B570" s="106"/>
      <c r="C570" s="106"/>
      <c r="D570" s="106"/>
      <c r="E570" s="106"/>
      <c r="F570" s="106"/>
      <c r="G570" s="106"/>
      <c r="H570" s="106"/>
      <c r="I570" s="106"/>
      <c r="J570" s="106"/>
      <c r="K570" s="106"/>
      <c r="L570" s="106"/>
      <c r="M570" s="106"/>
      <c r="N570" s="106"/>
      <c r="O570" s="106"/>
      <c r="P570" s="106"/>
      <c r="Q570" s="106"/>
      <c r="R570" s="106"/>
      <c r="S570" s="106"/>
      <c r="T570" s="106"/>
      <c r="U570" s="106"/>
      <c r="V570" s="106"/>
      <c r="W570" s="106"/>
      <c r="X570" s="106"/>
      <c r="Y570" s="106"/>
      <c r="Z570" s="106"/>
      <c r="AA570" s="106"/>
      <c r="AB570" s="106"/>
    </row>
    <row r="571" spans="2:28">
      <c r="B571" s="106"/>
      <c r="C571" s="106"/>
      <c r="D571" s="106"/>
      <c r="E571" s="106"/>
      <c r="F571" s="106"/>
      <c r="G571" s="106"/>
      <c r="H571" s="106"/>
      <c r="I571" s="106"/>
      <c r="J571" s="106"/>
      <c r="K571" s="106"/>
      <c r="L571" s="106"/>
      <c r="M571" s="106"/>
      <c r="N571" s="106"/>
      <c r="O571" s="106"/>
      <c r="P571" s="106"/>
      <c r="Q571" s="106"/>
      <c r="R571" s="106"/>
      <c r="S571" s="106"/>
      <c r="T571" s="106"/>
      <c r="U571" s="106"/>
      <c r="V571" s="106"/>
      <c r="W571" s="106"/>
      <c r="X571" s="106"/>
      <c r="Y571" s="106"/>
      <c r="Z571" s="106"/>
      <c r="AA571" s="106"/>
      <c r="AB571" s="106"/>
    </row>
    <row r="572" spans="2:28">
      <c r="B572" s="106"/>
      <c r="C572" s="106"/>
      <c r="D572" s="106"/>
      <c r="E572" s="106"/>
      <c r="F572" s="106"/>
      <c r="G572" s="106"/>
      <c r="H572" s="106"/>
      <c r="I572" s="106"/>
      <c r="J572" s="106"/>
      <c r="K572" s="106"/>
      <c r="L572" s="106"/>
      <c r="M572" s="106"/>
      <c r="N572" s="106"/>
      <c r="O572" s="106"/>
      <c r="P572" s="106"/>
      <c r="Q572" s="106"/>
      <c r="R572" s="106"/>
      <c r="S572" s="106"/>
      <c r="T572" s="106"/>
      <c r="U572" s="106"/>
      <c r="V572" s="106"/>
      <c r="W572" s="106"/>
      <c r="X572" s="106"/>
      <c r="Y572" s="106"/>
      <c r="Z572" s="106"/>
      <c r="AA572" s="106"/>
      <c r="AB572" s="106"/>
    </row>
    <row r="573" spans="2:28">
      <c r="B573" s="106"/>
      <c r="C573" s="106"/>
      <c r="D573" s="106"/>
      <c r="E573" s="106"/>
      <c r="F573" s="106"/>
      <c r="G573" s="106"/>
      <c r="H573" s="106"/>
      <c r="I573" s="106"/>
      <c r="J573" s="106"/>
      <c r="K573" s="106"/>
      <c r="L573" s="106"/>
      <c r="M573" s="106"/>
      <c r="N573" s="106"/>
      <c r="O573" s="106"/>
      <c r="P573" s="106"/>
      <c r="Q573" s="106"/>
      <c r="R573" s="106"/>
      <c r="S573" s="106"/>
      <c r="T573" s="106"/>
      <c r="U573" s="106"/>
      <c r="V573" s="106"/>
      <c r="W573" s="106"/>
      <c r="X573" s="106"/>
      <c r="Y573" s="106"/>
      <c r="Z573" s="106"/>
      <c r="AA573" s="106"/>
      <c r="AB573" s="106"/>
    </row>
    <row r="574" spans="2:28">
      <c r="B574" s="106"/>
      <c r="C574" s="106"/>
      <c r="D574" s="106"/>
      <c r="E574" s="106"/>
      <c r="F574" s="106"/>
      <c r="G574" s="106"/>
      <c r="H574" s="106"/>
      <c r="I574" s="106"/>
      <c r="J574" s="106"/>
      <c r="K574" s="106"/>
      <c r="L574" s="106"/>
      <c r="M574" s="106"/>
      <c r="N574" s="106"/>
      <c r="O574" s="106"/>
      <c r="P574" s="106"/>
      <c r="Q574" s="106"/>
      <c r="R574" s="106"/>
      <c r="S574" s="106"/>
      <c r="T574" s="106"/>
      <c r="U574" s="106"/>
      <c r="V574" s="106"/>
      <c r="W574" s="106"/>
      <c r="X574" s="106"/>
      <c r="Y574" s="106"/>
      <c r="Z574" s="106"/>
      <c r="AA574" s="106"/>
      <c r="AB574" s="106"/>
    </row>
    <row r="575" spans="2:28">
      <c r="B575" s="106"/>
      <c r="C575" s="106"/>
      <c r="D575" s="106"/>
      <c r="E575" s="106"/>
      <c r="F575" s="106"/>
      <c r="G575" s="106"/>
      <c r="H575" s="106"/>
      <c r="I575" s="106"/>
      <c r="J575" s="106"/>
      <c r="K575" s="106"/>
      <c r="L575" s="106"/>
      <c r="M575" s="106"/>
      <c r="N575" s="106"/>
      <c r="O575" s="106"/>
      <c r="P575" s="106"/>
      <c r="Q575" s="106"/>
      <c r="R575" s="106"/>
      <c r="S575" s="106"/>
      <c r="T575" s="106"/>
      <c r="U575" s="106"/>
      <c r="V575" s="106"/>
      <c r="W575" s="106"/>
      <c r="X575" s="106"/>
      <c r="Y575" s="106"/>
      <c r="Z575" s="106"/>
      <c r="AA575" s="106"/>
      <c r="AB575" s="106"/>
    </row>
    <row r="576" spans="2:28">
      <c r="B576" s="106"/>
      <c r="C576" s="106"/>
      <c r="D576" s="106"/>
      <c r="E576" s="106"/>
      <c r="F576" s="106"/>
      <c r="G576" s="106"/>
      <c r="H576" s="106"/>
      <c r="I576" s="106"/>
      <c r="J576" s="106"/>
      <c r="K576" s="106"/>
      <c r="L576" s="106"/>
      <c r="M576" s="106"/>
      <c r="N576" s="106"/>
      <c r="O576" s="106"/>
      <c r="P576" s="106"/>
      <c r="Q576" s="106"/>
      <c r="R576" s="106"/>
      <c r="S576" s="106"/>
      <c r="T576" s="106"/>
      <c r="U576" s="106"/>
      <c r="V576" s="106"/>
      <c r="W576" s="106"/>
      <c r="X576" s="106"/>
      <c r="Y576" s="106"/>
      <c r="Z576" s="106"/>
      <c r="AA576" s="106"/>
      <c r="AB576" s="106"/>
    </row>
    <row r="577" spans="2:28">
      <c r="B577" s="106"/>
      <c r="C577" s="106"/>
      <c r="D577" s="106"/>
      <c r="E577" s="106"/>
      <c r="F577" s="106"/>
      <c r="G577" s="106"/>
      <c r="H577" s="106"/>
      <c r="I577" s="106"/>
      <c r="J577" s="106"/>
      <c r="K577" s="106"/>
      <c r="L577" s="106"/>
      <c r="M577" s="106"/>
      <c r="N577" s="106"/>
      <c r="O577" s="106"/>
      <c r="P577" s="106"/>
      <c r="Q577" s="106"/>
      <c r="R577" s="106"/>
      <c r="S577" s="106"/>
      <c r="T577" s="106"/>
      <c r="U577" s="106"/>
      <c r="V577" s="106"/>
      <c r="W577" s="106"/>
      <c r="X577" s="106"/>
      <c r="Y577" s="106"/>
      <c r="Z577" s="106"/>
      <c r="AA577" s="106"/>
      <c r="AB577" s="106"/>
    </row>
    <row r="578" spans="2:28">
      <c r="B578" s="106"/>
      <c r="C578" s="106"/>
      <c r="D578" s="106"/>
      <c r="E578" s="106"/>
      <c r="F578" s="106"/>
      <c r="G578" s="106"/>
      <c r="H578" s="106"/>
      <c r="I578" s="106"/>
      <c r="J578" s="106"/>
      <c r="K578" s="106"/>
      <c r="L578" s="106"/>
      <c r="M578" s="106"/>
      <c r="N578" s="106"/>
      <c r="O578" s="106"/>
      <c r="P578" s="106"/>
      <c r="Q578" s="106"/>
      <c r="R578" s="106"/>
      <c r="S578" s="106"/>
      <c r="T578" s="106"/>
      <c r="U578" s="106"/>
      <c r="V578" s="106"/>
      <c r="W578" s="106"/>
      <c r="X578" s="106"/>
      <c r="Y578" s="106"/>
      <c r="Z578" s="106"/>
      <c r="AA578" s="106"/>
      <c r="AB578" s="106"/>
    </row>
    <row r="579" spans="2:28">
      <c r="B579" s="106"/>
      <c r="C579" s="106"/>
      <c r="D579" s="106"/>
      <c r="E579" s="106"/>
      <c r="F579" s="106"/>
      <c r="G579" s="106"/>
      <c r="H579" s="106"/>
      <c r="I579" s="106"/>
      <c r="J579" s="106"/>
      <c r="K579" s="106"/>
      <c r="L579" s="106"/>
      <c r="M579" s="106"/>
      <c r="N579" s="106"/>
      <c r="O579" s="106"/>
      <c r="P579" s="106"/>
      <c r="Q579" s="106"/>
      <c r="R579" s="106"/>
      <c r="S579" s="106"/>
      <c r="T579" s="106"/>
      <c r="U579" s="106"/>
      <c r="V579" s="106"/>
      <c r="W579" s="106"/>
      <c r="X579" s="106"/>
      <c r="Y579" s="106"/>
      <c r="Z579" s="106"/>
      <c r="AA579" s="106"/>
      <c r="AB579" s="106"/>
    </row>
    <row r="580" spans="2:28">
      <c r="B580" s="106"/>
      <c r="C580" s="106"/>
      <c r="D580" s="106"/>
      <c r="E580" s="106"/>
      <c r="F580" s="106"/>
      <c r="G580" s="106"/>
      <c r="H580" s="106"/>
      <c r="I580" s="106"/>
      <c r="J580" s="106"/>
      <c r="K580" s="106"/>
      <c r="L580" s="106"/>
      <c r="M580" s="106"/>
      <c r="N580" s="106"/>
      <c r="O580" s="106"/>
      <c r="P580" s="106"/>
      <c r="Q580" s="106"/>
      <c r="R580" s="106"/>
      <c r="S580" s="106"/>
      <c r="T580" s="106"/>
      <c r="U580" s="106"/>
      <c r="V580" s="106"/>
      <c r="W580" s="106"/>
      <c r="X580" s="106"/>
      <c r="Y580" s="106"/>
      <c r="Z580" s="106"/>
      <c r="AA580" s="106"/>
      <c r="AB580" s="106"/>
    </row>
    <row r="581" spans="2:28">
      <c r="B581" s="106"/>
      <c r="C581" s="106"/>
      <c r="D581" s="106"/>
      <c r="E581" s="106"/>
      <c r="F581" s="106"/>
      <c r="G581" s="106"/>
      <c r="H581" s="106"/>
      <c r="I581" s="106"/>
      <c r="J581" s="106"/>
      <c r="K581" s="106"/>
      <c r="L581" s="106"/>
      <c r="M581" s="106"/>
      <c r="N581" s="106"/>
      <c r="O581" s="106"/>
      <c r="P581" s="106"/>
      <c r="Q581" s="106"/>
      <c r="R581" s="106"/>
      <c r="S581" s="106"/>
      <c r="T581" s="106"/>
      <c r="U581" s="106"/>
      <c r="V581" s="106"/>
      <c r="W581" s="106"/>
      <c r="X581" s="106"/>
      <c r="Y581" s="106"/>
      <c r="Z581" s="106"/>
      <c r="AA581" s="106"/>
      <c r="AB581" s="106"/>
    </row>
    <row r="582" spans="2:28">
      <c r="B582" s="106"/>
      <c r="C582" s="106"/>
      <c r="D582" s="106"/>
      <c r="E582" s="106"/>
      <c r="F582" s="106"/>
      <c r="G582" s="106"/>
      <c r="H582" s="106"/>
      <c r="I582" s="106"/>
      <c r="J582" s="106"/>
      <c r="K582" s="106"/>
      <c r="L582" s="106"/>
      <c r="M582" s="106"/>
      <c r="N582" s="106"/>
      <c r="O582" s="106"/>
      <c r="P582" s="106"/>
      <c r="Q582" s="106"/>
      <c r="R582" s="106"/>
      <c r="S582" s="106"/>
      <c r="T582" s="106"/>
      <c r="U582" s="106"/>
      <c r="V582" s="106"/>
      <c r="W582" s="106"/>
      <c r="X582" s="106"/>
      <c r="Y582" s="106"/>
      <c r="Z582" s="106"/>
      <c r="AA582" s="106"/>
      <c r="AB582" s="106"/>
    </row>
    <row r="583" spans="2:28">
      <c r="B583" s="106"/>
      <c r="C583" s="106"/>
      <c r="D583" s="106"/>
      <c r="E583" s="106"/>
      <c r="F583" s="106"/>
      <c r="G583" s="106"/>
      <c r="H583" s="106"/>
      <c r="I583" s="106"/>
      <c r="J583" s="106"/>
      <c r="K583" s="106"/>
      <c r="L583" s="106"/>
      <c r="M583" s="106"/>
      <c r="N583" s="106"/>
      <c r="O583" s="106"/>
      <c r="P583" s="106"/>
      <c r="Q583" s="106"/>
      <c r="R583" s="106"/>
      <c r="S583" s="106"/>
      <c r="T583" s="106"/>
      <c r="U583" s="106"/>
      <c r="V583" s="106"/>
      <c r="W583" s="106"/>
      <c r="X583" s="106"/>
      <c r="Y583" s="106"/>
      <c r="Z583" s="106"/>
      <c r="AA583" s="106"/>
      <c r="AB583" s="106"/>
    </row>
    <row r="584" spans="2:28">
      <c r="B584" s="106"/>
      <c r="C584" s="106"/>
      <c r="D584" s="106"/>
      <c r="E584" s="106"/>
      <c r="F584" s="106"/>
      <c r="G584" s="106"/>
      <c r="H584" s="106"/>
      <c r="I584" s="106"/>
      <c r="J584" s="106"/>
      <c r="K584" s="106"/>
      <c r="L584" s="106"/>
      <c r="M584" s="106"/>
      <c r="N584" s="106"/>
      <c r="O584" s="106"/>
      <c r="P584" s="106"/>
      <c r="Q584" s="106"/>
      <c r="R584" s="106"/>
      <c r="S584" s="106"/>
      <c r="T584" s="106"/>
      <c r="U584" s="106"/>
      <c r="V584" s="106"/>
      <c r="W584" s="106"/>
      <c r="X584" s="106"/>
      <c r="Y584" s="106"/>
      <c r="Z584" s="106"/>
      <c r="AA584" s="106"/>
      <c r="AB584" s="106"/>
    </row>
    <row r="585" spans="2:28">
      <c r="B585" s="106"/>
      <c r="C585" s="106"/>
      <c r="D585" s="106"/>
      <c r="E585" s="106"/>
      <c r="F585" s="106"/>
      <c r="G585" s="106"/>
      <c r="H585" s="106"/>
      <c r="I585" s="106"/>
      <c r="J585" s="106"/>
      <c r="K585" s="106"/>
      <c r="L585" s="106"/>
      <c r="M585" s="106"/>
      <c r="N585" s="106"/>
      <c r="O585" s="106"/>
      <c r="P585" s="106"/>
      <c r="Q585" s="106"/>
      <c r="R585" s="106"/>
      <c r="S585" s="106"/>
      <c r="T585" s="106"/>
      <c r="U585" s="106"/>
      <c r="V585" s="106"/>
      <c r="W585" s="106"/>
      <c r="X585" s="106"/>
      <c r="Y585" s="106"/>
      <c r="Z585" s="106"/>
      <c r="AA585" s="106"/>
      <c r="AB585" s="106"/>
    </row>
    <row r="586" spans="2:28">
      <c r="B586" s="106"/>
      <c r="C586" s="106"/>
      <c r="D586" s="106"/>
      <c r="E586" s="106"/>
      <c r="F586" s="106"/>
      <c r="G586" s="106"/>
      <c r="H586" s="106"/>
      <c r="I586" s="106"/>
      <c r="J586" s="106"/>
      <c r="K586" s="106"/>
      <c r="L586" s="106"/>
      <c r="M586" s="106"/>
      <c r="N586" s="106"/>
      <c r="O586" s="106"/>
      <c r="P586" s="106"/>
      <c r="Q586" s="106"/>
      <c r="R586" s="106"/>
      <c r="S586" s="106"/>
      <c r="T586" s="106"/>
      <c r="U586" s="106"/>
      <c r="V586" s="106"/>
      <c r="W586" s="106"/>
      <c r="X586" s="106"/>
      <c r="Y586" s="106"/>
      <c r="Z586" s="106"/>
      <c r="AA586" s="106"/>
      <c r="AB586" s="106"/>
    </row>
    <row r="587" spans="2:28">
      <c r="B587" s="106"/>
      <c r="C587" s="106"/>
      <c r="D587" s="106"/>
      <c r="E587" s="106"/>
      <c r="F587" s="106"/>
      <c r="G587" s="106"/>
      <c r="H587" s="106"/>
      <c r="I587" s="106"/>
      <c r="J587" s="106"/>
      <c r="K587" s="106"/>
      <c r="L587" s="106"/>
      <c r="M587" s="106"/>
      <c r="N587" s="106"/>
      <c r="O587" s="106"/>
      <c r="P587" s="106"/>
      <c r="Q587" s="106"/>
      <c r="R587" s="106"/>
      <c r="S587" s="106"/>
      <c r="T587" s="106"/>
      <c r="U587" s="106"/>
      <c r="V587" s="106"/>
      <c r="W587" s="106"/>
      <c r="X587" s="106"/>
      <c r="Y587" s="106"/>
      <c r="Z587" s="106"/>
      <c r="AA587" s="106"/>
      <c r="AB587" s="106"/>
    </row>
    <row r="588" spans="2:28">
      <c r="B588" s="106"/>
      <c r="C588" s="106"/>
      <c r="D588" s="106"/>
      <c r="E588" s="106"/>
      <c r="F588" s="106"/>
      <c r="G588" s="106"/>
      <c r="H588" s="106"/>
      <c r="I588" s="106"/>
      <c r="J588" s="106"/>
      <c r="K588" s="106"/>
      <c r="L588" s="106"/>
      <c r="M588" s="106"/>
      <c r="N588" s="106"/>
      <c r="O588" s="106"/>
      <c r="P588" s="106"/>
      <c r="Q588" s="106"/>
      <c r="R588" s="106"/>
      <c r="S588" s="106"/>
      <c r="T588" s="106"/>
      <c r="U588" s="106"/>
      <c r="V588" s="106"/>
      <c r="W588" s="106"/>
      <c r="X588" s="106"/>
      <c r="Y588" s="106"/>
      <c r="Z588" s="106"/>
      <c r="AA588" s="106"/>
      <c r="AB588" s="106"/>
    </row>
    <row r="589" spans="2:28">
      <c r="B589" s="106"/>
      <c r="C589" s="106"/>
      <c r="D589" s="106"/>
      <c r="E589" s="106"/>
      <c r="F589" s="106"/>
      <c r="G589" s="106"/>
      <c r="H589" s="106"/>
      <c r="I589" s="106"/>
      <c r="J589" s="106"/>
      <c r="K589" s="106"/>
      <c r="L589" s="106"/>
      <c r="M589" s="106"/>
      <c r="N589" s="106"/>
      <c r="O589" s="106"/>
      <c r="P589" s="106"/>
      <c r="Q589" s="106"/>
      <c r="R589" s="106"/>
      <c r="S589" s="106"/>
      <c r="T589" s="106"/>
      <c r="U589" s="106"/>
      <c r="V589" s="106"/>
      <c r="W589" s="106"/>
      <c r="X589" s="106"/>
      <c r="Y589" s="106"/>
      <c r="Z589" s="106"/>
      <c r="AA589" s="106"/>
      <c r="AB589" s="106"/>
    </row>
    <row r="590" spans="2:28">
      <c r="B590" s="106"/>
      <c r="C590" s="106"/>
      <c r="D590" s="106"/>
      <c r="E590" s="106"/>
      <c r="F590" s="106"/>
      <c r="G590" s="106"/>
      <c r="H590" s="106"/>
      <c r="I590" s="106"/>
      <c r="J590" s="106"/>
      <c r="K590" s="106"/>
      <c r="L590" s="106"/>
      <c r="M590" s="106"/>
      <c r="N590" s="106"/>
      <c r="O590" s="106"/>
      <c r="P590" s="106"/>
      <c r="Q590" s="106"/>
      <c r="R590" s="106"/>
      <c r="S590" s="106"/>
      <c r="T590" s="106"/>
      <c r="U590" s="106"/>
      <c r="V590" s="106"/>
      <c r="W590" s="106"/>
      <c r="X590" s="106"/>
      <c r="Y590" s="106"/>
      <c r="Z590" s="106"/>
      <c r="AA590" s="106"/>
      <c r="AB590" s="106"/>
    </row>
    <row r="591" spans="2:28">
      <c r="B591" s="106"/>
      <c r="C591" s="106"/>
      <c r="D591" s="106"/>
      <c r="E591" s="106"/>
      <c r="F591" s="106"/>
      <c r="G591" s="106"/>
      <c r="H591" s="106"/>
      <c r="I591" s="106"/>
      <c r="J591" s="106"/>
      <c r="K591" s="106"/>
      <c r="L591" s="106"/>
      <c r="M591" s="106"/>
      <c r="N591" s="106"/>
      <c r="O591" s="106"/>
      <c r="P591" s="106"/>
      <c r="Q591" s="106"/>
      <c r="R591" s="106"/>
      <c r="S591" s="106"/>
      <c r="T591" s="106"/>
      <c r="U591" s="106"/>
      <c r="V591" s="106"/>
      <c r="W591" s="106"/>
      <c r="X591" s="106"/>
      <c r="Y591" s="106"/>
      <c r="Z591" s="106"/>
      <c r="AA591" s="106"/>
      <c r="AB591" s="106"/>
    </row>
    <row r="592" spans="2:28">
      <c r="B592" s="106"/>
      <c r="C592" s="106"/>
      <c r="D592" s="106"/>
      <c r="E592" s="106"/>
      <c r="F592" s="106"/>
      <c r="G592" s="106"/>
      <c r="H592" s="106"/>
      <c r="I592" s="106"/>
      <c r="J592" s="106"/>
      <c r="K592" s="106"/>
      <c r="L592" s="106"/>
      <c r="M592" s="106"/>
      <c r="N592" s="106"/>
      <c r="O592" s="106"/>
      <c r="P592" s="106"/>
      <c r="Q592" s="106"/>
      <c r="R592" s="106"/>
      <c r="S592" s="106"/>
      <c r="T592" s="106"/>
      <c r="U592" s="106"/>
      <c r="V592" s="106"/>
      <c r="W592" s="106"/>
      <c r="X592" s="106"/>
      <c r="Y592" s="106"/>
      <c r="Z592" s="106"/>
      <c r="AA592" s="106"/>
      <c r="AB592" s="106"/>
    </row>
    <row r="593" spans="2:28">
      <c r="B593" s="106"/>
      <c r="C593" s="106"/>
      <c r="D593" s="106"/>
      <c r="E593" s="106"/>
      <c r="F593" s="106"/>
      <c r="G593" s="106"/>
      <c r="H593" s="106"/>
      <c r="I593" s="106"/>
      <c r="J593" s="106"/>
      <c r="K593" s="106"/>
      <c r="L593" s="106"/>
      <c r="M593" s="106"/>
      <c r="N593" s="106"/>
      <c r="O593" s="106"/>
      <c r="P593" s="106"/>
      <c r="Q593" s="106"/>
      <c r="R593" s="106"/>
      <c r="S593" s="106"/>
      <c r="T593" s="106"/>
      <c r="U593" s="106"/>
      <c r="V593" s="106"/>
      <c r="W593" s="106"/>
      <c r="X593" s="106"/>
      <c r="Y593" s="106"/>
      <c r="Z593" s="106"/>
      <c r="AA593" s="106"/>
      <c r="AB593" s="106"/>
    </row>
    <row r="594" spans="2:28">
      <c r="B594" s="106"/>
      <c r="C594" s="106"/>
      <c r="D594" s="106"/>
      <c r="E594" s="106"/>
      <c r="F594" s="106"/>
      <c r="G594" s="106"/>
      <c r="H594" s="106"/>
      <c r="I594" s="106"/>
      <c r="J594" s="106"/>
      <c r="K594" s="106"/>
      <c r="L594" s="106"/>
      <c r="M594" s="106"/>
      <c r="N594" s="106"/>
      <c r="O594" s="106"/>
      <c r="P594" s="106"/>
      <c r="Q594" s="106"/>
      <c r="R594" s="106"/>
      <c r="S594" s="106"/>
      <c r="T594" s="106"/>
      <c r="U594" s="106"/>
      <c r="V594" s="106"/>
      <c r="W594" s="106"/>
      <c r="X594" s="106"/>
      <c r="Y594" s="106"/>
      <c r="Z594" s="106"/>
      <c r="AA594" s="106"/>
      <c r="AB594" s="106"/>
    </row>
    <row r="595" spans="2:28">
      <c r="B595" s="106"/>
      <c r="C595" s="106"/>
      <c r="D595" s="106"/>
      <c r="E595" s="106"/>
      <c r="F595" s="106"/>
      <c r="G595" s="106"/>
      <c r="H595" s="106"/>
      <c r="I595" s="106"/>
      <c r="J595" s="106"/>
      <c r="K595" s="106"/>
      <c r="L595" s="106"/>
      <c r="M595" s="106"/>
      <c r="N595" s="106"/>
      <c r="O595" s="106"/>
      <c r="P595" s="106"/>
      <c r="Q595" s="106"/>
      <c r="R595" s="106"/>
      <c r="S595" s="106"/>
      <c r="T595" s="106"/>
      <c r="U595" s="106"/>
      <c r="V595" s="106"/>
      <c r="W595" s="106"/>
      <c r="X595" s="106"/>
      <c r="Y595" s="106"/>
      <c r="Z595" s="106"/>
      <c r="AA595" s="106"/>
      <c r="AB595" s="106"/>
    </row>
    <row r="596" spans="2:28">
      <c r="B596" s="106"/>
      <c r="C596" s="106"/>
      <c r="D596" s="106"/>
      <c r="E596" s="106"/>
      <c r="F596" s="106"/>
      <c r="G596" s="106"/>
      <c r="H596" s="106"/>
      <c r="I596" s="106"/>
      <c r="J596" s="106"/>
      <c r="K596" s="106"/>
      <c r="L596" s="106"/>
      <c r="M596" s="106"/>
      <c r="N596" s="106"/>
      <c r="O596" s="106"/>
      <c r="P596" s="106"/>
      <c r="Q596" s="106"/>
      <c r="R596" s="106"/>
      <c r="S596" s="106"/>
      <c r="T596" s="106"/>
      <c r="U596" s="106"/>
      <c r="V596" s="106"/>
      <c r="W596" s="106"/>
      <c r="X596" s="106"/>
      <c r="Y596" s="106"/>
      <c r="Z596" s="106"/>
      <c r="AA596" s="106"/>
      <c r="AB596" s="106"/>
    </row>
    <row r="597" spans="2:28">
      <c r="B597" s="106"/>
      <c r="C597" s="106"/>
      <c r="D597" s="106"/>
      <c r="E597" s="106"/>
      <c r="F597" s="106"/>
      <c r="G597" s="106"/>
      <c r="H597" s="106"/>
      <c r="I597" s="106"/>
      <c r="J597" s="106"/>
      <c r="K597" s="106"/>
      <c r="L597" s="106"/>
      <c r="M597" s="106"/>
      <c r="N597" s="106"/>
      <c r="O597" s="106"/>
      <c r="P597" s="106"/>
      <c r="Q597" s="106"/>
      <c r="R597" s="106"/>
      <c r="S597" s="106"/>
      <c r="T597" s="106"/>
      <c r="U597" s="106"/>
      <c r="V597" s="106"/>
      <c r="W597" s="106"/>
      <c r="X597" s="106"/>
      <c r="Y597" s="106"/>
      <c r="Z597" s="106"/>
      <c r="AA597" s="106"/>
      <c r="AB597" s="106"/>
    </row>
    <row r="598" spans="2:28">
      <c r="B598" s="106"/>
      <c r="C598" s="106"/>
      <c r="D598" s="106"/>
      <c r="E598" s="106"/>
      <c r="F598" s="106"/>
      <c r="G598" s="106"/>
      <c r="H598" s="106"/>
      <c r="I598" s="106"/>
      <c r="J598" s="106"/>
      <c r="K598" s="106"/>
      <c r="L598" s="106"/>
      <c r="M598" s="106"/>
      <c r="N598" s="106"/>
      <c r="O598" s="106"/>
      <c r="P598" s="106"/>
      <c r="Q598" s="106"/>
      <c r="R598" s="106"/>
      <c r="S598" s="106"/>
      <c r="T598" s="106"/>
      <c r="U598" s="106"/>
      <c r="V598" s="106"/>
      <c r="W598" s="106"/>
      <c r="X598" s="106"/>
      <c r="Y598" s="106"/>
      <c r="Z598" s="106"/>
      <c r="AA598" s="106"/>
      <c r="AB598" s="106"/>
    </row>
    <row r="599" spans="2:28">
      <c r="B599" s="106"/>
      <c r="C599" s="106"/>
      <c r="D599" s="106"/>
      <c r="E599" s="106"/>
      <c r="F599" s="106"/>
      <c r="G599" s="106"/>
      <c r="H599" s="106"/>
      <c r="I599" s="106"/>
      <c r="J599" s="106"/>
      <c r="K599" s="106"/>
      <c r="L599" s="106"/>
      <c r="M599" s="106"/>
      <c r="N599" s="106"/>
      <c r="O599" s="106"/>
      <c r="P599" s="106"/>
      <c r="Q599" s="106"/>
      <c r="R599" s="106"/>
      <c r="S599" s="106"/>
      <c r="T599" s="106"/>
      <c r="U599" s="106"/>
      <c r="V599" s="106"/>
      <c r="W599" s="106"/>
      <c r="X599" s="106"/>
      <c r="Y599" s="106"/>
      <c r="Z599" s="106"/>
      <c r="AA599" s="106"/>
      <c r="AB599" s="106"/>
    </row>
    <row r="600" spans="2:28">
      <c r="B600" s="106"/>
      <c r="C600" s="106"/>
      <c r="D600" s="106"/>
      <c r="E600" s="106"/>
      <c r="F600" s="106"/>
      <c r="G600" s="106"/>
      <c r="H600" s="106"/>
      <c r="I600" s="106"/>
      <c r="J600" s="106"/>
      <c r="K600" s="106"/>
      <c r="L600" s="106"/>
      <c r="M600" s="106"/>
      <c r="N600" s="106"/>
      <c r="O600" s="106"/>
      <c r="P600" s="106"/>
      <c r="Q600" s="106"/>
      <c r="R600" s="106"/>
      <c r="S600" s="106"/>
      <c r="T600" s="106"/>
      <c r="U600" s="106"/>
      <c r="V600" s="106"/>
      <c r="W600" s="106"/>
      <c r="X600" s="106"/>
      <c r="Y600" s="106"/>
      <c r="Z600" s="106"/>
      <c r="AA600" s="106"/>
      <c r="AB600" s="106"/>
    </row>
    <row r="601" spans="2:28">
      <c r="B601" s="106"/>
      <c r="C601" s="106"/>
      <c r="D601" s="106"/>
      <c r="E601" s="106"/>
      <c r="F601" s="106"/>
      <c r="G601" s="106"/>
      <c r="H601" s="106"/>
      <c r="I601" s="106"/>
      <c r="J601" s="106"/>
      <c r="K601" s="106"/>
      <c r="L601" s="106"/>
      <c r="M601" s="106"/>
      <c r="N601" s="106"/>
      <c r="O601" s="106"/>
      <c r="P601" s="106"/>
      <c r="Q601" s="106"/>
      <c r="R601" s="106"/>
      <c r="S601" s="106"/>
      <c r="T601" s="106"/>
      <c r="U601" s="106"/>
      <c r="V601" s="106"/>
      <c r="W601" s="106"/>
      <c r="X601" s="106"/>
      <c r="Y601" s="106"/>
      <c r="Z601" s="106"/>
      <c r="AA601" s="106"/>
      <c r="AB601" s="106"/>
    </row>
    <row r="602" spans="2:28">
      <c r="B602" s="106"/>
      <c r="C602" s="106"/>
      <c r="D602" s="106"/>
      <c r="E602" s="106"/>
      <c r="F602" s="106"/>
      <c r="G602" s="106"/>
      <c r="H602" s="106"/>
      <c r="I602" s="106"/>
      <c r="J602" s="106"/>
      <c r="K602" s="106"/>
      <c r="L602" s="106"/>
      <c r="M602" s="106"/>
      <c r="N602" s="106"/>
      <c r="O602" s="106"/>
      <c r="P602" s="106"/>
      <c r="Q602" s="106"/>
      <c r="R602" s="106"/>
      <c r="S602" s="106"/>
      <c r="T602" s="106"/>
      <c r="U602" s="106"/>
      <c r="V602" s="106"/>
      <c r="W602" s="106"/>
      <c r="X602" s="106"/>
      <c r="Y602" s="106"/>
      <c r="Z602" s="106"/>
      <c r="AA602" s="106"/>
      <c r="AB602" s="106"/>
    </row>
    <row r="603" spans="2:28">
      <c r="B603" s="106"/>
      <c r="C603" s="106"/>
      <c r="D603" s="106"/>
      <c r="E603" s="106"/>
      <c r="F603" s="106"/>
      <c r="G603" s="106"/>
      <c r="H603" s="106"/>
      <c r="I603" s="106"/>
      <c r="J603" s="106"/>
      <c r="K603" s="106"/>
      <c r="L603" s="106"/>
      <c r="M603" s="106"/>
      <c r="N603" s="106"/>
      <c r="O603" s="106"/>
      <c r="P603" s="106"/>
      <c r="Q603" s="106"/>
      <c r="R603" s="106"/>
      <c r="S603" s="106"/>
      <c r="T603" s="106"/>
      <c r="U603" s="106"/>
      <c r="V603" s="106"/>
      <c r="W603" s="106"/>
      <c r="X603" s="106"/>
      <c r="Y603" s="106"/>
      <c r="Z603" s="106"/>
      <c r="AA603" s="106"/>
      <c r="AB603" s="106"/>
    </row>
    <row r="604" spans="2:28">
      <c r="B604" s="106"/>
      <c r="C604" s="106"/>
      <c r="D604" s="106"/>
      <c r="E604" s="106"/>
      <c r="F604" s="106"/>
      <c r="G604" s="106"/>
      <c r="H604" s="106"/>
      <c r="I604" s="106"/>
      <c r="J604" s="106"/>
      <c r="K604" s="106"/>
      <c r="L604" s="106"/>
      <c r="M604" s="106"/>
      <c r="N604" s="106"/>
      <c r="O604" s="106"/>
      <c r="P604" s="106"/>
      <c r="Q604" s="106"/>
      <c r="R604" s="106"/>
      <c r="S604" s="106"/>
      <c r="T604" s="106"/>
      <c r="U604" s="106"/>
      <c r="V604" s="106"/>
      <c r="W604" s="106"/>
      <c r="X604" s="106"/>
      <c r="Y604" s="106"/>
      <c r="Z604" s="106"/>
      <c r="AA604" s="106"/>
      <c r="AB604" s="106"/>
    </row>
    <row r="605" spans="2:28">
      <c r="B605" s="106"/>
      <c r="C605" s="106"/>
      <c r="D605" s="106"/>
      <c r="E605" s="106"/>
      <c r="F605" s="106"/>
      <c r="G605" s="106"/>
      <c r="H605" s="106"/>
      <c r="I605" s="106"/>
      <c r="J605" s="106"/>
      <c r="K605" s="106"/>
      <c r="L605" s="106"/>
      <c r="M605" s="106"/>
      <c r="N605" s="106"/>
      <c r="O605" s="106"/>
      <c r="P605" s="106"/>
      <c r="Q605" s="106"/>
      <c r="R605" s="106"/>
      <c r="S605" s="106"/>
      <c r="T605" s="106"/>
      <c r="U605" s="106"/>
      <c r="V605" s="106"/>
      <c r="W605" s="106"/>
      <c r="X605" s="106"/>
      <c r="Y605" s="106"/>
      <c r="Z605" s="106"/>
      <c r="AA605" s="106"/>
      <c r="AB605" s="106"/>
    </row>
    <row r="606" spans="2:28">
      <c r="B606" s="106"/>
      <c r="C606" s="106"/>
      <c r="D606" s="106"/>
      <c r="E606" s="106"/>
      <c r="F606" s="106"/>
      <c r="G606" s="106"/>
      <c r="H606" s="106"/>
      <c r="I606" s="106"/>
      <c r="J606" s="106"/>
      <c r="K606" s="106"/>
      <c r="L606" s="106"/>
      <c r="M606" s="106"/>
      <c r="N606" s="106"/>
      <c r="O606" s="106"/>
      <c r="P606" s="106"/>
      <c r="Q606" s="106"/>
      <c r="R606" s="106"/>
      <c r="S606" s="106"/>
      <c r="T606" s="106"/>
      <c r="U606" s="106"/>
      <c r="V606" s="106"/>
      <c r="W606" s="106"/>
      <c r="X606" s="106"/>
      <c r="Y606" s="106"/>
      <c r="Z606" s="106"/>
      <c r="AA606" s="106"/>
      <c r="AB606" s="106"/>
    </row>
    <row r="607" spans="2:28">
      <c r="B607" s="106"/>
      <c r="C607" s="106"/>
      <c r="D607" s="106"/>
      <c r="E607" s="106"/>
      <c r="F607" s="106"/>
      <c r="G607" s="106"/>
      <c r="H607" s="106"/>
      <c r="I607" s="106"/>
      <c r="J607" s="106"/>
      <c r="K607" s="106"/>
      <c r="L607" s="106"/>
      <c r="M607" s="106"/>
      <c r="N607" s="106"/>
      <c r="O607" s="106"/>
      <c r="P607" s="106"/>
      <c r="Q607" s="106"/>
      <c r="R607" s="106"/>
      <c r="S607" s="106"/>
      <c r="T607" s="106"/>
      <c r="U607" s="106"/>
      <c r="V607" s="106"/>
      <c r="W607" s="106"/>
      <c r="X607" s="106"/>
      <c r="Y607" s="106"/>
      <c r="Z607" s="106"/>
      <c r="AA607" s="106"/>
      <c r="AB607" s="106"/>
    </row>
    <row r="608" spans="2:28">
      <c r="B608" s="106"/>
      <c r="C608" s="106"/>
      <c r="D608" s="106"/>
      <c r="E608" s="106"/>
      <c r="F608" s="106"/>
      <c r="G608" s="106"/>
      <c r="H608" s="106"/>
      <c r="I608" s="106"/>
      <c r="J608" s="106"/>
      <c r="K608" s="106"/>
      <c r="L608" s="106"/>
      <c r="M608" s="106"/>
      <c r="N608" s="106"/>
      <c r="O608" s="106"/>
      <c r="P608" s="106"/>
      <c r="Q608" s="106"/>
      <c r="R608" s="106"/>
      <c r="S608" s="106"/>
      <c r="T608" s="106"/>
      <c r="U608" s="106"/>
      <c r="V608" s="106"/>
      <c r="W608" s="106"/>
      <c r="X608" s="106"/>
      <c r="Y608" s="106"/>
      <c r="Z608" s="106"/>
      <c r="AA608" s="106"/>
      <c r="AB608" s="106"/>
    </row>
    <row r="609" spans="2:28">
      <c r="B609" s="106"/>
      <c r="C609" s="106"/>
      <c r="D609" s="106"/>
      <c r="E609" s="106"/>
      <c r="F609" s="106"/>
      <c r="G609" s="106"/>
      <c r="H609" s="106"/>
      <c r="I609" s="106"/>
      <c r="J609" s="106"/>
      <c r="K609" s="106"/>
      <c r="L609" s="106"/>
      <c r="M609" s="106"/>
      <c r="N609" s="106"/>
      <c r="O609" s="106"/>
      <c r="P609" s="106"/>
      <c r="Q609" s="106"/>
      <c r="R609" s="106"/>
      <c r="S609" s="106"/>
      <c r="T609" s="106"/>
      <c r="U609" s="106"/>
      <c r="V609" s="106"/>
      <c r="W609" s="106"/>
      <c r="X609" s="106"/>
      <c r="Y609" s="106"/>
      <c r="Z609" s="106"/>
      <c r="AA609" s="106"/>
      <c r="AB609" s="106"/>
    </row>
    <row r="610" spans="2:28">
      <c r="B610" s="106"/>
      <c r="C610" s="106"/>
      <c r="D610" s="106"/>
      <c r="E610" s="106"/>
      <c r="F610" s="106"/>
      <c r="G610" s="106"/>
      <c r="H610" s="106"/>
      <c r="I610" s="106"/>
      <c r="J610" s="106"/>
      <c r="K610" s="106"/>
      <c r="L610" s="106"/>
      <c r="M610" s="106"/>
      <c r="N610" s="106"/>
      <c r="O610" s="106"/>
      <c r="P610" s="106"/>
      <c r="Q610" s="106"/>
      <c r="R610" s="106"/>
      <c r="S610" s="106"/>
      <c r="T610" s="106"/>
      <c r="U610" s="106"/>
      <c r="V610" s="106"/>
      <c r="W610" s="106"/>
      <c r="X610" s="106"/>
      <c r="Y610" s="106"/>
      <c r="Z610" s="106"/>
      <c r="AA610" s="106"/>
      <c r="AB610" s="106"/>
    </row>
    <row r="611" spans="2:28">
      <c r="B611" s="106"/>
      <c r="C611" s="106"/>
      <c r="D611" s="106"/>
      <c r="E611" s="106"/>
      <c r="F611" s="106"/>
      <c r="G611" s="106"/>
      <c r="H611" s="106"/>
      <c r="I611" s="106"/>
      <c r="J611" s="106"/>
      <c r="K611" s="106"/>
      <c r="L611" s="106"/>
      <c r="M611" s="106"/>
      <c r="N611" s="106"/>
      <c r="O611" s="106"/>
      <c r="P611" s="106"/>
      <c r="Q611" s="106"/>
      <c r="R611" s="106"/>
      <c r="S611" s="106"/>
      <c r="T611" s="106"/>
      <c r="U611" s="106"/>
      <c r="V611" s="106"/>
      <c r="W611" s="106"/>
      <c r="X611" s="106"/>
      <c r="Y611" s="106"/>
      <c r="Z611" s="106"/>
      <c r="AA611" s="106"/>
      <c r="AB611" s="106"/>
    </row>
    <row r="612" spans="2:28">
      <c r="B612" s="106"/>
      <c r="C612" s="106"/>
      <c r="D612" s="106"/>
      <c r="E612" s="106"/>
      <c r="F612" s="106"/>
      <c r="G612" s="106"/>
      <c r="H612" s="106"/>
      <c r="I612" s="106"/>
      <c r="J612" s="106"/>
      <c r="K612" s="106"/>
      <c r="L612" s="106"/>
      <c r="M612" s="106"/>
      <c r="N612" s="106"/>
      <c r="O612" s="106"/>
      <c r="P612" s="106"/>
      <c r="Q612" s="106"/>
      <c r="R612" s="106"/>
      <c r="S612" s="106"/>
      <c r="T612" s="106"/>
      <c r="U612" s="106"/>
      <c r="V612" s="106"/>
      <c r="W612" s="106"/>
      <c r="X612" s="106"/>
      <c r="Y612" s="106"/>
      <c r="Z612" s="106"/>
      <c r="AA612" s="106"/>
      <c r="AB612" s="106"/>
    </row>
    <row r="613" spans="2:28">
      <c r="B613" s="106"/>
      <c r="C613" s="106"/>
      <c r="D613" s="106"/>
      <c r="E613" s="106"/>
      <c r="F613" s="106"/>
      <c r="G613" s="106"/>
      <c r="H613" s="106"/>
      <c r="I613" s="106"/>
      <c r="J613" s="106"/>
      <c r="K613" s="106"/>
      <c r="L613" s="106"/>
      <c r="M613" s="106"/>
      <c r="N613" s="106"/>
      <c r="O613" s="106"/>
      <c r="P613" s="106"/>
      <c r="Q613" s="106"/>
      <c r="R613" s="106"/>
      <c r="S613" s="106"/>
      <c r="T613" s="106"/>
      <c r="U613" s="106"/>
      <c r="V613" s="106"/>
      <c r="W613" s="106"/>
      <c r="X613" s="106"/>
      <c r="Y613" s="106"/>
      <c r="Z613" s="106"/>
      <c r="AA613" s="106"/>
      <c r="AB613" s="106"/>
    </row>
    <row r="614" spans="2:28">
      <c r="B614" s="106"/>
      <c r="C614" s="106"/>
      <c r="D614" s="106"/>
      <c r="E614" s="106"/>
      <c r="F614" s="106"/>
      <c r="G614" s="106"/>
      <c r="H614" s="106"/>
      <c r="I614" s="106"/>
      <c r="J614" s="106"/>
      <c r="K614" s="106"/>
      <c r="L614" s="106"/>
      <c r="M614" s="106"/>
      <c r="N614" s="106"/>
      <c r="O614" s="106"/>
      <c r="P614" s="106"/>
      <c r="Q614" s="106"/>
      <c r="R614" s="106"/>
      <c r="S614" s="106"/>
      <c r="T614" s="106"/>
      <c r="U614" s="106"/>
      <c r="V614" s="106"/>
      <c r="W614" s="106"/>
      <c r="X614" s="106"/>
      <c r="Y614" s="106"/>
      <c r="Z614" s="106"/>
      <c r="AA614" s="106"/>
      <c r="AB614" s="106"/>
    </row>
    <row r="615" spans="2:28">
      <c r="B615" s="106"/>
      <c r="C615" s="106"/>
      <c r="D615" s="106"/>
      <c r="E615" s="106"/>
      <c r="F615" s="106"/>
      <c r="G615" s="106"/>
      <c r="H615" s="106"/>
      <c r="I615" s="106"/>
      <c r="J615" s="106"/>
      <c r="K615" s="106"/>
      <c r="L615" s="106"/>
      <c r="M615" s="106"/>
      <c r="N615" s="106"/>
      <c r="O615" s="106"/>
      <c r="P615" s="106"/>
      <c r="Q615" s="106"/>
      <c r="R615" s="106"/>
      <c r="S615" s="106"/>
      <c r="T615" s="106"/>
      <c r="U615" s="106"/>
      <c r="V615" s="106"/>
      <c r="W615" s="106"/>
      <c r="X615" s="106"/>
      <c r="Y615" s="106"/>
      <c r="Z615" s="106"/>
      <c r="AA615" s="106"/>
      <c r="AB615" s="106"/>
    </row>
    <row r="616" spans="2:28">
      <c r="B616" s="106"/>
      <c r="C616" s="106"/>
      <c r="D616" s="106"/>
      <c r="E616" s="106"/>
      <c r="F616" s="106"/>
      <c r="G616" s="106"/>
      <c r="H616" s="106"/>
      <c r="I616" s="106"/>
      <c r="J616" s="106"/>
      <c r="K616" s="106"/>
      <c r="L616" s="106"/>
      <c r="M616" s="106"/>
      <c r="N616" s="106"/>
      <c r="O616" s="106"/>
      <c r="P616" s="106"/>
      <c r="Q616" s="106"/>
      <c r="R616" s="106"/>
      <c r="S616" s="106"/>
      <c r="T616" s="106"/>
      <c r="U616" s="106"/>
      <c r="V616" s="106"/>
      <c r="W616" s="106"/>
      <c r="X616" s="106"/>
      <c r="Y616" s="106"/>
      <c r="Z616" s="106"/>
      <c r="AA616" s="106"/>
      <c r="AB616" s="106"/>
    </row>
    <row r="617" spans="2:28">
      <c r="B617" s="106"/>
      <c r="C617" s="106"/>
      <c r="D617" s="106"/>
      <c r="E617" s="106"/>
      <c r="F617" s="106"/>
      <c r="G617" s="106"/>
      <c r="H617" s="106"/>
      <c r="I617" s="106"/>
      <c r="J617" s="106"/>
      <c r="K617" s="106"/>
      <c r="L617" s="106"/>
      <c r="M617" s="106"/>
      <c r="N617" s="106"/>
      <c r="O617" s="106"/>
      <c r="P617" s="106"/>
      <c r="Q617" s="106"/>
      <c r="R617" s="106"/>
      <c r="S617" s="106"/>
      <c r="T617" s="106"/>
      <c r="U617" s="106"/>
      <c r="V617" s="106"/>
      <c r="W617" s="106"/>
      <c r="X617" s="106"/>
      <c r="Y617" s="106"/>
      <c r="Z617" s="106"/>
      <c r="AA617" s="106"/>
      <c r="AB617" s="106"/>
    </row>
    <row r="618" spans="2:28">
      <c r="B618" s="106"/>
      <c r="C618" s="106"/>
      <c r="D618" s="106"/>
      <c r="E618" s="106"/>
      <c r="F618" s="106"/>
      <c r="G618" s="106"/>
      <c r="H618" s="106"/>
      <c r="I618" s="106"/>
      <c r="J618" s="106"/>
      <c r="K618" s="106"/>
      <c r="L618" s="106"/>
      <c r="M618" s="106"/>
      <c r="N618" s="106"/>
      <c r="O618" s="106"/>
      <c r="P618" s="106"/>
      <c r="Q618" s="106"/>
      <c r="R618" s="106"/>
      <c r="S618" s="106"/>
      <c r="T618" s="106"/>
      <c r="U618" s="106"/>
      <c r="V618" s="106"/>
      <c r="W618" s="106"/>
      <c r="X618" s="106"/>
      <c r="Y618" s="106"/>
      <c r="Z618" s="106"/>
      <c r="AA618" s="106"/>
      <c r="AB618" s="106"/>
    </row>
    <row r="619" spans="2:28">
      <c r="B619" s="106"/>
      <c r="C619" s="106"/>
      <c r="D619" s="106"/>
      <c r="E619" s="106"/>
      <c r="F619" s="106"/>
      <c r="G619" s="106"/>
      <c r="H619" s="106"/>
      <c r="I619" s="106"/>
      <c r="J619" s="106"/>
      <c r="K619" s="106"/>
      <c r="L619" s="106"/>
      <c r="M619" s="106"/>
      <c r="N619" s="106"/>
      <c r="O619" s="106"/>
      <c r="P619" s="106"/>
      <c r="Q619" s="106"/>
      <c r="R619" s="106"/>
      <c r="S619" s="106"/>
      <c r="T619" s="106"/>
      <c r="U619" s="106"/>
      <c r="V619" s="106"/>
      <c r="W619" s="106"/>
      <c r="X619" s="106"/>
      <c r="Y619" s="106"/>
      <c r="Z619" s="106"/>
      <c r="AA619" s="106"/>
      <c r="AB619" s="106"/>
    </row>
    <row r="620" spans="2:28">
      <c r="B620" s="106"/>
      <c r="C620" s="106"/>
      <c r="D620" s="106"/>
      <c r="E620" s="106"/>
      <c r="F620" s="106"/>
      <c r="G620" s="106"/>
      <c r="H620" s="106"/>
      <c r="I620" s="106"/>
      <c r="J620" s="106"/>
      <c r="K620" s="106"/>
      <c r="L620" s="106"/>
      <c r="M620" s="106"/>
      <c r="N620" s="106"/>
      <c r="O620" s="106"/>
      <c r="P620" s="106"/>
      <c r="Q620" s="106"/>
      <c r="R620" s="106"/>
      <c r="S620" s="106"/>
      <c r="T620" s="106"/>
      <c r="U620" s="106"/>
      <c r="V620" s="106"/>
      <c r="W620" s="106"/>
      <c r="X620" s="106"/>
      <c r="Y620" s="106"/>
      <c r="Z620" s="106"/>
      <c r="AA620" s="106"/>
      <c r="AB620" s="106"/>
    </row>
    <row r="621" spans="2:28">
      <c r="B621" s="106"/>
      <c r="C621" s="106"/>
      <c r="D621" s="106"/>
      <c r="E621" s="106"/>
      <c r="F621" s="106"/>
      <c r="G621" s="106"/>
      <c r="H621" s="106"/>
      <c r="I621" s="106"/>
      <c r="J621" s="106"/>
      <c r="K621" s="106"/>
      <c r="L621" s="106"/>
      <c r="M621" s="106"/>
      <c r="N621" s="106"/>
      <c r="O621" s="106"/>
      <c r="P621" s="106"/>
      <c r="Q621" s="106"/>
      <c r="R621" s="106"/>
      <c r="S621" s="106"/>
      <c r="T621" s="106"/>
      <c r="U621" s="106"/>
      <c r="V621" s="106"/>
      <c r="W621" s="106"/>
      <c r="X621" s="106"/>
      <c r="Y621" s="106"/>
      <c r="Z621" s="106"/>
      <c r="AA621" s="106"/>
      <c r="AB621" s="106"/>
    </row>
    <row r="622" spans="2:28">
      <c r="B622" s="106"/>
      <c r="C622" s="106"/>
      <c r="D622" s="106"/>
      <c r="E622" s="106"/>
      <c r="F622" s="106"/>
      <c r="G622" s="106"/>
      <c r="H622" s="106"/>
      <c r="I622" s="106"/>
      <c r="J622" s="106"/>
      <c r="K622" s="106"/>
      <c r="L622" s="106"/>
      <c r="M622" s="106"/>
      <c r="N622" s="106"/>
      <c r="O622" s="106"/>
      <c r="P622" s="106"/>
      <c r="Q622" s="106"/>
      <c r="R622" s="106"/>
      <c r="S622" s="106"/>
      <c r="T622" s="106"/>
      <c r="U622" s="106"/>
      <c r="V622" s="106"/>
      <c r="W622" s="106"/>
      <c r="X622" s="106"/>
      <c r="Y622" s="106"/>
      <c r="Z622" s="106"/>
      <c r="AA622" s="106"/>
      <c r="AB622" s="106"/>
    </row>
    <row r="623" spans="2:28">
      <c r="B623" s="106"/>
      <c r="C623" s="106"/>
      <c r="D623" s="106"/>
      <c r="E623" s="106"/>
      <c r="F623" s="106"/>
      <c r="G623" s="106"/>
      <c r="H623" s="106"/>
      <c r="I623" s="106"/>
      <c r="J623" s="106"/>
      <c r="K623" s="106"/>
      <c r="L623" s="106"/>
      <c r="M623" s="106"/>
      <c r="N623" s="106"/>
      <c r="O623" s="106"/>
      <c r="P623" s="106"/>
      <c r="Q623" s="106"/>
      <c r="R623" s="106"/>
      <c r="S623" s="106"/>
      <c r="T623" s="106"/>
      <c r="U623" s="106"/>
      <c r="V623" s="106"/>
      <c r="W623" s="106"/>
      <c r="X623" s="106"/>
      <c r="Y623" s="106"/>
      <c r="Z623" s="106"/>
      <c r="AA623" s="106"/>
      <c r="AB623" s="106"/>
    </row>
    <row r="624" spans="2:28">
      <c r="B624" s="106"/>
      <c r="C624" s="106"/>
      <c r="D624" s="106"/>
      <c r="E624" s="106"/>
      <c r="F624" s="106"/>
      <c r="G624" s="106"/>
      <c r="H624" s="106"/>
      <c r="I624" s="106"/>
      <c r="J624" s="106"/>
      <c r="K624" s="106"/>
      <c r="L624" s="106"/>
      <c r="M624" s="106"/>
      <c r="N624" s="106"/>
      <c r="O624" s="106"/>
      <c r="P624" s="106"/>
      <c r="Q624" s="106"/>
      <c r="R624" s="106"/>
      <c r="S624" s="106"/>
      <c r="T624" s="106"/>
      <c r="U624" s="106"/>
      <c r="V624" s="106"/>
      <c r="W624" s="106"/>
      <c r="X624" s="106"/>
      <c r="Y624" s="106"/>
      <c r="Z624" s="106"/>
      <c r="AA624" s="106"/>
      <c r="AB624" s="106"/>
    </row>
    <row r="625" spans="2:28">
      <c r="B625" s="106"/>
      <c r="C625" s="106"/>
      <c r="D625" s="106"/>
      <c r="E625" s="106"/>
      <c r="F625" s="106"/>
      <c r="G625" s="106"/>
      <c r="H625" s="106"/>
      <c r="I625" s="106"/>
      <c r="J625" s="106"/>
      <c r="K625" s="106"/>
      <c r="L625" s="106"/>
      <c r="M625" s="106"/>
      <c r="N625" s="106"/>
      <c r="O625" s="106"/>
      <c r="P625" s="106"/>
      <c r="Q625" s="106"/>
      <c r="R625" s="106"/>
      <c r="S625" s="106"/>
      <c r="T625" s="106"/>
      <c r="U625" s="106"/>
      <c r="V625" s="106"/>
      <c r="W625" s="106"/>
      <c r="X625" s="106"/>
      <c r="Y625" s="106"/>
      <c r="Z625" s="106"/>
      <c r="AA625" s="106"/>
      <c r="AB625" s="106"/>
    </row>
    <row r="626" spans="2:28">
      <c r="B626" s="106"/>
      <c r="C626" s="106"/>
      <c r="D626" s="106"/>
      <c r="E626" s="106"/>
      <c r="F626" s="106"/>
      <c r="G626" s="106"/>
      <c r="H626" s="106"/>
      <c r="I626" s="106"/>
      <c r="J626" s="106"/>
      <c r="K626" s="106"/>
      <c r="L626" s="106"/>
      <c r="M626" s="106"/>
      <c r="N626" s="106"/>
      <c r="O626" s="106"/>
      <c r="P626" s="106"/>
      <c r="Q626" s="106"/>
      <c r="R626" s="106"/>
      <c r="S626" s="106"/>
      <c r="T626" s="106"/>
      <c r="U626" s="106"/>
      <c r="V626" s="106"/>
      <c r="W626" s="106"/>
      <c r="X626" s="106"/>
      <c r="Y626" s="106"/>
      <c r="Z626" s="106"/>
      <c r="AA626" s="106"/>
      <c r="AB626" s="106"/>
    </row>
    <row r="627" spans="2:28">
      <c r="B627" s="106"/>
      <c r="C627" s="106"/>
      <c r="D627" s="106"/>
      <c r="E627" s="106"/>
      <c r="F627" s="106"/>
      <c r="G627" s="106"/>
      <c r="H627" s="106"/>
      <c r="I627" s="106"/>
      <c r="J627" s="106"/>
      <c r="K627" s="106"/>
      <c r="L627" s="106"/>
      <c r="M627" s="106"/>
      <c r="N627" s="106"/>
      <c r="O627" s="106"/>
      <c r="P627" s="106"/>
      <c r="Q627" s="106"/>
      <c r="R627" s="106"/>
      <c r="S627" s="106"/>
      <c r="T627" s="106"/>
      <c r="U627" s="106"/>
      <c r="V627" s="106"/>
      <c r="W627" s="106"/>
      <c r="X627" s="106"/>
      <c r="Y627" s="106"/>
      <c r="Z627" s="106"/>
      <c r="AA627" s="106"/>
      <c r="AB627" s="106"/>
    </row>
    <row r="628" spans="2:28">
      <c r="B628" s="106"/>
      <c r="C628" s="106"/>
      <c r="D628" s="106"/>
      <c r="E628" s="106"/>
      <c r="F628" s="106"/>
      <c r="G628" s="106"/>
      <c r="H628" s="106"/>
      <c r="I628" s="106"/>
      <c r="J628" s="106"/>
      <c r="K628" s="106"/>
      <c r="L628" s="106"/>
      <c r="M628" s="106"/>
      <c r="N628" s="106"/>
      <c r="O628" s="106"/>
      <c r="P628" s="106"/>
      <c r="Q628" s="106"/>
      <c r="R628" s="106"/>
      <c r="S628" s="106"/>
      <c r="T628" s="106"/>
      <c r="U628" s="106"/>
      <c r="V628" s="106"/>
      <c r="W628" s="106"/>
      <c r="X628" s="106"/>
      <c r="Y628" s="106"/>
      <c r="Z628" s="106"/>
      <c r="AA628" s="106"/>
      <c r="AB628" s="106"/>
    </row>
    <row r="629" spans="2:28">
      <c r="B629" s="106"/>
      <c r="C629" s="106"/>
      <c r="D629" s="106"/>
      <c r="E629" s="106"/>
      <c r="F629" s="106"/>
      <c r="G629" s="106"/>
      <c r="H629" s="106"/>
      <c r="I629" s="106"/>
      <c r="J629" s="106"/>
      <c r="K629" s="106"/>
      <c r="L629" s="106"/>
      <c r="M629" s="106"/>
      <c r="N629" s="106"/>
      <c r="O629" s="106"/>
      <c r="P629" s="106"/>
      <c r="Q629" s="106"/>
      <c r="R629" s="106"/>
      <c r="S629" s="106"/>
      <c r="T629" s="106"/>
      <c r="U629" s="106"/>
      <c r="V629" s="106"/>
      <c r="W629" s="106"/>
      <c r="X629" s="106"/>
      <c r="Y629" s="106"/>
      <c r="Z629" s="106"/>
      <c r="AA629" s="106"/>
      <c r="AB629" s="106"/>
    </row>
    <row r="630" spans="2:28">
      <c r="B630" s="106"/>
      <c r="C630" s="106"/>
      <c r="D630" s="106"/>
      <c r="E630" s="106"/>
      <c r="F630" s="106"/>
      <c r="G630" s="106"/>
      <c r="H630" s="106"/>
      <c r="I630" s="106"/>
      <c r="J630" s="106"/>
      <c r="K630" s="106"/>
      <c r="L630" s="106"/>
      <c r="M630" s="106"/>
      <c r="N630" s="106"/>
      <c r="O630" s="106"/>
      <c r="P630" s="106"/>
      <c r="Q630" s="106"/>
      <c r="R630" s="106"/>
      <c r="S630" s="106"/>
      <c r="T630" s="106"/>
      <c r="U630" s="106"/>
      <c r="V630" s="106"/>
      <c r="W630" s="106"/>
      <c r="X630" s="106"/>
      <c r="Y630" s="106"/>
      <c r="Z630" s="106"/>
      <c r="AA630" s="106"/>
      <c r="AB630" s="106"/>
    </row>
    <row r="631" spans="2:28">
      <c r="B631" s="106"/>
      <c r="C631" s="106"/>
      <c r="D631" s="106"/>
      <c r="E631" s="106"/>
      <c r="F631" s="106"/>
      <c r="G631" s="106"/>
      <c r="H631" s="106"/>
      <c r="I631" s="106"/>
      <c r="J631" s="106"/>
      <c r="K631" s="106"/>
      <c r="L631" s="106"/>
      <c r="M631" s="106"/>
      <c r="N631" s="106"/>
      <c r="O631" s="106"/>
      <c r="P631" s="106"/>
      <c r="Q631" s="106"/>
      <c r="R631" s="106"/>
      <c r="S631" s="106"/>
      <c r="T631" s="106"/>
      <c r="U631" s="106"/>
      <c r="V631" s="106"/>
      <c r="W631" s="106"/>
      <c r="X631" s="106"/>
      <c r="Y631" s="106"/>
      <c r="Z631" s="106"/>
      <c r="AA631" s="106"/>
      <c r="AB631" s="106"/>
    </row>
    <row r="632" spans="2:28">
      <c r="B632" s="106"/>
      <c r="C632" s="106"/>
      <c r="D632" s="106"/>
      <c r="E632" s="106"/>
      <c r="F632" s="106"/>
      <c r="G632" s="106"/>
      <c r="H632" s="106"/>
      <c r="I632" s="106"/>
      <c r="J632" s="106"/>
      <c r="K632" s="106"/>
      <c r="L632" s="106"/>
      <c r="M632" s="106"/>
      <c r="N632" s="106"/>
      <c r="O632" s="106"/>
      <c r="P632" s="106"/>
      <c r="Q632" s="106"/>
      <c r="R632" s="106"/>
      <c r="S632" s="106"/>
      <c r="T632" s="106"/>
      <c r="U632" s="106"/>
      <c r="V632" s="106"/>
      <c r="W632" s="106"/>
      <c r="X632" s="106"/>
      <c r="Y632" s="106"/>
      <c r="Z632" s="106"/>
      <c r="AA632" s="106"/>
      <c r="AB632" s="106"/>
    </row>
    <row r="633" spans="2:28">
      <c r="B633" s="106"/>
      <c r="C633" s="106"/>
      <c r="D633" s="106"/>
      <c r="E633" s="106"/>
      <c r="F633" s="106"/>
      <c r="G633" s="106"/>
      <c r="H633" s="106"/>
      <c r="I633" s="106"/>
      <c r="J633" s="106"/>
      <c r="K633" s="106"/>
      <c r="L633" s="106"/>
      <c r="M633" s="106"/>
      <c r="N633" s="106"/>
      <c r="O633" s="106"/>
      <c r="P633" s="106"/>
      <c r="Q633" s="106"/>
      <c r="R633" s="106"/>
      <c r="S633" s="106"/>
      <c r="T633" s="106"/>
      <c r="U633" s="106"/>
      <c r="V633" s="106"/>
      <c r="W633" s="106"/>
      <c r="X633" s="106"/>
      <c r="Y633" s="106"/>
      <c r="Z633" s="106"/>
      <c r="AA633" s="106"/>
      <c r="AB633" s="106"/>
    </row>
    <row r="634" spans="2:28">
      <c r="B634" s="106"/>
      <c r="C634" s="106"/>
      <c r="D634" s="106"/>
      <c r="E634" s="106"/>
      <c r="F634" s="106"/>
      <c r="G634" s="106"/>
      <c r="H634" s="106"/>
      <c r="I634" s="106"/>
      <c r="J634" s="106"/>
      <c r="K634" s="106"/>
      <c r="L634" s="106"/>
      <c r="M634" s="106"/>
      <c r="N634" s="106"/>
      <c r="O634" s="106"/>
      <c r="P634" s="106"/>
      <c r="Q634" s="106"/>
      <c r="R634" s="106"/>
      <c r="S634" s="106"/>
      <c r="T634" s="106"/>
      <c r="U634" s="106"/>
      <c r="V634" s="106"/>
      <c r="W634" s="106"/>
      <c r="X634" s="106"/>
      <c r="Y634" s="106"/>
      <c r="Z634" s="106"/>
      <c r="AA634" s="106"/>
      <c r="AB634" s="106"/>
    </row>
    <row r="635" spans="2:28">
      <c r="B635" s="106"/>
      <c r="C635" s="106"/>
      <c r="D635" s="106"/>
      <c r="E635" s="106"/>
      <c r="F635" s="106"/>
      <c r="G635" s="106"/>
      <c r="H635" s="106"/>
      <c r="I635" s="106"/>
      <c r="J635" s="106"/>
      <c r="K635" s="106"/>
      <c r="L635" s="106"/>
      <c r="M635" s="106"/>
      <c r="N635" s="106"/>
      <c r="O635" s="106"/>
      <c r="P635" s="106"/>
      <c r="Q635" s="106"/>
      <c r="R635" s="106"/>
      <c r="S635" s="106"/>
      <c r="T635" s="106"/>
      <c r="U635" s="106"/>
      <c r="V635" s="106"/>
      <c r="W635" s="106"/>
      <c r="X635" s="106"/>
      <c r="Y635" s="106"/>
      <c r="Z635" s="106"/>
      <c r="AA635" s="106"/>
      <c r="AB635" s="106"/>
    </row>
    <row r="636" spans="2:28">
      <c r="B636" s="106"/>
      <c r="C636" s="106"/>
      <c r="D636" s="106"/>
      <c r="E636" s="106"/>
      <c r="F636" s="106"/>
      <c r="G636" s="106"/>
      <c r="H636" s="106"/>
      <c r="I636" s="106"/>
      <c r="J636" s="106"/>
      <c r="K636" s="106"/>
      <c r="L636" s="106"/>
      <c r="M636" s="106"/>
      <c r="N636" s="106"/>
      <c r="O636" s="106"/>
      <c r="P636" s="106"/>
      <c r="Q636" s="106"/>
      <c r="R636" s="106"/>
      <c r="S636" s="106"/>
      <c r="T636" s="106"/>
      <c r="U636" s="106"/>
      <c r="V636" s="106"/>
      <c r="W636" s="106"/>
      <c r="X636" s="106"/>
      <c r="Y636" s="106"/>
      <c r="Z636" s="106"/>
      <c r="AA636" s="106"/>
      <c r="AB636" s="106"/>
    </row>
    <row r="637" spans="2:28">
      <c r="B637" s="106"/>
      <c r="C637" s="106"/>
      <c r="D637" s="106"/>
      <c r="E637" s="106"/>
      <c r="F637" s="106"/>
      <c r="G637" s="106"/>
      <c r="H637" s="106"/>
      <c r="I637" s="106"/>
      <c r="J637" s="106"/>
      <c r="K637" s="106"/>
      <c r="L637" s="106"/>
      <c r="M637" s="106"/>
      <c r="N637" s="106"/>
      <c r="O637" s="106"/>
      <c r="P637" s="106"/>
      <c r="Q637" s="106"/>
      <c r="R637" s="106"/>
      <c r="S637" s="106"/>
      <c r="T637" s="106"/>
      <c r="U637" s="106"/>
      <c r="V637" s="106"/>
      <c r="W637" s="106"/>
      <c r="X637" s="106"/>
      <c r="Y637" s="106"/>
      <c r="Z637" s="106"/>
      <c r="AA637" s="106"/>
      <c r="AB637" s="106"/>
    </row>
  </sheetData>
  <pageMargins left="0.118055555555556" right="0.118055555555556" top="0.15763888888888899" bottom="0.15763888888888899" header="0.51180555555555496" footer="0.51180555555555496"/>
  <pageSetup paperSize="9" scale="95" firstPageNumber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B1:AL294"/>
  <sheetViews>
    <sheetView topLeftCell="A27" workbookViewId="0">
      <pane xSplit="1" topLeftCell="B1" activePane="topRight" state="frozen"/>
      <selection pane="topRight" activeCell="B2" sqref="B2:T45"/>
    </sheetView>
  </sheetViews>
  <sheetFormatPr defaultRowHeight="15"/>
  <cols>
    <col min="1" max="1" width="0.7109375" customWidth="1"/>
    <col min="2" max="2" width="4" customWidth="1"/>
    <col min="3" max="3" width="32" customWidth="1"/>
    <col min="4" max="4" width="8.42578125" customWidth="1"/>
    <col min="5" max="5" width="6.140625" customWidth="1"/>
    <col min="6" max="6" width="5.85546875" customWidth="1"/>
    <col min="7" max="7" width="6.42578125" customWidth="1"/>
    <col min="8" max="8" width="6.140625" customWidth="1"/>
    <col min="9" max="9" width="5.7109375" customWidth="1"/>
    <col min="10" max="11" width="5.85546875" customWidth="1"/>
    <col min="12" max="12" width="5.7109375" customWidth="1"/>
    <col min="13" max="13" width="5.28515625" customWidth="1"/>
    <col min="14" max="14" width="6.140625" customWidth="1"/>
    <col min="15" max="15" width="6.28515625" customWidth="1"/>
    <col min="16" max="16" width="5.85546875" customWidth="1"/>
    <col min="17" max="17" width="8.140625" customWidth="1"/>
    <col min="18" max="18" width="7.28515625" customWidth="1"/>
    <col min="19" max="19" width="6.42578125" customWidth="1"/>
    <col min="20" max="20" width="6.140625" customWidth="1"/>
    <col min="21" max="21" width="1.5703125" customWidth="1"/>
    <col min="22" max="22" width="9.7109375" customWidth="1"/>
    <col min="23" max="23" width="8.7109375" customWidth="1"/>
    <col min="24" max="24" width="9.140625" customWidth="1"/>
    <col min="25" max="25" width="8.140625" customWidth="1"/>
    <col min="26" max="26" width="7.28515625" customWidth="1"/>
    <col min="28" max="28" width="9.85546875" customWidth="1"/>
    <col min="29" max="29" width="6" customWidth="1"/>
    <col min="30" max="30" width="9" customWidth="1"/>
    <col min="31" max="31" width="8" customWidth="1"/>
    <col min="32" max="32" width="9.7109375" customWidth="1"/>
  </cols>
  <sheetData>
    <row r="1" spans="2:38" ht="10.5" customHeight="1"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</row>
    <row r="2" spans="2:38" ht="15.75" thickBot="1">
      <c r="B2" s="99" t="s">
        <v>547</v>
      </c>
      <c r="D2" s="99" t="s">
        <v>18</v>
      </c>
      <c r="J2" t="s">
        <v>224</v>
      </c>
      <c r="T2" s="11"/>
      <c r="U2" s="11"/>
      <c r="V2" s="92"/>
      <c r="W2" s="845"/>
      <c r="X2" s="92"/>
      <c r="AH2" s="106"/>
      <c r="AI2" s="106"/>
      <c r="AJ2" s="106"/>
    </row>
    <row r="3" spans="2:38" ht="13.5" customHeight="1">
      <c r="B3" s="85"/>
      <c r="C3" s="846"/>
      <c r="D3" s="170" t="s">
        <v>19</v>
      </c>
      <c r="E3" s="2049" t="s">
        <v>205</v>
      </c>
      <c r="F3" s="70"/>
      <c r="G3" s="70"/>
      <c r="H3" s="70"/>
      <c r="I3" s="70"/>
      <c r="J3" s="70"/>
      <c r="K3" s="70"/>
      <c r="L3" s="70"/>
      <c r="M3" s="57"/>
      <c r="N3" s="57"/>
      <c r="O3" s="71"/>
      <c r="P3" s="59"/>
      <c r="Q3" s="170" t="s">
        <v>20</v>
      </c>
      <c r="R3" s="170" t="s">
        <v>21</v>
      </c>
      <c r="S3" s="844" t="s">
        <v>289</v>
      </c>
      <c r="T3" s="852" t="s">
        <v>289</v>
      </c>
      <c r="V3" s="106"/>
      <c r="W3" s="106"/>
      <c r="X3" s="98"/>
      <c r="Y3" s="98"/>
      <c r="Z3" s="126"/>
      <c r="AA3" s="106"/>
      <c r="AB3" s="367"/>
      <c r="AC3" s="126"/>
      <c r="AD3" s="106"/>
      <c r="AE3" s="106"/>
      <c r="AF3" s="106"/>
      <c r="AG3" s="106"/>
      <c r="AH3" s="106"/>
      <c r="AI3" s="106"/>
      <c r="AJ3" s="106"/>
      <c r="AK3" s="106"/>
      <c r="AL3" s="106"/>
    </row>
    <row r="4" spans="2:38" ht="13.5" customHeight="1">
      <c r="B4" s="64"/>
      <c r="C4" s="847"/>
      <c r="D4" s="477" t="s">
        <v>176</v>
      </c>
      <c r="E4" s="2050" t="s">
        <v>217</v>
      </c>
      <c r="F4" s="20"/>
      <c r="G4" s="20"/>
      <c r="H4" s="20"/>
      <c r="I4" s="20"/>
      <c r="J4" s="20"/>
      <c r="K4" s="20"/>
      <c r="L4" s="20"/>
      <c r="M4" s="19"/>
      <c r="N4" s="19"/>
      <c r="O4" s="11"/>
      <c r="P4" s="74"/>
      <c r="Q4" s="477" t="s">
        <v>190</v>
      </c>
      <c r="R4" s="477" t="s">
        <v>22</v>
      </c>
      <c r="S4" s="843" t="s">
        <v>97</v>
      </c>
      <c r="T4" s="853" t="s">
        <v>97</v>
      </c>
      <c r="V4" s="106"/>
      <c r="W4" s="106"/>
      <c r="X4" s="98"/>
      <c r="Y4" s="98"/>
      <c r="Z4" s="126"/>
      <c r="AA4" s="106"/>
      <c r="AB4" s="367"/>
      <c r="AC4" s="126"/>
      <c r="AD4" s="106"/>
      <c r="AE4" s="106"/>
      <c r="AF4" s="106"/>
      <c r="AG4" s="106"/>
      <c r="AH4" s="106"/>
      <c r="AI4" s="106"/>
      <c r="AJ4" s="106"/>
      <c r="AK4" s="106"/>
      <c r="AL4" s="106"/>
    </row>
    <row r="5" spans="2:38" ht="12.75" customHeight="1" thickBot="1">
      <c r="B5" s="64"/>
      <c r="C5" s="848" t="s">
        <v>23</v>
      </c>
      <c r="D5" s="477" t="s">
        <v>20</v>
      </c>
      <c r="E5" s="2051" t="s">
        <v>189</v>
      </c>
      <c r="F5" s="75"/>
      <c r="G5" s="75"/>
      <c r="H5" s="75"/>
      <c r="I5" s="38" t="s">
        <v>573</v>
      </c>
      <c r="J5" s="38"/>
      <c r="K5" s="75"/>
      <c r="L5" s="2052"/>
      <c r="M5" s="2052" t="s">
        <v>106</v>
      </c>
      <c r="N5" s="58"/>
      <c r="O5" s="38"/>
      <c r="P5" s="76"/>
      <c r="Q5" s="477" t="s">
        <v>25</v>
      </c>
      <c r="R5" s="477" t="s">
        <v>24</v>
      </c>
      <c r="S5" s="842" t="s">
        <v>290</v>
      </c>
      <c r="T5" s="853" t="s">
        <v>290</v>
      </c>
      <c r="V5" s="106"/>
      <c r="W5" s="106"/>
      <c r="X5" s="98"/>
      <c r="Y5" s="98"/>
      <c r="Z5" s="367"/>
      <c r="AA5" s="106"/>
      <c r="AB5" s="367"/>
      <c r="AC5" s="126"/>
      <c r="AD5" s="106"/>
      <c r="AE5" s="106"/>
      <c r="AF5" s="106"/>
      <c r="AG5" s="106"/>
      <c r="AH5" s="106"/>
      <c r="AI5" s="106"/>
      <c r="AJ5" s="626"/>
      <c r="AK5" s="106"/>
      <c r="AL5" s="106"/>
    </row>
    <row r="6" spans="2:38">
      <c r="B6" s="64" t="s">
        <v>177</v>
      </c>
      <c r="C6" s="847"/>
      <c r="D6" s="477" t="s">
        <v>37</v>
      </c>
      <c r="E6" s="669" t="s">
        <v>26</v>
      </c>
      <c r="F6" s="36" t="s">
        <v>27</v>
      </c>
      <c r="G6" s="36" t="s">
        <v>28</v>
      </c>
      <c r="H6" s="36" t="s">
        <v>29</v>
      </c>
      <c r="I6" s="35" t="s">
        <v>30</v>
      </c>
      <c r="J6" s="36" t="s">
        <v>31</v>
      </c>
      <c r="K6" s="35" t="s">
        <v>32</v>
      </c>
      <c r="L6" s="36" t="s">
        <v>33</v>
      </c>
      <c r="M6" s="35" t="s">
        <v>34</v>
      </c>
      <c r="N6" s="36" t="s">
        <v>35</v>
      </c>
      <c r="O6" s="850" t="s">
        <v>574</v>
      </c>
      <c r="P6" s="36" t="s">
        <v>575</v>
      </c>
      <c r="Q6" s="477">
        <v>12</v>
      </c>
      <c r="R6" s="477" t="s">
        <v>36</v>
      </c>
      <c r="S6" s="477" t="s">
        <v>25</v>
      </c>
      <c r="T6" s="854" t="s">
        <v>291</v>
      </c>
      <c r="V6" s="106"/>
      <c r="W6" s="106"/>
      <c r="X6" s="98"/>
      <c r="Y6" s="98"/>
      <c r="Z6" s="367"/>
      <c r="AA6" s="106"/>
      <c r="AB6" s="367"/>
      <c r="AC6" s="126"/>
      <c r="AD6" s="106"/>
      <c r="AE6" s="106"/>
      <c r="AF6" s="106"/>
      <c r="AG6" s="106"/>
      <c r="AH6" s="334"/>
      <c r="AI6" s="106"/>
      <c r="AJ6" s="626"/>
      <c r="AK6" s="106"/>
      <c r="AL6" s="106"/>
    </row>
    <row r="7" spans="2:38" ht="12" customHeight="1">
      <c r="B7" s="64"/>
      <c r="C7" s="848" t="s">
        <v>178</v>
      </c>
      <c r="D7" s="477" t="s">
        <v>179</v>
      </c>
      <c r="E7" s="467" t="s">
        <v>38</v>
      </c>
      <c r="F7" s="73" t="s">
        <v>38</v>
      </c>
      <c r="G7" s="73" t="s">
        <v>38</v>
      </c>
      <c r="H7" s="73" t="s">
        <v>38</v>
      </c>
      <c r="I7" s="31" t="s">
        <v>38</v>
      </c>
      <c r="J7" s="73" t="s">
        <v>38</v>
      </c>
      <c r="K7" s="73" t="s">
        <v>38</v>
      </c>
      <c r="L7" s="31" t="s">
        <v>38</v>
      </c>
      <c r="M7" s="73" t="s">
        <v>38</v>
      </c>
      <c r="N7" s="73" t="s">
        <v>38</v>
      </c>
      <c r="O7" s="466" t="s">
        <v>38</v>
      </c>
      <c r="P7" s="73" t="s">
        <v>38</v>
      </c>
      <c r="Q7" s="477" t="s">
        <v>288</v>
      </c>
      <c r="R7" s="477" t="s">
        <v>170</v>
      </c>
      <c r="S7" s="477">
        <v>12</v>
      </c>
      <c r="T7" s="854"/>
      <c r="V7" s="106"/>
      <c r="W7" s="106"/>
      <c r="X7" s="98"/>
      <c r="Y7" s="98"/>
      <c r="Z7" s="126"/>
      <c r="AA7" s="106"/>
      <c r="AB7" s="367"/>
      <c r="AC7" s="126"/>
      <c r="AD7" s="106"/>
      <c r="AE7" s="106"/>
      <c r="AF7" s="106"/>
      <c r="AG7" s="106"/>
      <c r="AH7" s="334"/>
      <c r="AI7" s="106"/>
      <c r="AJ7" s="627"/>
      <c r="AK7" s="106"/>
      <c r="AL7" s="106"/>
    </row>
    <row r="8" spans="2:38" ht="14.25" customHeight="1" thickBot="1">
      <c r="B8" s="64"/>
      <c r="C8" s="847"/>
      <c r="D8" s="1420">
        <v>0.35</v>
      </c>
      <c r="E8" s="19"/>
      <c r="F8" s="72"/>
      <c r="G8" s="19"/>
      <c r="H8" s="72"/>
      <c r="I8" s="7"/>
      <c r="J8" s="2875"/>
      <c r="K8" s="72"/>
      <c r="L8" s="19"/>
      <c r="M8" s="72"/>
      <c r="N8" s="7"/>
      <c r="O8" s="7"/>
      <c r="P8" s="663"/>
      <c r="Q8" s="477"/>
      <c r="R8" s="477" t="s">
        <v>171</v>
      </c>
      <c r="S8" s="477" t="s">
        <v>288</v>
      </c>
      <c r="T8" s="1824">
        <v>1</v>
      </c>
      <c r="V8" s="106"/>
      <c r="W8" s="106"/>
      <c r="X8" s="98"/>
      <c r="Y8" s="98"/>
      <c r="Z8" s="201"/>
      <c r="AA8" s="126"/>
      <c r="AB8" s="367"/>
      <c r="AC8" s="126"/>
      <c r="AD8" s="106"/>
      <c r="AE8" s="274"/>
      <c r="AF8" s="367"/>
      <c r="AG8" s="157"/>
      <c r="AH8" s="628"/>
      <c r="AI8" s="106"/>
      <c r="AJ8" s="627"/>
      <c r="AK8" s="106"/>
      <c r="AL8" s="106"/>
    </row>
    <row r="9" spans="2:38">
      <c r="B9" s="479">
        <v>1</v>
      </c>
      <c r="C9" s="480" t="s">
        <v>180</v>
      </c>
      <c r="D9" s="2219">
        <v>42</v>
      </c>
      <c r="E9" s="2213">
        <f>'12-18л. РАСКЛАДКА'!S12</f>
        <v>30</v>
      </c>
      <c r="F9" s="1636">
        <f>'12-18л. РАСКЛАДКА'!S71</f>
        <v>50</v>
      </c>
      <c r="G9" s="1636">
        <f>'12-18л. РАСКЛАДКА'!S129</f>
        <v>50</v>
      </c>
      <c r="H9" s="1636">
        <f>'12-18л. РАСКЛАДКА'!S185</f>
        <v>50</v>
      </c>
      <c r="I9" s="2855">
        <f>'12-18л. РАСКЛАДКА'!S242</f>
        <v>20</v>
      </c>
      <c r="J9" s="2152">
        <f>'12-18л. РАСКЛАДКА'!S296</f>
        <v>40</v>
      </c>
      <c r="K9" s="1636">
        <f>'12-18л. РАСКЛАДКА'!S351</f>
        <v>50</v>
      </c>
      <c r="L9" s="1636">
        <f>'12-18л. РАСКЛАДКА'!S407</f>
        <v>40</v>
      </c>
      <c r="M9" s="1636">
        <f>'12-18л. РАСКЛАДКА'!S460</f>
        <v>40</v>
      </c>
      <c r="N9" s="1636">
        <f>'12-18л. РАСКЛАДКА'!S514</f>
        <v>40</v>
      </c>
      <c r="O9" s="2063">
        <f>'12-18л. РАСКЛАДКА'!S567</f>
        <v>50</v>
      </c>
      <c r="P9" s="1765">
        <f>'12-18л. РАСКЛАДКА'!S622</f>
        <v>40</v>
      </c>
      <c r="Q9" s="1682">
        <f>E9+F9+G9+H9+I9+J9+K9+L9+M9+N9+O9+P9</f>
        <v>500</v>
      </c>
      <c r="R9" s="2951">
        <v>-0.793651</v>
      </c>
      <c r="S9" s="2383">
        <v>504</v>
      </c>
      <c r="T9" s="2376">
        <v>120</v>
      </c>
      <c r="V9" s="383"/>
      <c r="W9" s="106"/>
      <c r="X9" s="629"/>
      <c r="Y9" s="367"/>
      <c r="Z9" s="367"/>
      <c r="AA9" s="507"/>
      <c r="AB9" s="106"/>
      <c r="AC9" s="106"/>
      <c r="AD9" s="106"/>
      <c r="AE9" s="631"/>
      <c r="AF9" s="126"/>
      <c r="AG9" s="106"/>
      <c r="AH9" s="632"/>
      <c r="AI9" s="106"/>
      <c r="AJ9" s="2191"/>
      <c r="AK9" s="106"/>
      <c r="AL9" s="106"/>
    </row>
    <row r="10" spans="2:38">
      <c r="B10" s="458">
        <v>2</v>
      </c>
      <c r="C10" s="231" t="s">
        <v>40</v>
      </c>
      <c r="D10" s="2220">
        <v>70</v>
      </c>
      <c r="E10" s="2214">
        <f>'12-18л. РАСКЛАДКА'!S13</f>
        <v>50</v>
      </c>
      <c r="F10" s="1635">
        <f>'12-18л. РАСКЛАДКА'!S72</f>
        <v>70</v>
      </c>
      <c r="G10" s="1635">
        <f>'12-18л. РАСКЛАДКА'!S130</f>
        <v>70</v>
      </c>
      <c r="H10" s="1635">
        <f>'12-18л. РАСКЛАДКА'!S186</f>
        <v>77.010000000000005</v>
      </c>
      <c r="I10" s="2844">
        <f>'12-18л. РАСКЛАДКА'!S243</f>
        <v>30</v>
      </c>
      <c r="J10" s="2098">
        <f>'12-18л. РАСКЛАДКА'!S297</f>
        <v>77</v>
      </c>
      <c r="K10" s="1635">
        <f>'12-18л. РАСКЛАДКА'!S352</f>
        <v>60</v>
      </c>
      <c r="L10" s="1635">
        <f>'12-18л. РАСКЛАДКА'!S408</f>
        <v>69.2</v>
      </c>
      <c r="M10" s="1635">
        <f>'12-18л. РАСКЛАДКА'!S461</f>
        <v>60</v>
      </c>
      <c r="N10" s="1635">
        <f>'12-18л. РАСКЛАДКА'!S515</f>
        <v>60</v>
      </c>
      <c r="O10" s="2064">
        <f>'12-18л. РАСКЛАДКА'!S568</f>
        <v>60</v>
      </c>
      <c r="P10" s="372">
        <f>'12-18л. РАСКЛАДКА'!S623</f>
        <v>60</v>
      </c>
      <c r="Q10" s="2071">
        <f t="shared" ref="Q10:Q45" si="0">E10+F10+G10+H10+I10+J10+K10+L10+M10+N10+O10+P10</f>
        <v>743.21</v>
      </c>
      <c r="R10" s="2952">
        <v>-11.522619000000001</v>
      </c>
      <c r="S10" s="2384">
        <v>840</v>
      </c>
      <c r="T10" s="2377">
        <v>200</v>
      </c>
      <c r="V10" s="383"/>
      <c r="W10" s="106"/>
      <c r="X10" s="634"/>
      <c r="Y10" s="635"/>
      <c r="Z10" s="367"/>
      <c r="AA10" s="106"/>
      <c r="AB10" s="106"/>
      <c r="AC10" s="106"/>
      <c r="AD10" s="106"/>
      <c r="AE10" s="631"/>
      <c r="AF10" s="126"/>
      <c r="AG10" s="106"/>
      <c r="AH10" s="632"/>
      <c r="AI10" s="106"/>
      <c r="AJ10" s="2191"/>
      <c r="AK10" s="106"/>
      <c r="AL10" s="106"/>
    </row>
    <row r="11" spans="2:38">
      <c r="B11" s="458">
        <v>3</v>
      </c>
      <c r="C11" s="231" t="s">
        <v>41</v>
      </c>
      <c r="D11" s="2220">
        <v>7</v>
      </c>
      <c r="E11" s="2214">
        <f>'12-18л. РАСКЛАДКА'!S14</f>
        <v>0</v>
      </c>
      <c r="F11" s="1635">
        <f>'12-18л. РАСКЛАДКА'!S73</f>
        <v>0.66</v>
      </c>
      <c r="G11" s="1635">
        <f>'12-18л. РАСКЛАДКА'!S131</f>
        <v>7.08</v>
      </c>
      <c r="H11" s="1635">
        <f>'12-18л. РАСКЛАДКА'!S187</f>
        <v>0</v>
      </c>
      <c r="I11" s="2844">
        <f>'12-18л. РАСКЛАДКА'!S244</f>
        <v>27.12</v>
      </c>
      <c r="J11" s="2098">
        <f>'12-18л. РАСКЛАДКА'!S298</f>
        <v>14</v>
      </c>
      <c r="K11" s="1635">
        <f>'12-18л. РАСКЛАДКА'!S353</f>
        <v>22.52</v>
      </c>
      <c r="L11" s="1635">
        <f>'12-18л. РАСКЛАДКА'!S409</f>
        <v>2.5</v>
      </c>
      <c r="M11" s="1635">
        <f>'12-18л. РАСКЛАДКА'!S462</f>
        <v>8.32</v>
      </c>
      <c r="N11" s="1635">
        <f>'12-18л. РАСКЛАДКА'!S516</f>
        <v>0</v>
      </c>
      <c r="O11" s="2064">
        <f>'12-18л. РАСКЛАДКА'!S569</f>
        <v>1.8</v>
      </c>
      <c r="P11" s="372">
        <f>'12-18л. РАСКЛАДКА'!S624</f>
        <v>0</v>
      </c>
      <c r="Q11" s="2071">
        <f t="shared" si="0"/>
        <v>83.999999999999986</v>
      </c>
      <c r="R11" s="2953">
        <v>0</v>
      </c>
      <c r="S11" s="2384">
        <v>84</v>
      </c>
      <c r="T11" s="2377">
        <v>20</v>
      </c>
      <c r="V11" s="3713"/>
      <c r="W11" s="126"/>
      <c r="X11" s="629"/>
      <c r="Y11" s="635"/>
      <c r="Z11" s="367"/>
      <c r="AA11" s="106"/>
      <c r="AB11" s="106"/>
      <c r="AC11" s="106"/>
      <c r="AD11" s="106"/>
      <c r="AE11" s="631"/>
      <c r="AF11" s="126"/>
      <c r="AG11" s="106"/>
      <c r="AH11" s="632"/>
      <c r="AI11" s="106"/>
      <c r="AJ11" s="2196"/>
      <c r="AK11" s="106"/>
      <c r="AL11" s="106"/>
    </row>
    <row r="12" spans="2:38">
      <c r="B12" s="458">
        <v>4</v>
      </c>
      <c r="C12" s="231" t="s">
        <v>42</v>
      </c>
      <c r="D12" s="2220">
        <v>17.5</v>
      </c>
      <c r="E12" s="2214">
        <f>'12-18л. РАСКЛАДКА'!S15</f>
        <v>5</v>
      </c>
      <c r="F12" s="1635">
        <f>'12-18л. РАСКЛАДКА'!S74</f>
        <v>5</v>
      </c>
      <c r="G12" s="1635">
        <f>'12-18л. РАСКЛАДКА'!S132</f>
        <v>0</v>
      </c>
      <c r="H12" s="1635">
        <f>'12-18л. РАСКЛАДКА'!S188</f>
        <v>43.65</v>
      </c>
      <c r="I12" s="2844">
        <f>'12-18л. РАСКЛАДКА'!S245</f>
        <v>15</v>
      </c>
      <c r="J12" s="2098">
        <f>'12-18л. РАСКЛАДКА'!S299</f>
        <v>0</v>
      </c>
      <c r="K12" s="1635">
        <f>'12-18л. РАСКЛАДКА'!S354</f>
        <v>39.24</v>
      </c>
      <c r="L12" s="1635">
        <f>'12-18л. РАСКЛАДКА'!S410</f>
        <v>0</v>
      </c>
      <c r="M12" s="1635">
        <f>'12-18л. РАСКЛАДКА'!S463</f>
        <v>25</v>
      </c>
      <c r="N12" s="1635">
        <f>'12-18л. РАСКЛАДКА'!S517</f>
        <v>42.11</v>
      </c>
      <c r="O12" s="2064">
        <f>'12-18л. РАСКЛАДКА'!S570</f>
        <v>0</v>
      </c>
      <c r="P12" s="372">
        <f>'12-18л. РАСКЛАДКА'!S625</f>
        <v>35</v>
      </c>
      <c r="Q12" s="2071">
        <f t="shared" si="0"/>
        <v>210</v>
      </c>
      <c r="R12" s="2952">
        <v>0</v>
      </c>
      <c r="S12" s="2384">
        <v>210</v>
      </c>
      <c r="T12" s="2377">
        <v>50</v>
      </c>
      <c r="V12" s="383"/>
      <c r="W12" s="106"/>
      <c r="X12" s="634"/>
      <c r="Y12" s="635"/>
      <c r="Z12" s="367"/>
      <c r="AA12" s="106"/>
      <c r="AB12" s="106"/>
      <c r="AC12" s="106"/>
      <c r="AD12" s="106"/>
      <c r="AE12" s="631"/>
      <c r="AF12" s="126"/>
      <c r="AG12" s="106"/>
      <c r="AH12" s="632"/>
      <c r="AI12" s="106"/>
      <c r="AJ12" s="2191"/>
      <c r="AK12" s="106"/>
      <c r="AL12" s="106"/>
    </row>
    <row r="13" spans="2:38">
      <c r="B13" s="458">
        <v>5</v>
      </c>
      <c r="C13" s="231" t="s">
        <v>43</v>
      </c>
      <c r="D13" s="2220">
        <v>7</v>
      </c>
      <c r="E13" s="2214">
        <f>'12-18л. РАСКЛАДКА'!S16</f>
        <v>0</v>
      </c>
      <c r="F13" s="1635">
        <f>'12-18л. РАСКЛАДКА'!S75</f>
        <v>0</v>
      </c>
      <c r="G13" s="1635">
        <f>'12-18л. РАСКЛАДКА'!S133</f>
        <v>0</v>
      </c>
      <c r="H13" s="1635">
        <f>'12-18л. РАСКЛАДКА'!S189</f>
        <v>0</v>
      </c>
      <c r="I13" s="2844">
        <f>'12-18л. РАСКЛАДКА'!S246</f>
        <v>0</v>
      </c>
      <c r="J13" s="2098">
        <f>'12-18л. РАСКЛАДКА'!S300</f>
        <v>18</v>
      </c>
      <c r="K13" s="1635">
        <f>'12-18л. РАСКЛАДКА'!S355</f>
        <v>0</v>
      </c>
      <c r="L13" s="1635">
        <f>'12-18л. РАСКЛАДКА'!S411</f>
        <v>55</v>
      </c>
      <c r="M13" s="1635">
        <f>'12-18л. РАСКЛАДКА'!S464</f>
        <v>0</v>
      </c>
      <c r="N13" s="1635">
        <f>'12-18л. РАСКЛАДКА'!S518</f>
        <v>15</v>
      </c>
      <c r="O13" s="2064">
        <f>'12-18л. РАСКЛАДКА'!S571</f>
        <v>0</v>
      </c>
      <c r="P13" s="372">
        <f>'12-18л. РАСКЛАДКА'!S626</f>
        <v>0</v>
      </c>
      <c r="Q13" s="2071">
        <f>E13+F13+G13+H13+I13+J13+K13+L13+M13+N13+O13+P13</f>
        <v>88</v>
      </c>
      <c r="R13" s="2953">
        <v>4.7619049999999996</v>
      </c>
      <c r="S13" s="2384">
        <v>84</v>
      </c>
      <c r="T13" s="2377">
        <v>20</v>
      </c>
      <c r="V13" s="383"/>
      <c r="W13" s="106"/>
      <c r="X13" s="629"/>
      <c r="Y13" s="635"/>
      <c r="Z13" s="367"/>
      <c r="AA13" s="106"/>
      <c r="AB13" s="106"/>
      <c r="AC13" s="106"/>
      <c r="AD13" s="106"/>
      <c r="AE13" s="631"/>
      <c r="AF13" s="126"/>
      <c r="AG13" s="106"/>
      <c r="AH13" s="632"/>
      <c r="AI13" s="106"/>
      <c r="AJ13" s="2192"/>
      <c r="AK13" s="106"/>
      <c r="AL13" s="106"/>
    </row>
    <row r="14" spans="2:38">
      <c r="B14" s="1389">
        <v>6</v>
      </c>
      <c r="C14" s="1419" t="s">
        <v>44</v>
      </c>
      <c r="D14" s="2224">
        <v>65.45</v>
      </c>
      <c r="E14" s="2215">
        <f>'12-18л. РАСКЛАДКА'!S17</f>
        <v>67.5</v>
      </c>
      <c r="F14" s="1649">
        <f>'12-18л. РАСКЛАДКА'!S76</f>
        <v>67.5</v>
      </c>
      <c r="G14" s="1649">
        <f>'12-18л. РАСКЛАДКА'!S134</f>
        <v>153.9</v>
      </c>
      <c r="H14" s="1649">
        <f>'12-18л. РАСКЛАДКА'!S190</f>
        <v>43</v>
      </c>
      <c r="I14" s="2856">
        <f>'12-18л. РАСКЛАДКА'!S247</f>
        <v>0</v>
      </c>
      <c r="J14" s="2092">
        <f>'12-18л. РАСКЛАДКА'!S301</f>
        <v>112</v>
      </c>
      <c r="K14" s="1649">
        <f>'12-18л. РАСКЛАДКА'!S356</f>
        <v>50</v>
      </c>
      <c r="L14" s="1649">
        <f>'12-18л. РАСКЛАДКА'!S412</f>
        <v>0</v>
      </c>
      <c r="M14" s="1649">
        <f>'12-18л. РАСКЛАДКА'!S465</f>
        <v>177.36</v>
      </c>
      <c r="N14" s="1649">
        <f>'12-18л. РАСКЛАДКА'!S519</f>
        <v>20</v>
      </c>
      <c r="O14" s="2065">
        <f>'12-18л. РАСКЛАДКА'!S572</f>
        <v>75.240000000000009</v>
      </c>
      <c r="P14" s="1441">
        <f>'12-18л. РАСКЛАДКА'!S627</f>
        <v>37.9</v>
      </c>
      <c r="Q14" s="1684">
        <f t="shared" si="0"/>
        <v>804.4</v>
      </c>
      <c r="R14" s="2954">
        <v>2.419149</v>
      </c>
      <c r="S14" s="2385">
        <v>785.4</v>
      </c>
      <c r="T14" s="2378">
        <v>187</v>
      </c>
      <c r="V14" s="383"/>
      <c r="W14" s="106"/>
      <c r="X14" s="629"/>
      <c r="Y14" s="635"/>
      <c r="Z14" s="367"/>
      <c r="AA14" s="106"/>
      <c r="AB14" s="106"/>
      <c r="AC14" s="106"/>
      <c r="AD14" s="106"/>
      <c r="AE14" s="631"/>
      <c r="AF14" s="126"/>
      <c r="AG14" s="106"/>
      <c r="AH14" s="632"/>
      <c r="AI14" s="106"/>
      <c r="AJ14" s="2196"/>
      <c r="AK14" s="106"/>
      <c r="AL14" s="106"/>
    </row>
    <row r="15" spans="2:38">
      <c r="B15" s="1389">
        <v>7</v>
      </c>
      <c r="C15" s="2133" t="s">
        <v>423</v>
      </c>
      <c r="D15" s="3695">
        <v>100.8</v>
      </c>
      <c r="E15" s="1651">
        <f>'12-18л. РАСКЛАДКА'!S18</f>
        <v>115</v>
      </c>
      <c r="F15" s="1653">
        <f>'12-18л. РАСКЛАДКА'!S77</f>
        <v>269.87</v>
      </c>
      <c r="G15" s="1651">
        <f>'12-18л. РАСКЛАДКА'!S135</f>
        <v>192.5</v>
      </c>
      <c r="H15" s="1653">
        <f>'12-18л. РАСКЛАДКА'!S191</f>
        <v>136.80000000000001</v>
      </c>
      <c r="I15" s="2857">
        <f>'12-18л. РАСКЛАДКА'!S248</f>
        <v>98.338999999999999</v>
      </c>
      <c r="J15" s="2092">
        <f>'12-18л. РАСКЛАДКА'!S302</f>
        <v>238.32</v>
      </c>
      <c r="K15" s="2099">
        <f>'12-18л. РАСКЛАДКА'!S357</f>
        <v>99.84</v>
      </c>
      <c r="L15" s="1651">
        <f>'12-18л. РАСКЛАДКА'!S413</f>
        <v>212.61700000000002</v>
      </c>
      <c r="M15" s="1653">
        <f>'12-18л. РАСКЛАДКА'!S466</f>
        <v>190.7</v>
      </c>
      <c r="N15" s="1651">
        <f>'12-18л. РАСКЛАДКА'!S520</f>
        <v>138</v>
      </c>
      <c r="O15" s="2067">
        <f>'12-18л. РАСКЛАДКА'!S573</f>
        <v>299.91199999999998</v>
      </c>
      <c r="P15" s="1441">
        <f>'12-18л. РАСКЛАДКА'!S628</f>
        <v>301.334</v>
      </c>
      <c r="Q15" s="3707">
        <f t="shared" si="0"/>
        <v>2293.232</v>
      </c>
      <c r="R15" s="3708">
        <v>89.585978999999995</v>
      </c>
      <c r="S15" s="3709">
        <v>1209.5999999999999</v>
      </c>
      <c r="T15" s="2379">
        <f>T17-T16</f>
        <v>288</v>
      </c>
      <c r="V15" s="383"/>
      <c r="W15" s="106"/>
      <c r="X15" s="2209"/>
      <c r="Y15" s="2210"/>
      <c r="Z15" s="2210"/>
      <c r="AA15" s="2203"/>
      <c r="AB15" s="2203"/>
      <c r="AC15" s="2203"/>
      <c r="AD15" s="2203"/>
      <c r="AE15" s="2204"/>
      <c r="AF15" s="2205"/>
      <c r="AG15" s="2203"/>
      <c r="AH15" s="2206"/>
      <c r="AI15" s="2203"/>
      <c r="AJ15" s="2199"/>
      <c r="AK15" s="106"/>
      <c r="AL15" s="106"/>
    </row>
    <row r="16" spans="2:38" ht="12" customHeight="1">
      <c r="B16" s="1418"/>
      <c r="C16" s="2222" t="s">
        <v>424</v>
      </c>
      <c r="D16" s="3696">
        <v>11.2</v>
      </c>
      <c r="E16" s="1650">
        <f>'12-18л. РАСКЛАДКА'!S19</f>
        <v>22.388999999999999</v>
      </c>
      <c r="F16" s="1654">
        <f>'12-18л. РАСКЛАДКА'!S78</f>
        <v>1.44</v>
      </c>
      <c r="G16" s="1650">
        <f>'12-18л. РАСКЛАДКА'!S136</f>
        <v>7.5</v>
      </c>
      <c r="H16" s="1654">
        <f>'12-18л. РАСКЛАДКА'!S192</f>
        <v>23</v>
      </c>
      <c r="I16" s="2858">
        <f>'12-18л. РАСКЛАДКА'!S249</f>
        <v>0</v>
      </c>
      <c r="J16" s="2093">
        <f>'12-18л. РАСКЛАДКА'!S303</f>
        <v>2.7</v>
      </c>
      <c r="K16" s="2100">
        <f>'12-18л. РАСКЛАДКА'!S358</f>
        <v>81</v>
      </c>
      <c r="L16" s="1650">
        <f>'12-18л. РАСКЛАДКА'!S414</f>
        <v>8.9</v>
      </c>
      <c r="M16" s="1654">
        <f>'12-18л. РАСКЛАДКА'!S467</f>
        <v>0</v>
      </c>
      <c r="N16" s="1650">
        <f>'12-18л. РАСКЛАДКА'!S521</f>
        <v>5.4</v>
      </c>
      <c r="O16" s="2068">
        <f>'12-18л. РАСКЛАДКА'!S574</f>
        <v>7.57</v>
      </c>
      <c r="P16" s="1728">
        <f>'12-18л. РАСКЛАДКА'!S629</f>
        <v>2</v>
      </c>
      <c r="Q16" s="3710">
        <f>E16+F16+G16+H16+I16+J16+K16+L16+M16+N16+O16+P16</f>
        <v>161.899</v>
      </c>
      <c r="R16" s="3711">
        <v>20.460564999999999</v>
      </c>
      <c r="S16" s="3712">
        <v>134.4</v>
      </c>
      <c r="T16" s="2380">
        <f>(T17/100)*10</f>
        <v>32</v>
      </c>
      <c r="V16" s="383"/>
      <c r="W16" s="106"/>
      <c r="X16" s="2209"/>
      <c r="Y16" s="2210"/>
      <c r="Z16" s="2210"/>
      <c r="AA16" s="2203"/>
      <c r="AB16" s="2203"/>
      <c r="AC16" s="2203"/>
      <c r="AD16" s="2203"/>
      <c r="AE16" s="2204"/>
      <c r="AF16" s="2205"/>
      <c r="AG16" s="2203"/>
      <c r="AH16" s="2206"/>
      <c r="AI16" s="2203"/>
      <c r="AJ16" s="2199"/>
      <c r="AK16" s="106"/>
      <c r="AL16" s="106"/>
    </row>
    <row r="17" spans="2:38" ht="12" customHeight="1">
      <c r="B17" s="1390"/>
      <c r="C17" s="2223" t="s">
        <v>435</v>
      </c>
      <c r="D17" s="2225">
        <v>112</v>
      </c>
      <c r="E17" s="1652">
        <f>'12-18л. РАСКЛАДКА'!S20</f>
        <v>137.38900000000001</v>
      </c>
      <c r="F17" s="655">
        <f>'12-18л. РАСКЛАДКА'!S79</f>
        <v>271.31</v>
      </c>
      <c r="G17" s="1652">
        <f>'12-18л. РАСКЛАДКА'!S137</f>
        <v>200</v>
      </c>
      <c r="H17" s="655">
        <f>'12-18л. РАСКЛАДКА'!S193</f>
        <v>159.80000000000001</v>
      </c>
      <c r="I17" s="2859">
        <f>'12-18л. РАСКЛАДКА'!S250</f>
        <v>98.338999999999999</v>
      </c>
      <c r="J17" s="2094">
        <f>'12-18л. РАСКЛАДКА'!S304</f>
        <v>241.01999999999998</v>
      </c>
      <c r="K17" s="2101">
        <f>'12-18л. РАСКЛАДКА'!S359</f>
        <v>180.84</v>
      </c>
      <c r="L17" s="1652">
        <f>'12-18л. РАСКЛАДКА'!S415</f>
        <v>221.51700000000002</v>
      </c>
      <c r="M17" s="655">
        <f>'12-18л. РАСКЛАДКА'!S468</f>
        <v>190.7</v>
      </c>
      <c r="N17" s="1652">
        <f>'12-18л. РАСКЛАДКА'!S522</f>
        <v>143.4</v>
      </c>
      <c r="O17" s="2066">
        <f>'12-18л. РАСКЛАДКА'!S575</f>
        <v>307.48199999999997</v>
      </c>
      <c r="P17" s="1225">
        <f>'12-18л. РАСКЛАДКА'!S630</f>
        <v>303.334</v>
      </c>
      <c r="Q17" s="2079">
        <f t="shared" si="0"/>
        <v>2455.1309999999999</v>
      </c>
      <c r="R17" s="2852">
        <v>82.673438000000004</v>
      </c>
      <c r="S17" s="2387">
        <v>1344</v>
      </c>
      <c r="T17" s="2381">
        <v>320</v>
      </c>
      <c r="V17" s="383"/>
      <c r="W17" s="106"/>
      <c r="X17" s="2198"/>
      <c r="Y17" s="643"/>
      <c r="Z17" s="643"/>
      <c r="AA17" s="106"/>
      <c r="AB17" s="106"/>
      <c r="AC17" s="106"/>
      <c r="AD17" s="106"/>
      <c r="AE17" s="631"/>
      <c r="AF17" s="126"/>
      <c r="AG17" s="106"/>
      <c r="AH17" s="632"/>
      <c r="AI17" s="106"/>
      <c r="AJ17" s="2192"/>
      <c r="AK17" s="106"/>
      <c r="AL17" s="106"/>
    </row>
    <row r="18" spans="2:38" ht="12.75" customHeight="1">
      <c r="B18" s="1390">
        <v>8</v>
      </c>
      <c r="C18" s="1417" t="s">
        <v>181</v>
      </c>
      <c r="D18" s="2220">
        <v>64.75</v>
      </c>
      <c r="E18" s="2101">
        <f>'12-18л. РАСКЛАДКА'!S21</f>
        <v>105</v>
      </c>
      <c r="F18" s="655">
        <f>'12-18л. РАСКЛАДКА'!S80</f>
        <v>105</v>
      </c>
      <c r="G18" s="2846">
        <f>'12-18л. РАСКЛАДКА'!S138</f>
        <v>0</v>
      </c>
      <c r="H18" s="655">
        <f>'12-18л. РАСКЛАДКА'!S194</f>
        <v>105</v>
      </c>
      <c r="I18" s="2860">
        <f>'12-18л. РАСКЛАДКА'!S251</f>
        <v>22.5</v>
      </c>
      <c r="J18" s="2094">
        <f>'12-18л. РАСКЛАДКА'!S305</f>
        <v>0</v>
      </c>
      <c r="K18" s="655">
        <f>'12-18л. РАСКЛАДКА'!S360</f>
        <v>0</v>
      </c>
      <c r="L18" s="655">
        <f>'12-18л. РАСКЛАДКА'!S416</f>
        <v>105</v>
      </c>
      <c r="M18" s="655">
        <f>'12-18л. РАСКЛАДКА'!S469</f>
        <v>0</v>
      </c>
      <c r="N18" s="655">
        <f>'12-18л. РАСКЛАДКА'!S523</f>
        <v>105</v>
      </c>
      <c r="O18" s="2066">
        <f>'12-18л. РАСКЛАДКА'!S576</f>
        <v>100</v>
      </c>
      <c r="P18" s="1225">
        <f>'12-18л. РАСКЛАДКА'!S631</f>
        <v>129.5</v>
      </c>
      <c r="Q18" s="2079">
        <f t="shared" si="0"/>
        <v>777</v>
      </c>
      <c r="R18" s="2955">
        <v>0</v>
      </c>
      <c r="S18" s="2387">
        <v>777</v>
      </c>
      <c r="T18" s="2381">
        <v>185</v>
      </c>
      <c r="V18" s="383"/>
      <c r="W18" s="106"/>
      <c r="X18" s="2198"/>
      <c r="Y18" s="643"/>
      <c r="Z18" s="643"/>
      <c r="AA18" s="106"/>
      <c r="AB18" s="106"/>
      <c r="AC18" s="106"/>
      <c r="AD18" s="106"/>
      <c r="AE18" s="631"/>
      <c r="AF18" s="126"/>
      <c r="AG18" s="106"/>
      <c r="AH18" s="632"/>
      <c r="AI18" s="106"/>
      <c r="AJ18" s="2192"/>
      <c r="AK18" s="106"/>
      <c r="AL18" s="106"/>
    </row>
    <row r="19" spans="2:38">
      <c r="B19" s="458">
        <v>9</v>
      </c>
      <c r="C19" s="231" t="s">
        <v>93</v>
      </c>
      <c r="D19" s="2220">
        <v>7</v>
      </c>
      <c r="E19" s="2214">
        <f>'12-18л. РАСКЛАДКА'!S22</f>
        <v>0</v>
      </c>
      <c r="F19" s="1635">
        <f>'12-18л. РАСКЛАДКА'!S81</f>
        <v>0</v>
      </c>
      <c r="G19" s="2841">
        <f>'12-18л. РАСКЛАДКА'!S139</f>
        <v>25</v>
      </c>
      <c r="H19" s="1635">
        <f>'12-18л. РАСКЛАДКА'!S195</f>
        <v>0</v>
      </c>
      <c r="I19" s="2844">
        <f>'12-18л. РАСКЛАДКА'!S252</f>
        <v>20</v>
      </c>
      <c r="J19" s="2098">
        <f>'12-18л. РАСКЛАДКА'!S306</f>
        <v>0</v>
      </c>
      <c r="K19" s="1635">
        <f>'12-18л. РАСКЛАДКА'!S361</f>
        <v>0</v>
      </c>
      <c r="L19" s="1635">
        <f>'12-18л. РАСКЛАДКА'!S417</f>
        <v>0</v>
      </c>
      <c r="M19" s="1635">
        <f>'12-18л. РАСКЛАДКА'!S470</f>
        <v>0</v>
      </c>
      <c r="N19" s="1635">
        <f>'12-18л. РАСКЛАДКА'!S524</f>
        <v>0</v>
      </c>
      <c r="O19" s="2064">
        <f>'12-18л. РАСКЛАДКА'!S577</f>
        <v>25</v>
      </c>
      <c r="P19" s="372">
        <f>'12-18л. РАСКЛАДКА'!S632</f>
        <v>14</v>
      </c>
      <c r="Q19" s="2071">
        <f t="shared" si="0"/>
        <v>84</v>
      </c>
      <c r="R19" s="2952">
        <v>0</v>
      </c>
      <c r="S19" s="2384">
        <v>84</v>
      </c>
      <c r="T19" s="2377">
        <v>20</v>
      </c>
      <c r="V19" s="383"/>
      <c r="W19" s="106"/>
      <c r="X19" s="629"/>
      <c r="Y19" s="635"/>
      <c r="Z19" s="643"/>
      <c r="AA19" s="106"/>
      <c r="AB19" s="106"/>
      <c r="AC19" s="106"/>
      <c r="AD19" s="106"/>
      <c r="AE19" s="631"/>
      <c r="AF19" s="126"/>
      <c r="AG19" s="106"/>
      <c r="AH19" s="632"/>
      <c r="AI19" s="106"/>
      <c r="AJ19" s="2207"/>
      <c r="AK19" s="106"/>
      <c r="AL19" s="106"/>
    </row>
    <row r="20" spans="2:38">
      <c r="B20" s="458">
        <v>10</v>
      </c>
      <c r="C20" s="1166" t="s">
        <v>351</v>
      </c>
      <c r="D20" s="2220">
        <v>70</v>
      </c>
      <c r="E20" s="2214">
        <f>'12-18л. РАСКЛАДКА'!S23</f>
        <v>0</v>
      </c>
      <c r="F20" s="1635">
        <f>'12-18л. РАСКЛАДКА'!S82</f>
        <v>200</v>
      </c>
      <c r="G20" s="2841">
        <f>'12-18л. РАСКЛАДКА'!S140</f>
        <v>0</v>
      </c>
      <c r="H20" s="1635">
        <f>'12-18л. РАСКЛАДКА'!S196</f>
        <v>0</v>
      </c>
      <c r="I20" s="2844">
        <f>'12-18л. РАСКЛАДКА'!S253</f>
        <v>0</v>
      </c>
      <c r="J20" s="2098">
        <f>'12-18л. РАСКЛАДКА'!S307</f>
        <v>0</v>
      </c>
      <c r="K20" s="1635">
        <f>'12-18л. РАСКЛАДКА'!S362</f>
        <v>200</v>
      </c>
      <c r="L20" s="1635">
        <f>'12-18л. РАСКЛАДКА'!S418</f>
        <v>0</v>
      </c>
      <c r="M20" s="1635">
        <f>'12-18л. РАСКЛАДКА'!S471</f>
        <v>200</v>
      </c>
      <c r="N20" s="1635">
        <f>'12-18л. РАСКЛАДКА'!S525</f>
        <v>0</v>
      </c>
      <c r="O20" s="2064">
        <f>'12-18л. РАСКЛАДКА'!S578</f>
        <v>100</v>
      </c>
      <c r="P20" s="372">
        <f>'12-18л. РАСКЛАДКА'!S633</f>
        <v>180</v>
      </c>
      <c r="Q20" s="2071">
        <f t="shared" si="0"/>
        <v>880</v>
      </c>
      <c r="R20" s="2953">
        <v>4.7619049999999996</v>
      </c>
      <c r="S20" s="2384">
        <v>840</v>
      </c>
      <c r="T20" s="2377">
        <v>200</v>
      </c>
      <c r="V20" s="383"/>
      <c r="W20" s="106"/>
      <c r="X20" s="629"/>
      <c r="Y20" s="635"/>
      <c r="Z20" s="367"/>
      <c r="AA20" s="106"/>
      <c r="AB20" s="106"/>
      <c r="AC20" s="106"/>
      <c r="AD20" s="106"/>
      <c r="AE20" s="631"/>
      <c r="AF20" s="126"/>
      <c r="AG20" s="106"/>
      <c r="AH20" s="632"/>
      <c r="AI20" s="106"/>
      <c r="AJ20" s="2191"/>
      <c r="AK20" s="106"/>
      <c r="AL20" s="106"/>
    </row>
    <row r="21" spans="2:38">
      <c r="B21" s="458">
        <v>11</v>
      </c>
      <c r="C21" s="231" t="s">
        <v>100</v>
      </c>
      <c r="D21" s="2220">
        <v>27.3</v>
      </c>
      <c r="E21" s="2214">
        <f>'12-18л. РАСКЛАДКА'!S24</f>
        <v>0</v>
      </c>
      <c r="F21" s="1635">
        <f>'12-18л. РАСКЛАДКА'!S83</f>
        <v>112.91</v>
      </c>
      <c r="G21" s="2841">
        <f>'12-18л. РАСКЛАДКА'!S141</f>
        <v>0</v>
      </c>
      <c r="H21" s="1635">
        <f>'12-18л. РАСКЛАДКА'!S197</f>
        <v>62.79</v>
      </c>
      <c r="I21" s="2844">
        <f>'12-18л. РАСКЛАДКА'!S254</f>
        <v>40.299999999999997</v>
      </c>
      <c r="J21" s="2098">
        <f>'12-18л. РАСКЛАДКА'!S308</f>
        <v>54.6</v>
      </c>
      <c r="K21" s="1635">
        <f>'12-18л. РАСКЛАДКА'!S363</f>
        <v>0</v>
      </c>
      <c r="L21" s="1635">
        <f>'12-18л. РАСКЛАДКА'!S419</f>
        <v>0</v>
      </c>
      <c r="M21" s="1635">
        <f>'12-18л. РАСКЛАДКА'!S472</f>
        <v>57</v>
      </c>
      <c r="N21" s="1635">
        <f>'12-18л. РАСКЛАДКА'!S526</f>
        <v>0</v>
      </c>
      <c r="O21" s="2064">
        <f>'12-18л. РАСКЛАДКА'!S579</f>
        <v>0</v>
      </c>
      <c r="P21" s="372">
        <f>'12-18л. РАСКЛАДКА'!S634</f>
        <v>0</v>
      </c>
      <c r="Q21" s="2071">
        <f t="shared" si="0"/>
        <v>327.60000000000002</v>
      </c>
      <c r="R21" s="2952">
        <v>0</v>
      </c>
      <c r="S21" s="2384">
        <v>327.60000000000002</v>
      </c>
      <c r="T21" s="2377">
        <v>78</v>
      </c>
      <c r="V21" s="383"/>
      <c r="W21" s="106"/>
      <c r="X21" s="106"/>
      <c r="Y21" s="643"/>
      <c r="Z21" s="367"/>
      <c r="AA21" s="106"/>
      <c r="AB21" s="106"/>
      <c r="AC21" s="106"/>
      <c r="AD21" s="106"/>
      <c r="AE21" s="631"/>
      <c r="AF21" s="126"/>
      <c r="AG21" s="106"/>
      <c r="AH21" s="632"/>
      <c r="AI21" s="106"/>
      <c r="AJ21" s="2191"/>
      <c r="AK21" s="106"/>
      <c r="AL21" s="106"/>
    </row>
    <row r="22" spans="2:38">
      <c r="B22" s="458">
        <v>12</v>
      </c>
      <c r="C22" s="231" t="s">
        <v>101</v>
      </c>
      <c r="D22" s="2220">
        <v>18.55</v>
      </c>
      <c r="E22" s="2214">
        <f>'12-18л. РАСКЛАДКА'!S25</f>
        <v>0</v>
      </c>
      <c r="F22" s="1635">
        <f>'12-18л. РАСКЛАДКА'!S84</f>
        <v>0</v>
      </c>
      <c r="G22" s="2841">
        <f>'12-18л. РАСКЛАДКА'!S142</f>
        <v>0</v>
      </c>
      <c r="H22" s="1635">
        <f>'12-18л. РАСКЛАДКА'!S198</f>
        <v>15.2</v>
      </c>
      <c r="I22" s="2844">
        <f>'12-18л. РАСКЛАДКА'!S255</f>
        <v>0</v>
      </c>
      <c r="J22" s="2098">
        <f>'12-18л. РАСКЛАДКА'!S309</f>
        <v>8</v>
      </c>
      <c r="K22" s="1635">
        <f>'12-18л. РАСКЛАДКА'!S364</f>
        <v>80</v>
      </c>
      <c r="L22" s="1635">
        <f>'12-18л. РАСКЛАДКА'!S420</f>
        <v>0</v>
      </c>
      <c r="M22" s="1635">
        <f>'12-18л. РАСКЛАДКА'!S473</f>
        <v>0</v>
      </c>
      <c r="N22" s="1635">
        <f>'12-18л. РАСКЛАДКА'!S527</f>
        <v>90.3</v>
      </c>
      <c r="O22" s="2064">
        <f>'12-18л. РАСКЛАДКА'!S580</f>
        <v>0</v>
      </c>
      <c r="P22" s="372">
        <f>'12-18л. РАСКЛАДКА'!S635</f>
        <v>29.1</v>
      </c>
      <c r="Q22" s="2071">
        <f>E22+F22+G22+H22+I22+J22+K22+L22+M22+N22+O22+P22</f>
        <v>222.6</v>
      </c>
      <c r="R22" s="2952">
        <v>0</v>
      </c>
      <c r="S22" s="2384">
        <v>222.6</v>
      </c>
      <c r="T22" s="2377">
        <v>53</v>
      </c>
      <c r="V22" s="383"/>
      <c r="W22" s="106"/>
      <c r="X22" s="106"/>
      <c r="Y22" s="635"/>
      <c r="Z22" s="367"/>
      <c r="AA22" s="106"/>
      <c r="AB22" s="106"/>
      <c r="AC22" s="106"/>
      <c r="AD22" s="106"/>
      <c r="AE22" s="631"/>
      <c r="AF22" s="126"/>
      <c r="AG22" s="106"/>
      <c r="AH22" s="632"/>
      <c r="AI22" s="106"/>
      <c r="AJ22" s="2191"/>
      <c r="AK22" s="106"/>
      <c r="AL22" s="106"/>
    </row>
    <row r="23" spans="2:38" ht="12.75" customHeight="1">
      <c r="B23" s="458">
        <v>13</v>
      </c>
      <c r="C23" s="231" t="s">
        <v>45</v>
      </c>
      <c r="D23" s="2220">
        <v>26.95</v>
      </c>
      <c r="E23" s="2214">
        <f>'12-18л. РАСКЛАДКА'!S26</f>
        <v>0</v>
      </c>
      <c r="F23" s="1635">
        <f>'12-18л. РАСКЛАДКА'!S85</f>
        <v>0</v>
      </c>
      <c r="G23" s="2841">
        <f>'12-18л. РАСКЛАДКА'!S143</f>
        <v>141.6</v>
      </c>
      <c r="H23" s="1635">
        <f>'12-18л. РАСКЛАДКА'!S199</f>
        <v>0</v>
      </c>
      <c r="I23" s="2844">
        <f>'12-18л. РАСКЛАДКА'!S256</f>
        <v>0</v>
      </c>
      <c r="J23" s="2098">
        <f>'12-18л. РАСКЛАДКА'!S310</f>
        <v>0</v>
      </c>
      <c r="K23" s="1635">
        <f>'12-18л. РАСКЛАДКА'!S365</f>
        <v>0</v>
      </c>
      <c r="L23" s="1635">
        <f>'12-18л. РАСКЛАДКА'!S421</f>
        <v>0</v>
      </c>
      <c r="M23" s="1635">
        <f>'12-18л. РАСКЛАДКА'!S474</f>
        <v>0</v>
      </c>
      <c r="N23" s="1635">
        <f>'12-18л. РАСКЛАДКА'!S528</f>
        <v>0</v>
      </c>
      <c r="O23" s="2064">
        <f>'12-18л. РАСКЛАДКА'!S581</f>
        <v>127.9</v>
      </c>
      <c r="P23" s="372">
        <f>'12-18л. РАСКЛАДКА'!S636</f>
        <v>53.9</v>
      </c>
      <c r="Q23" s="2071">
        <f t="shared" si="0"/>
        <v>323.39999999999998</v>
      </c>
      <c r="R23" s="2952">
        <v>0</v>
      </c>
      <c r="S23" s="2384">
        <v>323.39999999999998</v>
      </c>
      <c r="T23" s="2377">
        <v>77</v>
      </c>
      <c r="V23" s="383"/>
      <c r="W23" s="106"/>
      <c r="X23" s="106"/>
      <c r="Y23" s="635"/>
      <c r="Z23" s="367"/>
      <c r="AA23" s="106"/>
      <c r="AB23" s="106"/>
      <c r="AC23" s="106"/>
      <c r="AD23" s="106"/>
      <c r="AE23" s="631"/>
      <c r="AF23" s="126"/>
      <c r="AG23" s="106"/>
      <c r="AH23" s="632"/>
      <c r="AI23" s="106"/>
      <c r="AJ23" s="2191"/>
      <c r="AK23" s="106"/>
      <c r="AL23" s="106"/>
    </row>
    <row r="24" spans="2:38" ht="13.5" customHeight="1">
      <c r="B24" s="458">
        <v>14</v>
      </c>
      <c r="C24" s="231" t="s">
        <v>102</v>
      </c>
      <c r="D24" s="2220">
        <v>14</v>
      </c>
      <c r="E24" s="2214">
        <f>'12-18л. РАСКЛАДКА'!S27</f>
        <v>0</v>
      </c>
      <c r="F24" s="1635">
        <f>'12-18л. РАСКЛАДКА'!S86</f>
        <v>0</v>
      </c>
      <c r="G24" s="2841">
        <f>'12-18л. РАСКЛАДКА'!S144</f>
        <v>0</v>
      </c>
      <c r="H24" s="1635">
        <f>'12-18л. РАСКЛАДКА'!S200</f>
        <v>0</v>
      </c>
      <c r="I24" s="2844">
        <f>'12-18л. РАСКЛАДКА'!S257</f>
        <v>0</v>
      </c>
      <c r="J24" s="2098">
        <f>'12-18л. РАСКЛАДКА'!S311</f>
        <v>28</v>
      </c>
      <c r="K24" s="1635">
        <f>'12-18л. РАСКЛАДКА'!S366</f>
        <v>0</v>
      </c>
      <c r="L24" s="1635">
        <f>'12-18л. РАСКЛАДКА'!S422</f>
        <v>120</v>
      </c>
      <c r="M24" s="1635">
        <f>'12-18л. РАСКЛАДКА'!S475</f>
        <v>0</v>
      </c>
      <c r="N24" s="1635">
        <f>'12-18л. РАСКЛАДКА'!S529</f>
        <v>20</v>
      </c>
      <c r="O24" s="2064">
        <f>'12-18л. РАСКЛАДКА'!S582</f>
        <v>0</v>
      </c>
      <c r="P24" s="372">
        <f>'12-18л. РАСКЛАДКА'!S637</f>
        <v>0</v>
      </c>
      <c r="Q24" s="2071">
        <f t="shared" si="0"/>
        <v>168</v>
      </c>
      <c r="R24" s="2952">
        <v>0</v>
      </c>
      <c r="S24" s="2384">
        <v>168</v>
      </c>
      <c r="T24" s="2377">
        <v>40</v>
      </c>
      <c r="V24" s="383"/>
      <c r="W24" s="106"/>
      <c r="X24" s="106"/>
      <c r="Y24" s="635"/>
      <c r="Z24" s="106"/>
      <c r="AA24" s="106"/>
      <c r="AB24" s="106"/>
      <c r="AC24" s="106"/>
      <c r="AD24" s="106"/>
      <c r="AE24" s="631"/>
      <c r="AF24" s="126"/>
      <c r="AG24" s="106"/>
      <c r="AH24" s="632"/>
      <c r="AI24" s="106"/>
      <c r="AJ24" s="2191"/>
      <c r="AK24" s="106"/>
      <c r="AL24" s="106"/>
    </row>
    <row r="25" spans="2:38" ht="12" customHeight="1">
      <c r="B25" s="458">
        <v>15</v>
      </c>
      <c r="C25" s="231" t="s">
        <v>182</v>
      </c>
      <c r="D25" s="2220">
        <v>122.5</v>
      </c>
      <c r="E25" s="2214">
        <f>'12-18л. РАСКЛАДКА'!S28</f>
        <v>274.27199999999999</v>
      </c>
      <c r="F25" s="1635">
        <f>'12-18л. РАСКЛАДКА'!S87</f>
        <v>0</v>
      </c>
      <c r="G25" s="1635">
        <f>'12-18л. РАСКЛАДКА'!S145</f>
        <v>27</v>
      </c>
      <c r="H25" s="1635">
        <f>'12-18л. РАСКЛАДКА'!S201</f>
        <v>220</v>
      </c>
      <c r="I25" s="2861">
        <f>'12-18л. РАСКЛАДКА'!S258</f>
        <v>200.5</v>
      </c>
      <c r="J25" s="2098">
        <f>'12-18л. РАСКЛАДКА'!S312</f>
        <v>239</v>
      </c>
      <c r="K25" s="1635">
        <f>'12-18л. РАСКЛАДКА'!S367</f>
        <v>37.527999999999999</v>
      </c>
      <c r="L25" s="1635">
        <f>'12-18л. РАСКЛАДКА'!S423</f>
        <v>200</v>
      </c>
      <c r="M25" s="1635">
        <f>'12-18л. РАСКЛАДКА'!S476</f>
        <v>65.7</v>
      </c>
      <c r="N25" s="1635">
        <f>'12-18л. РАСКЛАДКА'!S530</f>
        <v>200</v>
      </c>
      <c r="O25" s="2064">
        <f>'12-18л. РАСКЛАДКА'!S583</f>
        <v>0</v>
      </c>
      <c r="P25" s="372">
        <f>'12-18л. РАСКЛАДКА'!S638</f>
        <v>6</v>
      </c>
      <c r="Q25" s="2071">
        <f t="shared" si="0"/>
        <v>1470</v>
      </c>
      <c r="R25" s="2952">
        <v>0</v>
      </c>
      <c r="S25" s="2384">
        <v>1470</v>
      </c>
      <c r="T25" s="2377">
        <v>350</v>
      </c>
      <c r="V25" s="3713"/>
      <c r="W25" s="126"/>
      <c r="X25" s="634"/>
      <c r="Y25" s="643"/>
      <c r="Z25" s="106"/>
      <c r="AA25" s="106"/>
      <c r="AB25" s="106"/>
      <c r="AC25" s="106"/>
      <c r="AD25" s="106"/>
      <c r="AE25" s="631"/>
      <c r="AF25" s="126"/>
      <c r="AG25" s="106"/>
      <c r="AH25" s="632"/>
      <c r="AI25" s="106"/>
      <c r="AJ25" s="2196"/>
      <c r="AK25" s="106"/>
      <c r="AL25" s="106"/>
    </row>
    <row r="26" spans="2:38" ht="14.25" customHeight="1">
      <c r="B26" s="458">
        <v>16</v>
      </c>
      <c r="C26" s="231" t="s">
        <v>183</v>
      </c>
      <c r="D26" s="2220">
        <v>63</v>
      </c>
      <c r="E26" s="2214">
        <f>'12-18л. РАСКЛАДКА'!S29</f>
        <v>0</v>
      </c>
      <c r="F26" s="1635">
        <f>'12-18л. РАСКЛАДКА'!S88</f>
        <v>0</v>
      </c>
      <c r="G26" s="1635">
        <f>'12-18л. РАСКЛАДКА'!S146</f>
        <v>0</v>
      </c>
      <c r="H26" s="1635">
        <f>'12-18л. РАСКЛАДКА'!S202</f>
        <v>0</v>
      </c>
      <c r="I26" s="2844">
        <f>'12-18л. РАСКЛАДКА'!S259</f>
        <v>0</v>
      </c>
      <c r="J26" s="2098">
        <f>'12-18л. РАСКЛАДКА'!S313</f>
        <v>0</v>
      </c>
      <c r="K26" s="1635">
        <f>'12-18л. РАСКЛАДКА'!S368</f>
        <v>0</v>
      </c>
      <c r="L26" s="1635">
        <f>'12-18л. РАСКЛАДКА'!S424</f>
        <v>0</v>
      </c>
      <c r="M26" s="1635">
        <f>'12-18л. РАСКЛАДКА'!S477</f>
        <v>0</v>
      </c>
      <c r="N26" s="1635">
        <f>'12-18л. РАСКЛАДКА'!S531</f>
        <v>0</v>
      </c>
      <c r="O26" s="2064">
        <f>'12-18л. РАСКЛАДКА'!S584</f>
        <v>0</v>
      </c>
      <c r="P26" s="372">
        <f>'12-18л. РАСКЛАДКА'!S639</f>
        <v>0</v>
      </c>
      <c r="Q26" s="2071">
        <f>E26+F26+G26+H26+I26+J26+K26+L26+M26+N26+O26+P26</f>
        <v>0</v>
      </c>
      <c r="R26" s="3706">
        <v>-100</v>
      </c>
      <c r="S26" s="2384">
        <v>756</v>
      </c>
      <c r="T26" s="2377">
        <v>180</v>
      </c>
      <c r="V26" s="383"/>
      <c r="W26" s="106"/>
      <c r="X26" s="634"/>
      <c r="Y26" s="643"/>
      <c r="Z26" s="106"/>
      <c r="AA26" s="106"/>
      <c r="AB26" s="106"/>
      <c r="AC26" s="106"/>
      <c r="AD26" s="106"/>
      <c r="AE26" s="631"/>
      <c r="AF26" s="126"/>
      <c r="AG26" s="106"/>
      <c r="AH26" s="632"/>
      <c r="AI26" s="106"/>
      <c r="AJ26" s="2211"/>
      <c r="AK26" s="106"/>
      <c r="AL26" s="106"/>
    </row>
    <row r="27" spans="2:38">
      <c r="B27" s="458">
        <v>17</v>
      </c>
      <c r="C27" s="231" t="s">
        <v>184</v>
      </c>
      <c r="D27" s="2220">
        <v>21</v>
      </c>
      <c r="E27" s="2214">
        <f>'12-18л. РАСКЛАДКА'!S30</f>
        <v>0</v>
      </c>
      <c r="F27" s="1635">
        <f>'12-18л. РАСКЛАДКА'!S89</f>
        <v>0</v>
      </c>
      <c r="G27" s="1635">
        <f>'12-18л. РАСКЛАДКА'!S147</f>
        <v>0</v>
      </c>
      <c r="H27" s="1635">
        <f>'12-18л. РАСКЛАДКА'!S203</f>
        <v>0</v>
      </c>
      <c r="I27" s="2064">
        <f>'12-18л. РАСКЛАДКА'!S260</f>
        <v>210</v>
      </c>
      <c r="J27" s="2098">
        <f>'12-18л. РАСКЛАДКА'!S314</f>
        <v>42</v>
      </c>
      <c r="K27" s="1635">
        <f>'12-18л. РАСКЛАДКА'!S369</f>
        <v>0</v>
      </c>
      <c r="L27" s="1635">
        <f>'12-18л. РАСКЛАДКА'!S425</f>
        <v>0</v>
      </c>
      <c r="M27" s="1635">
        <f>'12-18л. РАСКЛАДКА'!S478</f>
        <v>0</v>
      </c>
      <c r="N27" s="1635">
        <f>'12-18л. РАСКЛАДКА'!S532</f>
        <v>0</v>
      </c>
      <c r="O27" s="2064">
        <f>'12-18л. РАСКЛАДКА'!S585</f>
        <v>0</v>
      </c>
      <c r="P27" s="372">
        <f>'12-18л. РАСКЛАДКА'!S640</f>
        <v>0</v>
      </c>
      <c r="Q27" s="2071">
        <f t="shared" si="0"/>
        <v>252</v>
      </c>
      <c r="R27" s="2952">
        <v>0</v>
      </c>
      <c r="S27" s="2384">
        <v>252</v>
      </c>
      <c r="T27" s="2377">
        <v>60</v>
      </c>
      <c r="V27" s="383"/>
      <c r="W27" s="106"/>
      <c r="X27" s="629"/>
      <c r="Y27" s="635"/>
      <c r="Z27" s="106"/>
      <c r="AA27" s="106"/>
      <c r="AB27" s="106"/>
      <c r="AC27" s="106"/>
      <c r="AD27" s="106"/>
      <c r="AE27" s="631"/>
      <c r="AF27" s="126"/>
      <c r="AG27" s="106"/>
      <c r="AH27" s="632"/>
      <c r="AI27" s="106"/>
      <c r="AJ27" s="2191"/>
      <c r="AK27" s="106"/>
      <c r="AL27" s="106"/>
    </row>
    <row r="28" spans="2:38">
      <c r="B28" s="458">
        <v>18</v>
      </c>
      <c r="C28" s="231" t="s">
        <v>46</v>
      </c>
      <c r="D28" s="2220">
        <v>5.25</v>
      </c>
      <c r="E28" s="2214">
        <f>'12-18л. РАСКЛАДКА'!S31</f>
        <v>49.38</v>
      </c>
      <c r="F28" s="1635">
        <f>'12-18л. РАСКЛАДКА'!S90</f>
        <v>0</v>
      </c>
      <c r="G28" s="1635">
        <f>'12-18л. РАСКЛАДКА'!S148</f>
        <v>0</v>
      </c>
      <c r="H28" s="1635">
        <f>'12-18л. РАСКЛАДКА'!S204</f>
        <v>0</v>
      </c>
      <c r="I28" s="2064">
        <f>'12-18л. РАСКЛАДКА'!S261</f>
        <v>0</v>
      </c>
      <c r="J28" s="2098">
        <f>'12-18л. РАСКЛАДКА'!S315</f>
        <v>0</v>
      </c>
      <c r="K28" s="1635">
        <f>'12-18л. РАСКЛАДКА'!S370</f>
        <v>0</v>
      </c>
      <c r="L28" s="1635">
        <f>'12-18л. РАСКЛАДКА'!S426</f>
        <v>0</v>
      </c>
      <c r="M28" s="1635">
        <f>'12-18л. РАСКЛАДКА'!S479</f>
        <v>3.12</v>
      </c>
      <c r="N28" s="1635">
        <f>'12-18л. РАСКЛАДКА'!S533</f>
        <v>0</v>
      </c>
      <c r="O28" s="2064">
        <f>'12-18л. РАСКЛАДКА'!S586</f>
        <v>0</v>
      </c>
      <c r="P28" s="372">
        <f>'12-18л. РАСКЛАДКА'!S641</f>
        <v>10.5</v>
      </c>
      <c r="Q28" s="2071">
        <f t="shared" si="0"/>
        <v>63</v>
      </c>
      <c r="R28" s="2952">
        <v>0</v>
      </c>
      <c r="S28" s="2384">
        <v>63</v>
      </c>
      <c r="T28" s="2377">
        <v>15</v>
      </c>
      <c r="V28" s="383"/>
      <c r="W28" s="106"/>
      <c r="X28" s="629"/>
      <c r="Y28" s="635"/>
      <c r="Z28" s="106"/>
      <c r="AA28" s="106"/>
      <c r="AB28" s="106"/>
      <c r="AC28" s="106"/>
      <c r="AD28" s="106"/>
      <c r="AE28" s="631"/>
      <c r="AF28" s="126"/>
      <c r="AG28" s="106"/>
      <c r="AH28" s="632"/>
      <c r="AI28" s="106"/>
      <c r="AJ28" s="2191"/>
      <c r="AK28" s="106"/>
      <c r="AL28" s="106"/>
    </row>
    <row r="29" spans="2:38" ht="12.75" customHeight="1">
      <c r="B29" s="458">
        <v>19</v>
      </c>
      <c r="C29" s="231" t="s">
        <v>185</v>
      </c>
      <c r="D29" s="2220">
        <v>3.5</v>
      </c>
      <c r="E29" s="2214">
        <f>'12-18л. РАСКЛАДКА'!S32</f>
        <v>5</v>
      </c>
      <c r="F29" s="1635">
        <f>'12-18л. РАСКЛАДКА'!S91</f>
        <v>0</v>
      </c>
      <c r="G29" s="1635">
        <f>'12-18л. РАСКЛАДКА'!S149</f>
        <v>5</v>
      </c>
      <c r="H29" s="1635">
        <f>'12-18л. РАСКЛАДКА'!S205</f>
        <v>5</v>
      </c>
      <c r="I29" s="2064">
        <f>'12-18л. РАСКЛАДКА'!S262</f>
        <v>0</v>
      </c>
      <c r="J29" s="2098">
        <f>'12-18л. РАСКЛАДКА'!S316</f>
        <v>0</v>
      </c>
      <c r="K29" s="1635">
        <f>'12-18л. РАСКЛАДКА'!S371</f>
        <v>0</v>
      </c>
      <c r="L29" s="1635">
        <f>'12-18л. РАСКЛАДКА'!S427</f>
        <v>5</v>
      </c>
      <c r="M29" s="1635">
        <f>'12-18л. РАСКЛАДКА'!S480</f>
        <v>10</v>
      </c>
      <c r="N29" s="1635">
        <f>'12-18л. РАСКЛАДКА'!S534</f>
        <v>0</v>
      </c>
      <c r="O29" s="2064">
        <f>'12-18л. РАСКЛАДКА'!S587</f>
        <v>5</v>
      </c>
      <c r="P29" s="372">
        <f>'12-18л. РАСКЛАДКА'!S642</f>
        <v>7</v>
      </c>
      <c r="Q29" s="2071">
        <f t="shared" si="0"/>
        <v>42</v>
      </c>
      <c r="R29" s="2952">
        <v>0</v>
      </c>
      <c r="S29" s="2384">
        <v>42</v>
      </c>
      <c r="T29" s="2377">
        <v>10</v>
      </c>
      <c r="V29" s="383"/>
      <c r="W29" s="106"/>
      <c r="X29" s="629"/>
      <c r="Y29" s="635"/>
      <c r="Z29" s="106"/>
      <c r="AA29" s="106"/>
      <c r="AB29" s="106"/>
      <c r="AC29" s="106"/>
      <c r="AD29" s="106"/>
      <c r="AE29" s="631"/>
      <c r="AF29" s="126"/>
      <c r="AG29" s="106"/>
      <c r="AH29" s="632"/>
      <c r="AI29" s="106"/>
      <c r="AJ29" s="2192"/>
      <c r="AK29" s="106"/>
      <c r="AL29" s="106"/>
    </row>
    <row r="30" spans="2:38" ht="12" customHeight="1">
      <c r="B30" s="458">
        <v>20</v>
      </c>
      <c r="C30" s="231" t="s">
        <v>47</v>
      </c>
      <c r="D30" s="2220">
        <v>12.25</v>
      </c>
      <c r="E30" s="2214">
        <f>'12-18л. РАСКЛАДКА'!S33</f>
        <v>11.75</v>
      </c>
      <c r="F30" s="1635">
        <f>'12-18л. РАСКЛАДКА'!S92</f>
        <v>6.82</v>
      </c>
      <c r="G30" s="1635">
        <f>'12-18л. РАСКЛАДКА'!S150</f>
        <v>10</v>
      </c>
      <c r="H30" s="1635">
        <f>'12-18л. РАСКЛАДКА'!S206</f>
        <v>6.3</v>
      </c>
      <c r="I30" s="2064">
        <f>'12-18л. РАСКЛАДКА'!S263</f>
        <v>4.8</v>
      </c>
      <c r="J30" s="2098">
        <f>'12-18л. РАСКЛАДКА'!S317</f>
        <v>8.2799999999999994</v>
      </c>
      <c r="K30" s="1635">
        <f>'12-18л. РАСКЛАДКА'!S372</f>
        <v>21.96</v>
      </c>
      <c r="L30" s="1635">
        <f>'12-18л. РАСКЛАДКА'!S428</f>
        <v>19.729999999999997</v>
      </c>
      <c r="M30" s="1635">
        <f>'12-18л. РАСКЛАДКА'!S481</f>
        <v>18.32</v>
      </c>
      <c r="N30" s="1635">
        <f>'12-18л. РАСКЛАДКА'!S535</f>
        <v>14</v>
      </c>
      <c r="O30" s="2064">
        <f>'12-18л. РАСКЛАДКА'!S588</f>
        <v>8.82</v>
      </c>
      <c r="P30" s="372">
        <f>'12-18л. РАСКЛАДКА'!S643</f>
        <v>16.22</v>
      </c>
      <c r="Q30" s="2071">
        <f t="shared" si="0"/>
        <v>146.99999999999997</v>
      </c>
      <c r="R30" s="2952">
        <v>0</v>
      </c>
      <c r="S30" s="2384">
        <v>147</v>
      </c>
      <c r="T30" s="2377">
        <v>35</v>
      </c>
      <c r="V30" s="3713"/>
      <c r="W30" s="126"/>
      <c r="X30" s="629"/>
      <c r="Y30" s="635"/>
      <c r="Z30" s="367"/>
      <c r="AA30" s="106"/>
      <c r="AB30" s="106"/>
      <c r="AC30" s="106"/>
      <c r="AD30" s="106"/>
      <c r="AE30" s="631"/>
      <c r="AF30" s="126"/>
      <c r="AG30" s="106"/>
      <c r="AH30" s="632"/>
      <c r="AI30" s="106"/>
      <c r="AJ30" s="2191"/>
      <c r="AK30" s="106"/>
      <c r="AL30" s="106"/>
    </row>
    <row r="31" spans="2:38" ht="12" customHeight="1">
      <c r="B31" s="458">
        <v>21</v>
      </c>
      <c r="C31" s="231" t="s">
        <v>48</v>
      </c>
      <c r="D31" s="2220">
        <v>6.3</v>
      </c>
      <c r="E31" s="2214">
        <f>'12-18л. РАСКЛАДКА'!S34</f>
        <v>5</v>
      </c>
      <c r="F31" s="1635">
        <f>'12-18л. РАСКЛАДКА'!S93</f>
        <v>1.25</v>
      </c>
      <c r="G31" s="1635">
        <f>'12-18л. РАСКЛАДКА'!S151</f>
        <v>6.5</v>
      </c>
      <c r="H31" s="1635">
        <f>'12-18л. РАСКЛАДКА'!S207</f>
        <v>14</v>
      </c>
      <c r="I31" s="2064">
        <f>'12-18л. РАСКЛАДКА'!S264</f>
        <v>7.5</v>
      </c>
      <c r="J31" s="2098">
        <f>'12-18л. РАСКЛАДКА'!S318</f>
        <v>6.6</v>
      </c>
      <c r="K31" s="1635">
        <f>'12-18л. РАСКЛАДКА'!S373</f>
        <v>9</v>
      </c>
      <c r="L31" s="1635">
        <f>'12-18л. РАСКЛАДКА'!S429</f>
        <v>8.85</v>
      </c>
      <c r="M31" s="1635">
        <f>'12-18л. РАСКЛАДКА'!S482</f>
        <v>2.4</v>
      </c>
      <c r="N31" s="1635">
        <f>'12-18л. РАСКЛАДКА'!S536</f>
        <v>0</v>
      </c>
      <c r="O31" s="2064">
        <f>'12-18л. РАСКЛАДКА'!S589</f>
        <v>8.5</v>
      </c>
      <c r="P31" s="372">
        <f>'12-18л. РАСКЛАДКА'!S644</f>
        <v>6</v>
      </c>
      <c r="Q31" s="2071">
        <f t="shared" si="0"/>
        <v>75.599999999999994</v>
      </c>
      <c r="R31" s="2952">
        <v>0</v>
      </c>
      <c r="S31" s="2384">
        <v>75.599999999999994</v>
      </c>
      <c r="T31" s="2377">
        <v>18</v>
      </c>
      <c r="V31" s="383"/>
      <c r="W31" s="106"/>
      <c r="X31" s="629"/>
      <c r="Y31" s="635"/>
      <c r="Z31" s="367"/>
      <c r="AA31" s="106"/>
      <c r="AB31" s="106"/>
      <c r="AC31" s="106"/>
      <c r="AD31" s="106"/>
      <c r="AE31" s="631"/>
      <c r="AF31" s="126"/>
      <c r="AG31" s="106"/>
      <c r="AH31" s="632"/>
      <c r="AI31" s="106"/>
      <c r="AJ31" s="2192"/>
      <c r="AK31" s="106"/>
      <c r="AL31" s="106"/>
    </row>
    <row r="32" spans="2:38" ht="10.5" customHeight="1">
      <c r="B32" s="458">
        <v>22</v>
      </c>
      <c r="C32" s="231" t="s">
        <v>186</v>
      </c>
      <c r="D32" s="2220">
        <v>14</v>
      </c>
      <c r="E32" s="2214">
        <f>'12-18л. РАСКЛАДКА'!S35</f>
        <v>120.136</v>
      </c>
      <c r="F32" s="1635">
        <f>'12-18л. РАСКЛАДКА'!S94</f>
        <v>0</v>
      </c>
      <c r="G32" s="1635">
        <f>'12-18л. РАСКЛАДКА'!S152</f>
        <v>0</v>
      </c>
      <c r="H32" s="1635">
        <f>'12-18л. РАСКЛАДКА'!S208</f>
        <v>0</v>
      </c>
      <c r="I32" s="2064">
        <f>'12-18л. РАСКЛАДКА'!S265</f>
        <v>8.0399999999999991</v>
      </c>
      <c r="J32" s="2098">
        <f>'12-18л. РАСКЛАДКА'!S319</f>
        <v>22.1</v>
      </c>
      <c r="K32" s="1635">
        <f>'12-18л. РАСКЛАДКА'!S374</f>
        <v>9.2240000000000002</v>
      </c>
      <c r="L32" s="1635">
        <f>'12-18л. РАСКЛАДКА'!S430</f>
        <v>0</v>
      </c>
      <c r="M32" s="1635">
        <f>'12-18л. РАСКЛАДКА'!S483</f>
        <v>0</v>
      </c>
      <c r="N32" s="1635">
        <f>'12-18л. РАСКЛАДКА'!S537</f>
        <v>0</v>
      </c>
      <c r="O32" s="2064">
        <f>'12-18л. РАСКЛАДКА'!S590</f>
        <v>2.6</v>
      </c>
      <c r="P32" s="372">
        <f>'12-18л. РАСКЛАДКА'!S645</f>
        <v>5.9</v>
      </c>
      <c r="Q32" s="2071">
        <f t="shared" si="0"/>
        <v>167.99999999999997</v>
      </c>
      <c r="R32" s="2952">
        <v>0</v>
      </c>
      <c r="S32" s="2384">
        <v>168</v>
      </c>
      <c r="T32" s="2377">
        <v>40</v>
      </c>
      <c r="V32" s="383"/>
      <c r="W32" s="106"/>
      <c r="X32" s="629"/>
      <c r="Y32" s="635"/>
      <c r="Z32" s="367"/>
      <c r="AA32" s="106"/>
      <c r="AB32" s="106"/>
      <c r="AC32" s="106"/>
      <c r="AD32" s="106"/>
      <c r="AE32" s="631"/>
      <c r="AF32" s="126"/>
      <c r="AG32" s="106"/>
      <c r="AH32" s="632"/>
      <c r="AI32" s="106"/>
      <c r="AJ32" s="2191"/>
      <c r="AK32" s="106"/>
      <c r="AL32" s="106"/>
    </row>
    <row r="33" spans="2:38" ht="10.5" customHeight="1">
      <c r="B33" s="458">
        <v>23</v>
      </c>
      <c r="C33" s="231" t="s">
        <v>49</v>
      </c>
      <c r="D33" s="2220">
        <v>12.25</v>
      </c>
      <c r="E33" s="2214">
        <f>'12-18л. РАСКЛАДКА'!S36</f>
        <v>15</v>
      </c>
      <c r="F33" s="1635">
        <f>'12-18л. РАСКЛАДКА'!S95</f>
        <v>1.7</v>
      </c>
      <c r="G33" s="1635">
        <f>'12-18л. РАСКЛАДКА'!S153</f>
        <v>9.5</v>
      </c>
      <c r="H33" s="1635">
        <f>'12-18л. РАСКЛАДКА'!S209</f>
        <v>1.2</v>
      </c>
      <c r="I33" s="2064">
        <f>'12-18л. РАСКЛАДКА'!S266</f>
        <v>47.249999999999993</v>
      </c>
      <c r="J33" s="2098">
        <f>'12-18л. РАСКЛАДКА'!S320</f>
        <v>19.5</v>
      </c>
      <c r="K33" s="1635">
        <f>'12-18л. РАСКЛАДКА'!S375</f>
        <v>5</v>
      </c>
      <c r="L33" s="1635">
        <f>'12-18л. РАСКЛАДКА'!S431</f>
        <v>17</v>
      </c>
      <c r="M33" s="1635">
        <f>'12-18л. РАСКЛАДКА'!S484</f>
        <v>0</v>
      </c>
      <c r="N33" s="1635">
        <f>'12-18л. РАСКЛАДКА'!S538</f>
        <v>0</v>
      </c>
      <c r="O33" s="2064">
        <f>'12-18л. РАСКЛАДКА'!S591</f>
        <v>25.85</v>
      </c>
      <c r="P33" s="372">
        <f>'12-18л. РАСКЛАДКА'!S646</f>
        <v>5</v>
      </c>
      <c r="Q33" s="2071">
        <f t="shared" si="0"/>
        <v>147</v>
      </c>
      <c r="R33" s="2952">
        <v>0</v>
      </c>
      <c r="S33" s="2384">
        <v>147</v>
      </c>
      <c r="T33" s="2377">
        <v>35</v>
      </c>
      <c r="V33" s="3713"/>
      <c r="W33" s="126"/>
      <c r="X33" s="629"/>
      <c r="Y33" s="635"/>
      <c r="Z33" s="367"/>
      <c r="AA33" s="106"/>
      <c r="AB33" s="106"/>
      <c r="AC33" s="106"/>
      <c r="AD33" s="106"/>
      <c r="AE33" s="631"/>
      <c r="AF33" s="126"/>
      <c r="AG33" s="106"/>
      <c r="AH33" s="632"/>
      <c r="AI33" s="106"/>
      <c r="AJ33" s="2191"/>
      <c r="AK33" s="106"/>
      <c r="AL33" s="106"/>
    </row>
    <row r="34" spans="2:38" ht="12" customHeight="1">
      <c r="B34" s="458">
        <v>24</v>
      </c>
      <c r="C34" s="231" t="s">
        <v>50</v>
      </c>
      <c r="D34" s="2220">
        <v>5.25</v>
      </c>
      <c r="E34" s="2214">
        <f>'12-18л. РАСКЛАДКА'!S37</f>
        <v>22.5</v>
      </c>
      <c r="F34" s="1635">
        <f>'12-18л. РАСКЛАДКА'!S96</f>
        <v>0</v>
      </c>
      <c r="G34" s="1635">
        <f>'12-18л. РАСКЛАДКА'!S154</f>
        <v>0</v>
      </c>
      <c r="H34" s="1635">
        <f>'12-18л. РАСКЛАДКА'!S210</f>
        <v>0</v>
      </c>
      <c r="I34" s="2064">
        <f>'12-18л. РАСКЛАДКА'!S267</f>
        <v>0</v>
      </c>
      <c r="J34" s="2098">
        <f>'12-18л. РАСКЛАДКА'!S321</f>
        <v>0</v>
      </c>
      <c r="K34" s="1635">
        <f>'12-18л. РАСКЛАДКА'!S376</f>
        <v>0</v>
      </c>
      <c r="L34" s="1635">
        <f>'12-18л. РАСКЛАДКА'!S432</f>
        <v>0</v>
      </c>
      <c r="M34" s="1635">
        <f>'12-18л. РАСКЛАДКА'!S485</f>
        <v>0</v>
      </c>
      <c r="N34" s="1635">
        <f>'12-18л. РАСКЛАДКА'!S539</f>
        <v>30</v>
      </c>
      <c r="O34" s="2064">
        <f>'12-18л. РАСКЛАДКА'!S592</f>
        <v>0</v>
      </c>
      <c r="P34" s="372">
        <f>'12-18л. РАСКЛАДКА'!S647</f>
        <v>13.5</v>
      </c>
      <c r="Q34" s="2071">
        <f t="shared" si="0"/>
        <v>66</v>
      </c>
      <c r="R34" s="2952">
        <v>4.7619049999999996</v>
      </c>
      <c r="S34" s="2384">
        <v>63</v>
      </c>
      <c r="T34" s="2377">
        <v>15</v>
      </c>
      <c r="V34" s="383"/>
      <c r="W34" s="106"/>
      <c r="X34" s="629"/>
      <c r="Y34" s="635"/>
      <c r="Z34" s="367"/>
      <c r="AA34" s="106"/>
      <c r="AB34" s="106"/>
      <c r="AC34" s="106"/>
      <c r="AD34" s="106"/>
      <c r="AE34" s="631"/>
      <c r="AF34" s="126"/>
      <c r="AG34" s="106"/>
      <c r="AH34" s="632"/>
      <c r="AI34" s="106"/>
      <c r="AJ34" s="2191"/>
      <c r="AK34" s="106"/>
      <c r="AL34" s="106"/>
    </row>
    <row r="35" spans="2:38" ht="11.25" customHeight="1">
      <c r="B35" s="458">
        <v>25</v>
      </c>
      <c r="C35" s="231" t="s">
        <v>51</v>
      </c>
      <c r="D35" s="2220">
        <v>0.7</v>
      </c>
      <c r="E35" s="2214">
        <f>'12-18л. РАСКЛАДКА'!S38</f>
        <v>0</v>
      </c>
      <c r="F35" s="1635">
        <f>'12-18л. РАСКЛАДКА'!S97</f>
        <v>0</v>
      </c>
      <c r="G35" s="1635">
        <f>'12-18л. РАСКЛАДКА'!S155</f>
        <v>0</v>
      </c>
      <c r="H35" s="1635">
        <f>'12-18л. РАСКЛАДКА'!S211</f>
        <v>0</v>
      </c>
      <c r="I35" s="2064">
        <f>'12-18л. РАСКЛАДКА'!S268</f>
        <v>0</v>
      </c>
      <c r="J35" s="2098">
        <f>'12-18л. РАСКЛАДКА'!S322</f>
        <v>0</v>
      </c>
      <c r="K35" s="1635">
        <f>'12-18л. РАСКЛАДКА'!S377</f>
        <v>0</v>
      </c>
      <c r="L35" s="1635">
        <f>'12-18л. РАСКЛАДКА'!S433</f>
        <v>0</v>
      </c>
      <c r="M35" s="1635">
        <f>'12-18л. РАСКЛАДКА'!S486</f>
        <v>0</v>
      </c>
      <c r="N35" s="1635">
        <f>'12-18л. РАСКЛАДКА'!S540</f>
        <v>0</v>
      </c>
      <c r="O35" s="2064">
        <f>'12-18л. РАСКЛАДКА'!S593</f>
        <v>0</v>
      </c>
      <c r="P35" s="372">
        <f>'12-18л. РАСКЛАДКА'!S648</f>
        <v>0</v>
      </c>
      <c r="Q35" s="2071">
        <f t="shared" si="0"/>
        <v>0</v>
      </c>
      <c r="R35" s="3706">
        <v>-100</v>
      </c>
      <c r="S35" s="2384">
        <v>8.4</v>
      </c>
      <c r="T35" s="2377">
        <v>2</v>
      </c>
      <c r="V35" s="383"/>
      <c r="W35" s="106"/>
      <c r="X35" s="629"/>
      <c r="Y35" s="643"/>
      <c r="Z35" s="367"/>
      <c r="AA35" s="106"/>
      <c r="AB35" s="106"/>
      <c r="AC35" s="106"/>
      <c r="AD35" s="106"/>
      <c r="AE35" s="631"/>
      <c r="AF35" s="126"/>
      <c r="AG35" s="106"/>
      <c r="AH35" s="632"/>
      <c r="AI35" s="106"/>
      <c r="AJ35" s="2207"/>
      <c r="AK35" s="106"/>
      <c r="AL35" s="106"/>
    </row>
    <row r="36" spans="2:38" ht="13.5" customHeight="1">
      <c r="B36" s="458">
        <v>26</v>
      </c>
      <c r="C36" s="231" t="s">
        <v>187</v>
      </c>
      <c r="D36" s="2220">
        <v>0.42</v>
      </c>
      <c r="E36" s="2214">
        <f>'12-18л. РАСКЛАДКА'!S39</f>
        <v>0</v>
      </c>
      <c r="F36" s="1635">
        <f>'12-18л. РАСКЛАДКА'!S98</f>
        <v>0</v>
      </c>
      <c r="G36" s="1635">
        <f>'12-18л. РАСКЛАДКА'!S156</f>
        <v>0</v>
      </c>
      <c r="H36" s="1635">
        <f>'12-18л. РАСКЛАДКА'!S212</f>
        <v>0</v>
      </c>
      <c r="I36" s="2064">
        <f>'12-18л. РАСКЛАДКА'!S269</f>
        <v>4.2</v>
      </c>
      <c r="J36" s="2098">
        <f>'12-18л. РАСКЛАДКА'!S323</f>
        <v>1.08</v>
      </c>
      <c r="K36" s="1635">
        <f>'12-18л. РАСКЛАДКА'!S378</f>
        <v>0</v>
      </c>
      <c r="L36" s="1635">
        <f>'12-18л. РАСКЛАДКА'!S434</f>
        <v>0</v>
      </c>
      <c r="M36" s="1635">
        <f>'12-18л. РАСКЛАДКА'!S487</f>
        <v>0</v>
      </c>
      <c r="N36" s="1635">
        <f>'12-18л. РАСКЛАДКА'!S541</f>
        <v>0</v>
      </c>
      <c r="O36" s="2064">
        <f>'12-18л. РАСКЛАДКА'!S594</f>
        <v>0</v>
      </c>
      <c r="P36" s="372">
        <f>'12-18л. РАСКЛАДКА'!S649</f>
        <v>0</v>
      </c>
      <c r="Q36" s="2071">
        <f t="shared" si="0"/>
        <v>5.28</v>
      </c>
      <c r="R36" s="2953">
        <v>4.7619049999999996</v>
      </c>
      <c r="S36" s="2384">
        <v>5.04</v>
      </c>
      <c r="T36" s="2377">
        <v>1.2</v>
      </c>
      <c r="V36" s="383"/>
      <c r="W36" s="106"/>
      <c r="X36" s="629"/>
      <c r="Y36" s="635"/>
      <c r="Z36" s="367"/>
      <c r="AA36" s="106"/>
      <c r="AB36" s="106"/>
      <c r="AC36" s="106"/>
      <c r="AD36" s="106"/>
      <c r="AE36" s="631"/>
      <c r="AF36" s="126"/>
      <c r="AG36" s="106"/>
      <c r="AH36" s="632"/>
      <c r="AI36" s="106"/>
      <c r="AJ36" s="2191"/>
      <c r="AK36" s="106"/>
      <c r="AL36" s="106"/>
    </row>
    <row r="37" spans="2:38" ht="10.5" customHeight="1">
      <c r="B37" s="458">
        <v>27</v>
      </c>
      <c r="C37" s="231" t="s">
        <v>103</v>
      </c>
      <c r="D37" s="2220">
        <v>0.7</v>
      </c>
      <c r="E37" s="2214">
        <f>'12-18л. РАСКЛАДКА'!S40</f>
        <v>3.5</v>
      </c>
      <c r="F37" s="1635">
        <f>'12-18л. РАСКЛАДКА'!S99</f>
        <v>0</v>
      </c>
      <c r="G37" s="1635">
        <f>'12-18л. РАСКЛАДКА'!S157</f>
        <v>0</v>
      </c>
      <c r="H37" s="1635">
        <f>'12-18л. РАСКЛАДКА'!S213</f>
        <v>0</v>
      </c>
      <c r="I37" s="2064">
        <f>'12-18л. РАСКЛАДКА'!S270</f>
        <v>0</v>
      </c>
      <c r="J37" s="2098">
        <f>'12-18л. РАСКЛАДКА'!S324</f>
        <v>1.8</v>
      </c>
      <c r="K37" s="1635">
        <f>'12-18л. РАСКЛАДКА'!S379</f>
        <v>0</v>
      </c>
      <c r="L37" s="1635">
        <f>'12-18л. РАСКЛАДКА'!S435</f>
        <v>3.5</v>
      </c>
      <c r="M37" s="1635">
        <f>'12-18л. РАСКЛАДКА'!S488</f>
        <v>0</v>
      </c>
      <c r="N37" s="1635">
        <f>'12-18л. РАСКЛАДКА'!S542</f>
        <v>0</v>
      </c>
      <c r="O37" s="2064">
        <f>'12-18л. РАСКЛАДКА'!S595</f>
        <v>0</v>
      </c>
      <c r="P37" s="372">
        <f>'12-18л. РАСКЛАДКА'!S650</f>
        <v>0</v>
      </c>
      <c r="Q37" s="2071">
        <f t="shared" si="0"/>
        <v>8.8000000000000007</v>
      </c>
      <c r="R37" s="2953">
        <v>4.7619049999999996</v>
      </c>
      <c r="S37" s="2384">
        <v>8.4</v>
      </c>
      <c r="T37" s="2377">
        <v>2</v>
      </c>
      <c r="V37" s="383"/>
      <c r="W37" s="106"/>
      <c r="X37" s="629"/>
      <c r="Y37" s="643"/>
      <c r="Z37" s="367"/>
      <c r="AA37" s="106"/>
      <c r="AB37" s="106"/>
      <c r="AC37" s="106"/>
      <c r="AD37" s="106"/>
      <c r="AE37" s="631"/>
      <c r="AF37" s="126"/>
      <c r="AG37" s="106"/>
      <c r="AH37" s="632"/>
      <c r="AI37" s="106"/>
      <c r="AJ37" s="2193"/>
      <c r="AK37" s="106"/>
      <c r="AL37" s="106"/>
    </row>
    <row r="38" spans="2:38" ht="12" customHeight="1">
      <c r="B38" s="458">
        <v>28</v>
      </c>
      <c r="C38" s="231" t="s">
        <v>52</v>
      </c>
      <c r="D38" s="2220">
        <v>0.105</v>
      </c>
      <c r="E38" s="2214">
        <f>'12-18л. РАСКЛАДКА'!S41</f>
        <v>0</v>
      </c>
      <c r="F38" s="1635">
        <f>'12-18л. РАСКЛАДКА'!S100</f>
        <v>0</v>
      </c>
      <c r="G38" s="1635">
        <f>'12-18л. РАСКЛАДКА'!S158</f>
        <v>0</v>
      </c>
      <c r="H38" s="1635">
        <f>'12-18л. РАСКЛАДКА'!S214</f>
        <v>0</v>
      </c>
      <c r="I38" s="2064">
        <f>'12-18л. РАСКЛАДКА'!S271</f>
        <v>1.05</v>
      </c>
      <c r="J38" s="2098">
        <f>'12-18л. РАСКЛАДКА'!S325</f>
        <v>0.56999999999999995</v>
      </c>
      <c r="K38" s="1635">
        <f>'12-18л. РАСКЛАДКА'!S380</f>
        <v>0</v>
      </c>
      <c r="L38" s="1635">
        <f>'12-18л. РАСКЛАДКА'!S436</f>
        <v>0</v>
      </c>
      <c r="M38" s="1635">
        <f>'12-18л. РАСКЛАДКА'!S489</f>
        <v>0</v>
      </c>
      <c r="N38" s="1635">
        <f>'12-18л. РАСКЛАДКА'!S543</f>
        <v>0</v>
      </c>
      <c r="O38" s="2064">
        <f>'12-18л. РАСКЛАДКА'!S596</f>
        <v>0</v>
      </c>
      <c r="P38" s="372">
        <f>'12-18л. РАСКЛАДКА'!S651</f>
        <v>0</v>
      </c>
      <c r="Q38" s="2071">
        <f t="shared" si="0"/>
        <v>1.62</v>
      </c>
      <c r="R38" s="2953">
        <v>28.571428999999998</v>
      </c>
      <c r="S38" s="2384">
        <v>1.26</v>
      </c>
      <c r="T38" s="2377">
        <v>0.3</v>
      </c>
      <c r="V38" s="383"/>
      <c r="W38" s="106"/>
      <c r="X38" s="629"/>
      <c r="Y38" s="635"/>
      <c r="Z38" s="367"/>
      <c r="AA38" s="106"/>
      <c r="AB38" s="106"/>
      <c r="AC38" s="106"/>
      <c r="AD38" s="106"/>
      <c r="AE38" s="631"/>
      <c r="AF38" s="126"/>
      <c r="AG38" s="106"/>
      <c r="AH38" s="632"/>
      <c r="AI38" s="106"/>
      <c r="AJ38" s="2192"/>
      <c r="AK38" s="106"/>
      <c r="AL38" s="106"/>
    </row>
    <row r="39" spans="2:38" ht="11.25" customHeight="1">
      <c r="B39" s="458">
        <v>29</v>
      </c>
      <c r="C39" s="481" t="s">
        <v>188</v>
      </c>
      <c r="D39" s="2220">
        <v>1.75</v>
      </c>
      <c r="E39" s="2214">
        <f>'12-18л. РАСКЛАДКА'!S42</f>
        <v>1.05</v>
      </c>
      <c r="F39" s="1635">
        <f>'12-18л. РАСКЛАДКА'!S101</f>
        <v>1.56</v>
      </c>
      <c r="G39" s="2843">
        <f>'12-18л. РАСКЛАДКА'!S159</f>
        <v>1.9</v>
      </c>
      <c r="H39" s="1635">
        <f>'12-18л. РАСКЛАДКА'!S215</f>
        <v>1.99</v>
      </c>
      <c r="I39" s="2064">
        <f>'12-18л. РАСКЛАДКА'!S272</f>
        <v>1.7549999999999999</v>
      </c>
      <c r="J39" s="2098">
        <f>'12-18л. РАСКЛАДКА'!S326</f>
        <v>2.0819999999999999</v>
      </c>
      <c r="K39" s="1635">
        <f>'12-18л. РАСКЛАДКА'!S381</f>
        <v>2.64</v>
      </c>
      <c r="L39" s="1635">
        <f>'12-18л. РАСКЛАДКА'!S437</f>
        <v>1.95</v>
      </c>
      <c r="M39" s="1635">
        <f>'12-18л. РАСКЛАДКА'!S490</f>
        <v>1.8050000000000002</v>
      </c>
      <c r="N39" s="1635">
        <f>'12-18л. РАСКЛАДКА'!S544</f>
        <v>1.03</v>
      </c>
      <c r="O39" s="2064">
        <f>'12-18л. РАСКЛАДКА'!S597</f>
        <v>1.82</v>
      </c>
      <c r="P39" s="372">
        <f>'12-18л. РАСКЛАДКА'!S652</f>
        <v>1.4179999999999999</v>
      </c>
      <c r="Q39" s="2071">
        <f t="shared" si="0"/>
        <v>21</v>
      </c>
      <c r="R39" s="2953">
        <v>0</v>
      </c>
      <c r="S39" s="2384">
        <v>21</v>
      </c>
      <c r="T39" s="2377">
        <v>5</v>
      </c>
      <c r="V39" s="3713"/>
      <c r="W39" s="101"/>
      <c r="X39" s="629"/>
      <c r="Y39" s="635"/>
      <c r="Z39" s="367"/>
      <c r="AA39" s="106"/>
      <c r="AB39" s="106"/>
      <c r="AC39" s="106"/>
      <c r="AD39" s="106"/>
      <c r="AE39" s="631"/>
      <c r="AF39" s="126"/>
      <c r="AG39" s="106"/>
      <c r="AH39" s="632"/>
      <c r="AI39" s="106"/>
      <c r="AJ39" s="2192"/>
      <c r="AK39" s="106"/>
      <c r="AL39" s="106"/>
    </row>
    <row r="40" spans="2:38" ht="11.25" customHeight="1">
      <c r="B40" s="458">
        <v>30</v>
      </c>
      <c r="C40" s="231" t="s">
        <v>104</v>
      </c>
      <c r="D40" s="2220">
        <v>1.4</v>
      </c>
      <c r="E40" s="2214">
        <f>'12-18л. РАСКЛАДКА'!S43</f>
        <v>0</v>
      </c>
      <c r="F40" s="1635">
        <f>'12-18л. РАСКЛАДКА'!S102</f>
        <v>0</v>
      </c>
      <c r="G40" s="1635">
        <f>'12-18л. РАСКЛАДКА'!S160</f>
        <v>0</v>
      </c>
      <c r="H40" s="1635">
        <f>'12-18л. РАСКЛАДКА'!S216</f>
        <v>0</v>
      </c>
      <c r="I40" s="2064">
        <f>'12-18л. РАСКЛАДКА'!S273</f>
        <v>4</v>
      </c>
      <c r="J40" s="2098">
        <f>'12-18л. РАСКЛАДКА'!S327</f>
        <v>2.8</v>
      </c>
      <c r="K40" s="1635">
        <f>'12-18л. РАСКЛАДКА'!S382</f>
        <v>0</v>
      </c>
      <c r="L40" s="1635">
        <f>'12-18л. РАСКЛАДКА'!S438</f>
        <v>0</v>
      </c>
      <c r="M40" s="1635">
        <f>'12-18л. РАСКЛАДКА'!S491</f>
        <v>0</v>
      </c>
      <c r="N40" s="1635">
        <f>'12-18л. РАСКЛАДКА'!S545</f>
        <v>0</v>
      </c>
      <c r="O40" s="2064">
        <f>'12-18л. РАСКЛАДКА'!S598</f>
        <v>10</v>
      </c>
      <c r="P40" s="372">
        <f>'12-18л. РАСКЛАДКА'!S653</f>
        <v>0</v>
      </c>
      <c r="Q40" s="2071">
        <f t="shared" si="0"/>
        <v>16.8</v>
      </c>
      <c r="R40" s="2953">
        <v>0</v>
      </c>
      <c r="S40" s="2384">
        <v>16.8</v>
      </c>
      <c r="T40" s="2377">
        <v>4</v>
      </c>
      <c r="V40" s="383"/>
      <c r="W40" s="106"/>
      <c r="X40" s="634"/>
      <c r="Y40" s="643"/>
      <c r="Z40" s="367"/>
      <c r="AA40" s="106"/>
      <c r="AB40" s="106"/>
      <c r="AC40" s="106"/>
      <c r="AD40" s="106"/>
      <c r="AE40" s="631"/>
      <c r="AF40" s="126"/>
      <c r="AG40" s="106"/>
      <c r="AH40" s="632"/>
      <c r="AI40" s="106"/>
      <c r="AJ40" s="2191"/>
      <c r="AK40" s="106"/>
      <c r="AL40" s="106"/>
    </row>
    <row r="41" spans="2:38" ht="12" customHeight="1">
      <c r="B41" s="458">
        <v>31</v>
      </c>
      <c r="C41" s="231" t="s">
        <v>105</v>
      </c>
      <c r="D41" s="2220">
        <v>0.7</v>
      </c>
      <c r="E41" s="2214">
        <f>'12-18л. РАСКЛАДКА'!S44</f>
        <v>0.68300000000000005</v>
      </c>
      <c r="F41" s="1635">
        <f>'12-18л. РАСКЛАДКА'!S103</f>
        <v>0.76763999999999999</v>
      </c>
      <c r="G41" s="1635">
        <f>'12-18л. РАСКЛАДКА'!S161</f>
        <v>0.78499999999999992</v>
      </c>
      <c r="H41" s="1635">
        <f>'12-18л. РАСКЛАДКА'!S217</f>
        <v>0.96</v>
      </c>
      <c r="I41" s="2064">
        <f>'12-18л. РАСКЛАДКА'!S274</f>
        <v>0.71</v>
      </c>
      <c r="J41" s="2098">
        <f>'12-18л. РАСКЛАДКА'!S328</f>
        <v>0.78978999999999999</v>
      </c>
      <c r="K41" s="1635">
        <f>'12-18л. РАСКЛАДКА'!S383</f>
        <v>0.01</v>
      </c>
      <c r="L41" s="1635">
        <f>'12-18л. РАСКЛАДКА'!S439</f>
        <v>0.71</v>
      </c>
      <c r="M41" s="1635">
        <f>'12-18л. РАСКЛАДКА'!S492</f>
        <v>0.01</v>
      </c>
      <c r="N41" s="1635">
        <f>'12-18л. РАСКЛАДКА'!S546</f>
        <v>0.91027000000000002</v>
      </c>
      <c r="O41" s="2064">
        <f>'12-18л. РАСКЛАДКА'!S599</f>
        <v>1.4542999999999999</v>
      </c>
      <c r="P41" s="372">
        <f>'12-18л. РАСКЛАДКА'!S654</f>
        <v>0.61</v>
      </c>
      <c r="Q41" s="2071">
        <f t="shared" si="0"/>
        <v>8.3999999999999986</v>
      </c>
      <c r="R41" s="2953">
        <v>0</v>
      </c>
      <c r="S41" s="2384">
        <v>8.4</v>
      </c>
      <c r="T41" s="2377">
        <v>2</v>
      </c>
      <c r="V41" s="3705"/>
      <c r="W41" s="126"/>
      <c r="X41" s="2212"/>
      <c r="Y41" s="643"/>
      <c r="Z41" s="367"/>
      <c r="AA41" s="106"/>
      <c r="AB41" s="106"/>
      <c r="AC41" s="106"/>
      <c r="AD41" s="106"/>
      <c r="AE41" s="631"/>
      <c r="AF41" s="126"/>
      <c r="AG41" s="106"/>
      <c r="AH41" s="632"/>
      <c r="AI41" s="106"/>
      <c r="AJ41" s="2197"/>
      <c r="AK41" s="106"/>
      <c r="AL41" s="106"/>
    </row>
    <row r="42" spans="2:38" ht="12" customHeight="1">
      <c r="B42" s="458">
        <v>32</v>
      </c>
      <c r="C42" s="231" t="s">
        <v>54</v>
      </c>
      <c r="D42" s="2220">
        <v>31.5</v>
      </c>
      <c r="E42" s="2216">
        <f>'12-18л. МЕНЮ '!E85</f>
        <v>39.788330000000002</v>
      </c>
      <c r="F42" s="656">
        <f>'12-18л. МЕНЮ '!E143</f>
        <v>30.839399999999998</v>
      </c>
      <c r="G42" s="656">
        <f>'12-18л. МЕНЮ '!E201</f>
        <v>31.350299999999997</v>
      </c>
      <c r="H42" s="656">
        <f>'12-18л. МЕНЮ '!E260</f>
        <v>31.242100000000008</v>
      </c>
      <c r="I42" s="2057">
        <f>'12-18л. МЕНЮ '!E318</f>
        <v>38.372899999999994</v>
      </c>
      <c r="J42" s="2102">
        <f>'12-18л. МЕНЮ '!E380</f>
        <v>30.865000000000006</v>
      </c>
      <c r="K42" s="656">
        <f>'12-18л. МЕНЮ '!E438</f>
        <v>32.267099999999999</v>
      </c>
      <c r="L42" s="656">
        <f>'12-18л. МЕНЮ '!E497</f>
        <v>30.930100000000003</v>
      </c>
      <c r="M42" s="656">
        <f>'12-18л. МЕНЮ '!E554</f>
        <v>28.157400000000003</v>
      </c>
      <c r="N42" s="656">
        <f>'12-18л. МЕНЮ '!E613</f>
        <v>24.332700000000003</v>
      </c>
      <c r="O42" s="2057">
        <f>'12-18л. МЕНЮ '!E667</f>
        <v>27.719799999999999</v>
      </c>
      <c r="P42" s="2146">
        <f>'12-18л. МЕНЮ '!E732</f>
        <v>32.134999999999998</v>
      </c>
      <c r="Q42" s="2071">
        <f t="shared" si="0"/>
        <v>378.00012999999996</v>
      </c>
      <c r="R42" s="2848">
        <v>3.4E-5</v>
      </c>
      <c r="S42" s="2384">
        <v>378</v>
      </c>
      <c r="T42" s="2377">
        <v>90</v>
      </c>
      <c r="V42" s="3703"/>
      <c r="W42" s="106"/>
      <c r="X42" s="2198"/>
      <c r="Y42" s="643"/>
      <c r="Z42" s="367"/>
      <c r="AA42" s="106"/>
      <c r="AB42" s="106"/>
      <c r="AC42" s="106"/>
      <c r="AD42" s="106"/>
      <c r="AE42" s="631"/>
      <c r="AF42" s="126"/>
      <c r="AG42" s="106"/>
      <c r="AH42" s="632"/>
      <c r="AI42" s="106"/>
      <c r="AJ42" s="2191"/>
      <c r="AK42" s="106"/>
      <c r="AL42" s="106"/>
    </row>
    <row r="43" spans="2:38" ht="11.25" customHeight="1">
      <c r="B43" s="458">
        <v>33</v>
      </c>
      <c r="C43" s="231" t="s">
        <v>55</v>
      </c>
      <c r="D43" s="2220">
        <v>32.200000000000003</v>
      </c>
      <c r="E43" s="2216">
        <f>'12-18л. МЕНЮ '!F85</f>
        <v>47.302419999999998</v>
      </c>
      <c r="F43" s="656">
        <f>'12-18л. МЕНЮ '!F143</f>
        <v>24.697700000000001</v>
      </c>
      <c r="G43" s="656">
        <f>'12-18л. МЕНЮ '!F201</f>
        <v>27.75637</v>
      </c>
      <c r="H43" s="656">
        <f>'12-18л. МЕНЮ '!F260</f>
        <v>35.432100000000005</v>
      </c>
      <c r="I43" s="2057">
        <f>'12-18л. МЕНЮ '!F318</f>
        <v>31.956099999999999</v>
      </c>
      <c r="J43" s="2098">
        <f>'12-18л. МЕНЮ '!F380</f>
        <v>37.1751</v>
      </c>
      <c r="K43" s="656">
        <f>'12-18л. МЕНЮ '!F438</f>
        <v>36.006200000000007</v>
      </c>
      <c r="L43" s="656">
        <f>'12-18л. МЕНЮ '!F497</f>
        <v>34.092569999999995</v>
      </c>
      <c r="M43" s="656">
        <f>'12-18л. МЕНЮ '!F554</f>
        <v>29.1906</v>
      </c>
      <c r="N43" s="656">
        <f>'12-18л. МЕНЮ '!F613</f>
        <v>29.036670000000004</v>
      </c>
      <c r="O43" s="2057">
        <f>'12-18л. МЕНЮ '!F667</f>
        <v>26.529399999999999</v>
      </c>
      <c r="P43" s="372">
        <f>'12-18л. МЕНЮ '!F732</f>
        <v>27.225200000000001</v>
      </c>
      <c r="Q43" s="2071">
        <f t="shared" si="0"/>
        <v>386.40043000000003</v>
      </c>
      <c r="R43" s="2848">
        <v>1.11E-4</v>
      </c>
      <c r="S43" s="2384">
        <v>386.4</v>
      </c>
      <c r="T43" s="2377">
        <v>92</v>
      </c>
      <c r="V43" s="3703"/>
      <c r="W43" s="106"/>
      <c r="X43" s="2198"/>
      <c r="Y43" s="643"/>
      <c r="Z43" s="367"/>
      <c r="AA43" s="106"/>
      <c r="AB43" s="106"/>
      <c r="AC43" s="106"/>
      <c r="AD43" s="106"/>
      <c r="AE43" s="631"/>
      <c r="AF43" s="126"/>
      <c r="AG43" s="106"/>
      <c r="AH43" s="632"/>
      <c r="AI43" s="106"/>
      <c r="AJ43" s="2191"/>
      <c r="AK43" s="106"/>
      <c r="AL43" s="106"/>
    </row>
    <row r="44" spans="2:38" ht="12" customHeight="1">
      <c r="B44" s="458">
        <v>34</v>
      </c>
      <c r="C44" s="231" t="s">
        <v>56</v>
      </c>
      <c r="D44" s="2220">
        <v>134.05000000000001</v>
      </c>
      <c r="E44" s="2217">
        <f>'12-18л. МЕНЮ '!G85</f>
        <v>126.51308</v>
      </c>
      <c r="F44" s="656">
        <f>'12-18л. МЕНЮ '!G143</f>
        <v>125.1378</v>
      </c>
      <c r="G44" s="656">
        <f>'12-18л. МЕНЮ '!G201</f>
        <v>128.14653999999999</v>
      </c>
      <c r="H44" s="656">
        <f>'12-18л. МЕНЮ '!G260</f>
        <v>125.9211</v>
      </c>
      <c r="I44" s="2057">
        <f>'12-18л. МЕНЮ '!G318</f>
        <v>116.57499999999999</v>
      </c>
      <c r="J44" s="2102">
        <f>'12-18л. МЕНЮ '!G380</f>
        <v>125.06280000000001</v>
      </c>
      <c r="K44" s="656">
        <f>'12-18л. МЕНЮ '!G438</f>
        <v>152.43090000000001</v>
      </c>
      <c r="L44" s="656">
        <f>'12-18л. МЕНЮ '!G497</f>
        <v>143.03554</v>
      </c>
      <c r="M44" s="2069">
        <f>'12-18л. МЕНЮ '!G554</f>
        <v>122.80719999999999</v>
      </c>
      <c r="N44" s="656">
        <f>'12-18л. МЕНЮ '!G613</f>
        <v>148.00363999999999</v>
      </c>
      <c r="O44" s="2057">
        <f>'12-18л. МЕНЮ '!G667</f>
        <v>151.92959999999999</v>
      </c>
      <c r="P44" s="2146">
        <f>'12-18л. МЕНЮ '!G732</f>
        <v>143.0369</v>
      </c>
      <c r="Q44" s="2071">
        <f t="shared" si="0"/>
        <v>1608.6000999999999</v>
      </c>
      <c r="R44" s="2848">
        <v>5.9999999999999997E-7</v>
      </c>
      <c r="S44" s="2384">
        <v>1608.6</v>
      </c>
      <c r="T44" s="2378">
        <v>383</v>
      </c>
      <c r="V44" s="3703"/>
      <c r="W44" s="106"/>
      <c r="X44" s="2198"/>
      <c r="Y44" s="643"/>
      <c r="Z44" s="367"/>
      <c r="AA44" s="106"/>
      <c r="AB44" s="106"/>
      <c r="AC44" s="106"/>
      <c r="AD44" s="106"/>
      <c r="AE44" s="631"/>
      <c r="AF44" s="126"/>
      <c r="AG44" s="106"/>
      <c r="AH44" s="632"/>
      <c r="AI44" s="106"/>
      <c r="AJ44" s="2191"/>
      <c r="AK44" s="106"/>
      <c r="AL44" s="106"/>
    </row>
    <row r="45" spans="2:38" ht="12" customHeight="1" thickBot="1">
      <c r="B45" s="482">
        <v>35</v>
      </c>
      <c r="C45" s="483" t="s">
        <v>57</v>
      </c>
      <c r="D45" s="2221">
        <v>952</v>
      </c>
      <c r="E45" s="2246">
        <f>'12-18л. МЕНЮ '!H85</f>
        <v>1077.3603299999997</v>
      </c>
      <c r="F45" s="657">
        <f>'12-18л. МЕНЮ '!H143</f>
        <v>847.58579999999995</v>
      </c>
      <c r="G45" s="657">
        <f>'12-18л. МЕНЮ '!H201</f>
        <v>888.96820000000002</v>
      </c>
      <c r="H45" s="450">
        <f>'12-18л. МЕНЮ '!H260</f>
        <v>949.37630000000001</v>
      </c>
      <c r="I45" s="2058">
        <f>'12-18л. МЕНЮ '!H318</f>
        <v>911.84819999999991</v>
      </c>
      <c r="J45" s="2154">
        <f>'12-18л. МЕНЮ '!H380</f>
        <v>958.49759999999992</v>
      </c>
      <c r="K45" s="450">
        <f>'12-18л. МЕНЮ '!H438</f>
        <v>1067.0727999999999</v>
      </c>
      <c r="L45" s="658">
        <f>'12-18л. МЕНЮ '!H497</f>
        <v>1005.0944</v>
      </c>
      <c r="M45" s="2061">
        <f>'12-18л. МЕНЮ '!H554</f>
        <v>871.91079999999999</v>
      </c>
      <c r="N45" s="2061">
        <f>'12-18л. МЕНЮ '!H613</f>
        <v>957.625</v>
      </c>
      <c r="O45" s="2058">
        <f>'12-18л. МЕНЮ '!H667</f>
        <v>943.15829999999994</v>
      </c>
      <c r="P45" s="1729">
        <f>'12-18л. МЕНЮ '!H732</f>
        <v>945.50220000000002</v>
      </c>
      <c r="Q45" s="2072">
        <f t="shared" si="0"/>
        <v>11423.99993</v>
      </c>
      <c r="R45" s="2854">
        <v>-9.9999999999999995E-7</v>
      </c>
      <c r="S45" s="2388">
        <v>11424</v>
      </c>
      <c r="T45" s="2382">
        <v>2720</v>
      </c>
      <c r="V45" s="3705"/>
      <c r="W45" s="106"/>
      <c r="X45" s="637"/>
      <c r="Y45" s="643"/>
      <c r="Z45" s="367"/>
      <c r="AA45" s="106"/>
      <c r="AB45" s="106"/>
      <c r="AC45" s="106"/>
      <c r="AD45" s="106"/>
      <c r="AE45" s="650"/>
      <c r="AF45" s="126"/>
      <c r="AG45" s="106"/>
      <c r="AH45" s="632"/>
      <c r="AI45" s="106"/>
      <c r="AJ45" s="2191"/>
      <c r="AK45" s="106"/>
      <c r="AL45" s="106"/>
    </row>
    <row r="46" spans="2:38">
      <c r="V46" s="106"/>
      <c r="W46" s="106"/>
      <c r="X46" s="106"/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  <c r="AK46" s="106"/>
    </row>
    <row r="47" spans="2:38"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V47" s="106"/>
      <c r="W47" s="106"/>
      <c r="X47" s="106"/>
      <c r="Y47" s="106"/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  <c r="AK47" s="106"/>
    </row>
    <row r="48" spans="2:38" ht="13.5" customHeight="1"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V48" s="106"/>
      <c r="W48" s="106"/>
      <c r="X48" s="106"/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  <c r="AK48" s="106"/>
    </row>
    <row r="49" spans="2:37" ht="12.75" customHeight="1"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V49" s="177"/>
      <c r="W49" s="106"/>
      <c r="X49" s="106"/>
      <c r="Y49" s="106"/>
      <c r="Z49" s="177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</row>
    <row r="50" spans="2:37" ht="12.75" customHeight="1"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V50" s="106"/>
      <c r="W50" s="106"/>
      <c r="X50" s="106"/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  <c r="AK50" s="106"/>
    </row>
    <row r="51" spans="2:37" ht="11.25" customHeight="1"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V51" s="106"/>
      <c r="W51" s="106"/>
      <c r="X51" s="106"/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  <c r="AK51" s="106"/>
    </row>
    <row r="52" spans="2:37" ht="11.25" customHeight="1"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V52" s="106"/>
      <c r="W52" s="106"/>
      <c r="X52" s="106"/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  <c r="AK52" s="106"/>
    </row>
    <row r="53" spans="2:37"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V53" s="106"/>
      <c r="W53" s="106"/>
      <c r="X53" s="106"/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  <c r="AK53" s="106"/>
    </row>
    <row r="54" spans="2:37">
      <c r="B54" t="s">
        <v>191</v>
      </c>
      <c r="V54" s="106"/>
      <c r="W54" s="106"/>
      <c r="X54" s="106"/>
      <c r="Y54" s="106"/>
      <c r="Z54" s="106"/>
      <c r="AA54" s="106"/>
      <c r="AB54" s="106"/>
      <c r="AC54" s="106"/>
      <c r="AD54" s="106"/>
      <c r="AE54" s="106"/>
      <c r="AF54" s="106"/>
      <c r="AG54" s="106"/>
      <c r="AH54" s="106"/>
      <c r="AI54" s="106"/>
      <c r="AJ54" s="106"/>
      <c r="AK54" s="106"/>
    </row>
    <row r="55" spans="2:37">
      <c r="B55" t="s">
        <v>192</v>
      </c>
      <c r="D55" s="266"/>
      <c r="E55" s="266"/>
      <c r="F55" s="266"/>
      <c r="G55" s="266"/>
      <c r="H55" s="266"/>
      <c r="I55" s="266"/>
      <c r="J55" s="266"/>
      <c r="K55" s="266"/>
      <c r="L55" s="266"/>
      <c r="M55" s="266"/>
      <c r="N55" s="266"/>
      <c r="O55" s="266"/>
      <c r="P55" s="266"/>
      <c r="Q55" s="266"/>
      <c r="R55" s="266"/>
      <c r="V55" s="106"/>
      <c r="W55" s="106"/>
      <c r="X55" s="106"/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  <c r="AK55" s="106"/>
    </row>
    <row r="56" spans="2:37">
      <c r="B56" t="s">
        <v>193</v>
      </c>
      <c r="O56" s="266"/>
      <c r="P56" s="266"/>
      <c r="V56" s="106"/>
      <c r="W56" s="106"/>
      <c r="X56" s="106"/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  <c r="AK56" s="106"/>
    </row>
    <row r="57" spans="2:37"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266"/>
      <c r="R57" s="26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</row>
    <row r="58" spans="2:37">
      <c r="B58" s="1" t="s">
        <v>194</v>
      </c>
      <c r="V58" s="106"/>
      <c r="W58" s="106"/>
      <c r="X58" s="106"/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</row>
    <row r="59" spans="2:37">
      <c r="B59" t="s">
        <v>195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V59" s="106"/>
      <c r="W59" s="106"/>
      <c r="X59" s="106"/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  <c r="AK59" s="106"/>
    </row>
    <row r="60" spans="2:37"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266"/>
      <c r="R60" s="266"/>
      <c r="V60" s="106"/>
      <c r="W60" s="208"/>
      <c r="X60" s="106"/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  <c r="AK60" s="106"/>
    </row>
    <row r="61" spans="2:37"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</row>
    <row r="62" spans="2:37">
      <c r="V62" s="106"/>
      <c r="W62" s="106"/>
      <c r="X62" s="106"/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6"/>
      <c r="AK62" s="106"/>
    </row>
    <row r="63" spans="2:37">
      <c r="V63" s="106"/>
      <c r="W63" s="106"/>
      <c r="X63" s="106"/>
      <c r="Y63" s="106"/>
      <c r="Z63" s="106"/>
      <c r="AA63" s="106"/>
      <c r="AB63" s="106"/>
      <c r="AC63" s="106"/>
      <c r="AD63" s="106"/>
      <c r="AE63" s="106"/>
      <c r="AF63" s="106"/>
      <c r="AG63" s="106"/>
      <c r="AH63" s="106"/>
      <c r="AI63" s="106"/>
      <c r="AJ63" s="106"/>
      <c r="AK63" s="106"/>
    </row>
    <row r="64" spans="2:37">
      <c r="V64" s="106"/>
      <c r="W64" s="106"/>
      <c r="X64" s="106"/>
      <c r="Y64" s="106"/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  <c r="AK64" s="106"/>
    </row>
    <row r="65" spans="22:37"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  <c r="AK65" s="106"/>
    </row>
    <row r="66" spans="22:37">
      <c r="V66" s="106"/>
      <c r="W66" s="106"/>
      <c r="X66" s="106"/>
      <c r="Y66" s="106"/>
      <c r="Z66" s="106"/>
      <c r="AA66" s="106"/>
      <c r="AB66" s="106"/>
      <c r="AC66" s="106"/>
      <c r="AD66" s="106"/>
      <c r="AE66" s="106"/>
      <c r="AF66" s="106"/>
      <c r="AG66" s="106"/>
      <c r="AH66" s="106"/>
      <c r="AI66" s="106"/>
      <c r="AJ66" s="106"/>
      <c r="AK66" s="106"/>
    </row>
    <row r="67" spans="22:37">
      <c r="V67" s="106"/>
      <c r="W67" s="106"/>
      <c r="X67" s="106"/>
      <c r="Y67" s="106"/>
      <c r="Z67" s="106"/>
      <c r="AA67" s="106"/>
      <c r="AB67" s="106"/>
      <c r="AC67" s="106"/>
      <c r="AD67" s="106"/>
      <c r="AE67" s="106"/>
      <c r="AF67" s="106"/>
      <c r="AG67" s="106"/>
      <c r="AH67" s="106"/>
      <c r="AI67" s="106"/>
      <c r="AJ67" s="106"/>
      <c r="AK67" s="106"/>
    </row>
    <row r="68" spans="22:37" ht="13.5" customHeight="1">
      <c r="V68" s="106"/>
      <c r="W68" s="106"/>
      <c r="X68" s="106"/>
      <c r="Y68" s="106"/>
      <c r="Z68" s="106"/>
      <c r="AA68" s="106"/>
      <c r="AB68" s="106"/>
      <c r="AC68" s="106"/>
      <c r="AD68" s="106"/>
      <c r="AE68" s="106"/>
      <c r="AF68" s="106"/>
      <c r="AG68" s="106"/>
      <c r="AH68" s="106"/>
      <c r="AI68" s="106"/>
      <c r="AJ68" s="106"/>
      <c r="AK68" s="106"/>
    </row>
    <row r="69" spans="22:37"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</row>
    <row r="70" spans="22:37" ht="13.5" customHeight="1">
      <c r="V70" s="106"/>
      <c r="W70" s="106"/>
      <c r="X70" s="106"/>
      <c r="Y70" s="106"/>
      <c r="Z70" s="106"/>
      <c r="AA70" s="106"/>
      <c r="AB70" s="106"/>
      <c r="AC70" s="106"/>
      <c r="AD70" s="106"/>
      <c r="AE70" s="106"/>
      <c r="AF70" s="106"/>
      <c r="AG70" s="106"/>
      <c r="AH70" s="106"/>
      <c r="AI70" s="106"/>
      <c r="AJ70" s="106"/>
      <c r="AK70" s="106"/>
    </row>
    <row r="71" spans="22:37" ht="12" customHeight="1">
      <c r="V71" s="106"/>
      <c r="W71" s="106"/>
      <c r="X71" s="106"/>
      <c r="Y71" s="106"/>
      <c r="Z71" s="106"/>
      <c r="AA71" s="106"/>
      <c r="AB71" s="106"/>
      <c r="AC71" s="106"/>
      <c r="AD71" s="106"/>
      <c r="AE71" s="106"/>
      <c r="AF71" s="106"/>
      <c r="AG71" s="106"/>
      <c r="AH71" s="106"/>
      <c r="AI71" s="106"/>
      <c r="AJ71" s="106"/>
      <c r="AK71" s="106"/>
    </row>
    <row r="72" spans="22:37">
      <c r="V72" s="106"/>
      <c r="W72" s="106"/>
      <c r="X72" s="106"/>
      <c r="Y72" s="106"/>
      <c r="Z72" s="106"/>
      <c r="AA72" s="106"/>
      <c r="AB72" s="106"/>
      <c r="AC72" s="106"/>
      <c r="AD72" s="106"/>
      <c r="AE72" s="106"/>
      <c r="AF72" s="106"/>
      <c r="AG72" s="106"/>
      <c r="AH72" s="106"/>
      <c r="AI72" s="106"/>
      <c r="AJ72" s="106"/>
      <c r="AK72" s="106"/>
    </row>
    <row r="73" spans="22:37" ht="12.75" customHeight="1">
      <c r="V73" s="106"/>
      <c r="W73" s="106"/>
      <c r="X73" s="106"/>
      <c r="Y73" s="106"/>
      <c r="Z73" s="106"/>
      <c r="AA73" s="106"/>
      <c r="AB73" s="106"/>
      <c r="AC73" s="106"/>
      <c r="AD73" s="106"/>
      <c r="AE73" s="106"/>
      <c r="AF73" s="106"/>
      <c r="AG73" s="106"/>
      <c r="AH73" s="106"/>
      <c r="AI73" s="106"/>
      <c r="AJ73" s="106"/>
      <c r="AK73" s="106"/>
    </row>
    <row r="74" spans="22:37">
      <c r="V74" s="106"/>
      <c r="W74" s="106"/>
      <c r="X74" s="106"/>
      <c r="Y74" s="106"/>
      <c r="Z74" s="106"/>
      <c r="AA74" s="106"/>
      <c r="AB74" s="106"/>
      <c r="AC74" s="106"/>
      <c r="AD74" s="106"/>
      <c r="AE74" s="106"/>
      <c r="AF74" s="106"/>
      <c r="AG74" s="106"/>
      <c r="AH74" s="106"/>
      <c r="AI74" s="106"/>
      <c r="AJ74" s="106"/>
      <c r="AK74" s="106"/>
    </row>
    <row r="75" spans="22:37" ht="12.75" customHeight="1">
      <c r="V75" s="106"/>
      <c r="W75" s="106"/>
      <c r="X75" s="106"/>
      <c r="Y75" s="106"/>
      <c r="Z75" s="106"/>
      <c r="AA75" s="106"/>
      <c r="AB75" s="106"/>
      <c r="AC75" s="106"/>
      <c r="AD75" s="106"/>
      <c r="AE75" s="106"/>
      <c r="AF75" s="106"/>
      <c r="AG75" s="106"/>
      <c r="AH75" s="106"/>
      <c r="AI75" s="106"/>
      <c r="AJ75" s="106"/>
      <c r="AK75" s="106"/>
    </row>
    <row r="76" spans="22:37">
      <c r="V76" s="106"/>
      <c r="W76" s="106"/>
      <c r="X76" s="106"/>
      <c r="Y76" s="106"/>
      <c r="Z76" s="106"/>
      <c r="AA76" s="106"/>
      <c r="AB76" s="106"/>
      <c r="AC76" s="106"/>
      <c r="AD76" s="106"/>
      <c r="AE76" s="106"/>
      <c r="AF76" s="106"/>
      <c r="AG76" s="106"/>
      <c r="AH76" s="106"/>
      <c r="AI76" s="106"/>
      <c r="AJ76" s="106"/>
      <c r="AK76" s="106"/>
    </row>
    <row r="77" spans="22:37" ht="12.75" customHeight="1">
      <c r="V77" s="106"/>
      <c r="W77" s="106"/>
      <c r="X77" s="106"/>
      <c r="Y77" s="106"/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  <c r="AJ77" s="106"/>
      <c r="AK77" s="106"/>
    </row>
    <row r="78" spans="22:37">
      <c r="V78" s="106"/>
      <c r="W78" s="106"/>
      <c r="X78" s="106"/>
      <c r="Y78" s="106"/>
      <c r="Z78" s="106"/>
      <c r="AA78" s="106"/>
      <c r="AB78" s="106"/>
      <c r="AC78" s="106"/>
      <c r="AD78" s="106"/>
      <c r="AE78" s="106"/>
      <c r="AF78" s="106"/>
      <c r="AG78" s="106"/>
      <c r="AH78" s="106"/>
      <c r="AI78" s="106"/>
      <c r="AJ78" s="106"/>
      <c r="AK78" s="106"/>
    </row>
    <row r="79" spans="22:37" ht="12.75" customHeight="1">
      <c r="V79" s="106"/>
      <c r="W79" s="106"/>
      <c r="X79" s="106"/>
      <c r="Y79" s="106"/>
      <c r="Z79" s="106"/>
      <c r="AA79" s="106"/>
      <c r="AB79" s="106"/>
      <c r="AC79" s="106"/>
      <c r="AD79" s="106"/>
      <c r="AE79" s="106"/>
      <c r="AF79" s="106"/>
      <c r="AG79" s="106"/>
      <c r="AH79" s="106"/>
      <c r="AI79" s="106"/>
      <c r="AJ79" s="106"/>
      <c r="AK79" s="106"/>
    </row>
    <row r="80" spans="22:37" hidden="1">
      <c r="V80" s="106"/>
      <c r="W80" s="106"/>
      <c r="X80" s="106"/>
      <c r="Y80" s="106"/>
      <c r="Z80" s="106"/>
      <c r="AA80" s="106"/>
      <c r="AB80" s="106"/>
      <c r="AC80" s="106"/>
      <c r="AD80" s="106"/>
      <c r="AE80" s="106"/>
      <c r="AF80" s="106"/>
      <c r="AG80" s="106"/>
      <c r="AH80" s="106"/>
      <c r="AI80" s="106"/>
      <c r="AJ80" s="106"/>
      <c r="AK80" s="106"/>
    </row>
    <row r="81" spans="2:37">
      <c r="V81" s="106"/>
      <c r="W81" s="106"/>
      <c r="X81" s="106"/>
      <c r="Y81" s="106"/>
      <c r="Z81" s="106"/>
      <c r="AA81" s="106"/>
      <c r="AB81" s="106"/>
      <c r="AC81" s="106"/>
      <c r="AD81" s="106"/>
      <c r="AE81" s="106"/>
      <c r="AF81" s="106"/>
      <c r="AG81" s="106"/>
      <c r="AH81" s="106"/>
      <c r="AI81" s="106"/>
      <c r="AJ81" s="106"/>
      <c r="AK81" s="106"/>
    </row>
    <row r="82" spans="2:37">
      <c r="V82" s="106"/>
      <c r="W82" s="106"/>
      <c r="X82" s="106"/>
      <c r="Y82" s="106"/>
      <c r="Z82" s="106"/>
      <c r="AA82" s="106"/>
      <c r="AB82" s="106"/>
      <c r="AC82" s="106"/>
      <c r="AD82" s="106"/>
      <c r="AE82" s="106"/>
      <c r="AF82" s="106"/>
      <c r="AG82" s="106"/>
      <c r="AH82" s="106"/>
      <c r="AI82" s="106"/>
      <c r="AJ82" s="106"/>
      <c r="AK82" s="106"/>
    </row>
    <row r="83" spans="2:37">
      <c r="V83" s="106"/>
      <c r="W83" s="106"/>
      <c r="X83" s="106"/>
      <c r="Y83" s="106"/>
      <c r="Z83" s="106"/>
      <c r="AA83" s="106"/>
      <c r="AB83" s="106"/>
      <c r="AC83" s="106"/>
      <c r="AD83" s="106"/>
      <c r="AE83" s="106"/>
      <c r="AF83" s="106"/>
      <c r="AG83" s="106"/>
      <c r="AH83" s="106"/>
      <c r="AI83" s="106"/>
      <c r="AJ83" s="106"/>
      <c r="AK83" s="106"/>
    </row>
    <row r="84" spans="2:37">
      <c r="V84" s="106"/>
      <c r="W84" s="106"/>
      <c r="X84" s="106"/>
      <c r="Y84" s="106"/>
      <c r="Z84" s="106"/>
      <c r="AA84" s="106"/>
      <c r="AB84" s="106"/>
      <c r="AC84" s="106"/>
      <c r="AD84" s="106"/>
      <c r="AE84" s="106"/>
      <c r="AF84" s="106"/>
      <c r="AG84" s="106"/>
      <c r="AH84" s="106"/>
      <c r="AI84" s="106"/>
      <c r="AJ84" s="106"/>
      <c r="AK84" s="106"/>
    </row>
    <row r="85" spans="2:37">
      <c r="V85" s="106"/>
      <c r="W85" s="106"/>
      <c r="X85" s="106"/>
      <c r="Y85" s="106"/>
      <c r="Z85" s="106"/>
      <c r="AA85" s="106"/>
      <c r="AB85" s="106"/>
      <c r="AC85" s="106"/>
      <c r="AD85" s="106"/>
      <c r="AE85" s="106"/>
      <c r="AF85" s="106"/>
      <c r="AG85" s="106"/>
      <c r="AH85" s="106"/>
      <c r="AI85" s="106"/>
      <c r="AJ85" s="106"/>
      <c r="AK85" s="106"/>
    </row>
    <row r="86" spans="2:37">
      <c r="V86" s="106"/>
      <c r="W86" s="106"/>
      <c r="X86" s="106"/>
      <c r="Y86" s="106"/>
      <c r="Z86" s="106"/>
      <c r="AA86" s="106"/>
      <c r="AB86" s="106"/>
      <c r="AC86" s="106"/>
      <c r="AD86" s="106"/>
      <c r="AE86" s="106"/>
      <c r="AF86" s="106"/>
      <c r="AG86" s="106"/>
      <c r="AH86" s="106"/>
      <c r="AI86" s="106"/>
      <c r="AJ86" s="106"/>
      <c r="AK86" s="106"/>
    </row>
    <row r="87" spans="2:37">
      <c r="B87" s="106"/>
      <c r="C87" s="106"/>
      <c r="D87" s="106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  <c r="P87" s="106"/>
      <c r="Q87" s="106"/>
      <c r="R87" s="106"/>
      <c r="S87" s="106"/>
      <c r="V87" s="106"/>
      <c r="W87" s="106"/>
      <c r="X87" s="106"/>
      <c r="Y87" s="106"/>
      <c r="Z87" s="106"/>
      <c r="AA87" s="106"/>
      <c r="AB87" s="106"/>
      <c r="AC87" s="106"/>
      <c r="AD87" s="106"/>
      <c r="AE87" s="106"/>
      <c r="AF87" s="106"/>
      <c r="AG87" s="106"/>
      <c r="AH87" s="106"/>
      <c r="AI87" s="106"/>
      <c r="AJ87" s="106"/>
      <c r="AK87" s="106"/>
    </row>
    <row r="88" spans="2:37">
      <c r="B88" s="197"/>
      <c r="C88" s="106"/>
      <c r="D88" s="197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  <c r="P88" s="106"/>
      <c r="Q88" s="106"/>
      <c r="R88" s="194"/>
      <c r="S88" s="106"/>
      <c r="V88" s="106"/>
      <c r="W88" s="106"/>
      <c r="X88" s="106"/>
      <c r="Y88" s="106"/>
      <c r="Z88" s="106"/>
      <c r="AA88" s="106"/>
      <c r="AB88" s="106"/>
      <c r="AC88" s="106"/>
      <c r="AD88" s="106"/>
      <c r="AE88" s="106"/>
      <c r="AF88" s="106"/>
      <c r="AG88" s="106"/>
      <c r="AH88" s="106"/>
      <c r="AI88" s="106"/>
      <c r="AJ88" s="106"/>
      <c r="AK88" s="106"/>
    </row>
    <row r="89" spans="2:37">
      <c r="B89" s="106"/>
      <c r="C89" s="126"/>
      <c r="D89" s="367"/>
      <c r="E89" s="201"/>
      <c r="F89" s="201"/>
      <c r="G89" s="201"/>
      <c r="H89" s="201"/>
      <c r="I89" s="201"/>
      <c r="J89" s="201"/>
      <c r="K89" s="201"/>
      <c r="L89" s="201"/>
      <c r="M89" s="126"/>
      <c r="N89" s="126"/>
      <c r="O89" s="98"/>
      <c r="P89" s="98"/>
      <c r="Q89" s="126"/>
      <c r="R89" s="367"/>
      <c r="S89" s="106"/>
      <c r="V89" s="367"/>
      <c r="W89" s="126"/>
      <c r="X89" s="106"/>
      <c r="Y89" s="106"/>
      <c r="Z89" s="106"/>
      <c r="AA89" s="106"/>
      <c r="AB89" s="106"/>
      <c r="AC89" s="106"/>
      <c r="AD89" s="106"/>
      <c r="AE89" s="106"/>
      <c r="AF89" s="106"/>
      <c r="AG89" s="106"/>
      <c r="AH89" s="106"/>
      <c r="AI89" s="106"/>
      <c r="AJ89" s="106"/>
      <c r="AK89" s="106"/>
    </row>
    <row r="90" spans="2:37">
      <c r="B90" s="106"/>
      <c r="C90" s="126"/>
      <c r="D90" s="98"/>
      <c r="E90" s="201"/>
      <c r="F90" s="201"/>
      <c r="G90" s="201"/>
      <c r="H90" s="201"/>
      <c r="I90" s="201"/>
      <c r="J90" s="201"/>
      <c r="K90" s="201"/>
      <c r="L90" s="201"/>
      <c r="M90" s="126"/>
      <c r="N90" s="126"/>
      <c r="O90" s="98"/>
      <c r="P90" s="98"/>
      <c r="Q90" s="126"/>
      <c r="R90" s="367"/>
      <c r="S90" s="106"/>
      <c r="V90" s="367"/>
      <c r="W90" s="126"/>
      <c r="X90" s="106"/>
      <c r="Y90" s="106"/>
      <c r="Z90" s="106"/>
      <c r="AA90" s="106"/>
      <c r="AB90" s="106"/>
      <c r="AC90" s="106"/>
      <c r="AD90" s="106"/>
      <c r="AE90" s="106"/>
      <c r="AF90" s="106"/>
      <c r="AG90" s="106"/>
      <c r="AH90" s="106"/>
      <c r="AI90" s="106"/>
      <c r="AJ90" s="106"/>
      <c r="AK90" s="106"/>
    </row>
    <row r="91" spans="2:37">
      <c r="B91" s="106"/>
      <c r="C91" s="367"/>
      <c r="D91" s="367"/>
      <c r="E91" s="201"/>
      <c r="F91" s="201"/>
      <c r="G91" s="201"/>
      <c r="H91" s="201"/>
      <c r="I91" s="106"/>
      <c r="J91" s="106"/>
      <c r="K91" s="201"/>
      <c r="L91" s="104"/>
      <c r="M91" s="126"/>
      <c r="N91" s="126"/>
      <c r="O91" s="98"/>
      <c r="P91" s="98"/>
      <c r="Q91" s="367"/>
      <c r="R91" s="367"/>
      <c r="S91" s="106"/>
      <c r="V91" s="367"/>
      <c r="W91" s="126"/>
      <c r="X91" s="106"/>
      <c r="Y91" s="106"/>
      <c r="Z91" s="106"/>
      <c r="AA91" s="106"/>
      <c r="AB91" s="106"/>
      <c r="AC91" s="106"/>
      <c r="AD91" s="626"/>
      <c r="AE91" s="106"/>
      <c r="AF91" s="106"/>
      <c r="AG91" s="106"/>
      <c r="AH91" s="106"/>
      <c r="AI91" s="106"/>
      <c r="AJ91" s="106"/>
      <c r="AK91" s="106"/>
    </row>
    <row r="92" spans="2:37">
      <c r="B92" s="106"/>
      <c r="C92" s="126"/>
      <c r="D92" s="126"/>
      <c r="E92" s="367"/>
      <c r="F92" s="367"/>
      <c r="G92" s="367"/>
      <c r="H92" s="367"/>
      <c r="I92" s="367"/>
      <c r="J92" s="367"/>
      <c r="K92" s="367"/>
      <c r="L92" s="367"/>
      <c r="M92" s="367"/>
      <c r="N92" s="367"/>
      <c r="O92" s="98"/>
      <c r="P92" s="98"/>
      <c r="Q92" s="367"/>
      <c r="R92" s="367"/>
      <c r="S92" s="106"/>
      <c r="V92" s="367"/>
      <c r="W92" s="126"/>
      <c r="X92" s="106"/>
      <c r="Y92" s="106"/>
      <c r="Z92" s="106"/>
      <c r="AA92" s="106"/>
      <c r="AB92" s="334"/>
      <c r="AC92" s="106"/>
      <c r="AD92" s="626"/>
      <c r="AE92" s="106"/>
      <c r="AF92" s="106"/>
      <c r="AG92" s="106"/>
      <c r="AH92" s="106"/>
      <c r="AI92" s="106"/>
      <c r="AJ92" s="106"/>
      <c r="AK92" s="106"/>
    </row>
    <row r="93" spans="2:37">
      <c r="B93" s="106"/>
      <c r="C93" s="367"/>
      <c r="D93" s="106"/>
      <c r="E93" s="367"/>
      <c r="F93" s="367"/>
      <c r="G93" s="367"/>
      <c r="H93" s="367"/>
      <c r="I93" s="367"/>
      <c r="J93" s="367"/>
      <c r="K93" s="367"/>
      <c r="L93" s="367"/>
      <c r="M93" s="367"/>
      <c r="N93" s="367"/>
      <c r="O93" s="98"/>
      <c r="P93" s="98"/>
      <c r="Q93" s="126"/>
      <c r="R93" s="367"/>
      <c r="S93" s="106"/>
      <c r="V93" s="367"/>
      <c r="W93" s="126"/>
      <c r="X93" s="106"/>
      <c r="Y93" s="106"/>
      <c r="Z93" s="106"/>
      <c r="AA93" s="106"/>
      <c r="AB93" s="334"/>
      <c r="AC93" s="106"/>
      <c r="AD93" s="627"/>
      <c r="AE93" s="106"/>
      <c r="AF93" s="106"/>
      <c r="AG93" s="106"/>
      <c r="AH93" s="106"/>
      <c r="AI93" s="106"/>
      <c r="AJ93" s="106"/>
      <c r="AK93" s="106"/>
    </row>
    <row r="94" spans="2:37">
      <c r="B94" s="106"/>
      <c r="C94" s="126"/>
      <c r="D94" s="201"/>
      <c r="E94" s="126"/>
      <c r="F94" s="126"/>
      <c r="G94" s="126"/>
      <c r="H94" s="126"/>
      <c r="I94" s="101"/>
      <c r="J94" s="126"/>
      <c r="K94" s="126"/>
      <c r="L94" s="126"/>
      <c r="M94" s="126"/>
      <c r="N94" s="101"/>
      <c r="O94" s="98"/>
      <c r="P94" s="98"/>
      <c r="Q94" s="201"/>
      <c r="R94" s="367"/>
      <c r="S94" s="126"/>
      <c r="V94" s="367"/>
      <c r="W94" s="126"/>
      <c r="X94" s="106"/>
      <c r="Y94" s="274"/>
      <c r="Z94" s="367"/>
      <c r="AA94" s="157"/>
      <c r="AB94" s="628"/>
      <c r="AC94" s="106"/>
      <c r="AD94" s="627"/>
      <c r="AE94" s="106"/>
      <c r="AF94" s="106"/>
      <c r="AG94" s="106"/>
      <c r="AH94" s="106"/>
      <c r="AI94" s="106"/>
      <c r="AJ94" s="106"/>
      <c r="AK94" s="106"/>
    </row>
    <row r="95" spans="2:37">
      <c r="B95" s="157"/>
      <c r="C95" s="126"/>
      <c r="D95" s="629"/>
      <c r="E95" s="645"/>
      <c r="F95" s="630"/>
      <c r="G95" s="630"/>
      <c r="H95" s="630"/>
      <c r="I95" s="630"/>
      <c r="J95" s="630"/>
      <c r="K95" s="630"/>
      <c r="L95" s="630"/>
      <c r="M95" s="630"/>
      <c r="N95" s="630"/>
      <c r="O95" s="629"/>
      <c r="P95" s="367"/>
      <c r="Q95" s="367"/>
      <c r="R95" s="106"/>
      <c r="S95" s="507"/>
      <c r="V95" s="106"/>
      <c r="W95" s="106"/>
      <c r="X95" s="106"/>
      <c r="Y95" s="631"/>
      <c r="Z95" s="126"/>
      <c r="AA95" s="121"/>
      <c r="AB95" s="632"/>
      <c r="AC95" s="106"/>
      <c r="AD95" s="633"/>
      <c r="AE95" s="106"/>
      <c r="AF95" s="106"/>
      <c r="AG95" s="106"/>
      <c r="AH95" s="106"/>
      <c r="AI95" s="106"/>
      <c r="AJ95" s="106"/>
      <c r="AK95" s="106"/>
    </row>
    <row r="96" spans="2:37">
      <c r="B96" s="157"/>
      <c r="C96" s="126"/>
      <c r="D96" s="629"/>
      <c r="E96" s="645"/>
      <c r="F96" s="630"/>
      <c r="G96" s="630"/>
      <c r="H96" s="630"/>
      <c r="I96" s="630"/>
      <c r="J96" s="630"/>
      <c r="K96" s="630"/>
      <c r="L96" s="630"/>
      <c r="M96" s="630"/>
      <c r="N96" s="630"/>
      <c r="O96" s="634"/>
      <c r="P96" s="635"/>
      <c r="Q96" s="367"/>
      <c r="R96" s="106"/>
      <c r="S96" s="106"/>
      <c r="V96" s="106"/>
      <c r="W96" s="106"/>
      <c r="X96" s="106"/>
      <c r="Y96" s="631"/>
      <c r="Z96" s="126"/>
      <c r="AA96" s="121"/>
      <c r="AB96" s="632"/>
      <c r="AC96" s="106"/>
      <c r="AD96" s="633"/>
      <c r="AE96" s="106"/>
      <c r="AF96" s="106"/>
      <c r="AG96" s="106"/>
      <c r="AH96" s="106"/>
      <c r="AI96" s="106"/>
      <c r="AJ96" s="106"/>
      <c r="AK96" s="106"/>
    </row>
    <row r="97" spans="2:37">
      <c r="B97" s="157"/>
      <c r="C97" s="126"/>
      <c r="D97" s="629"/>
      <c r="E97" s="645"/>
      <c r="F97" s="630"/>
      <c r="G97" s="630"/>
      <c r="H97" s="645"/>
      <c r="I97" s="630"/>
      <c r="J97" s="630"/>
      <c r="K97" s="645"/>
      <c r="L97" s="630"/>
      <c r="M97" s="630"/>
      <c r="N97" s="630"/>
      <c r="O97" s="629"/>
      <c r="P97" s="635"/>
      <c r="Q97" s="367"/>
      <c r="R97" s="106"/>
      <c r="S97" s="106"/>
      <c r="V97" s="106"/>
      <c r="W97" s="106"/>
      <c r="X97" s="106"/>
      <c r="Y97" s="631"/>
      <c r="Z97" s="126"/>
      <c r="AA97" s="121"/>
      <c r="AB97" s="632"/>
      <c r="AC97" s="106"/>
      <c r="AD97" s="636"/>
      <c r="AE97" s="106"/>
      <c r="AF97" s="106"/>
      <c r="AG97" s="106"/>
      <c r="AH97" s="106"/>
      <c r="AI97" s="106"/>
      <c r="AJ97" s="106"/>
      <c r="AK97" s="106"/>
    </row>
    <row r="98" spans="2:37">
      <c r="B98" s="157"/>
      <c r="C98" s="126"/>
      <c r="D98" s="629"/>
      <c r="E98" s="645"/>
      <c r="F98" s="630"/>
      <c r="G98" s="630"/>
      <c r="H98" s="630"/>
      <c r="I98" s="630"/>
      <c r="J98" s="630"/>
      <c r="K98" s="630"/>
      <c r="L98" s="630"/>
      <c r="M98" s="630"/>
      <c r="N98" s="645"/>
      <c r="O98" s="637"/>
      <c r="P98" s="635"/>
      <c r="Q98" s="367"/>
      <c r="R98" s="106"/>
      <c r="S98" s="106"/>
      <c r="V98" s="106"/>
      <c r="W98" s="106"/>
      <c r="X98" s="106"/>
      <c r="Y98" s="631"/>
      <c r="Z98" s="126"/>
      <c r="AA98" s="121"/>
      <c r="AB98" s="632"/>
      <c r="AC98" s="106"/>
      <c r="AD98" s="633"/>
      <c r="AE98" s="106"/>
      <c r="AF98" s="106"/>
      <c r="AG98" s="106"/>
      <c r="AH98" s="106"/>
      <c r="AI98" s="106"/>
      <c r="AJ98" s="106"/>
      <c r="AK98" s="106"/>
    </row>
    <row r="99" spans="2:37">
      <c r="B99" s="157"/>
      <c r="C99" s="126"/>
      <c r="D99" s="629"/>
      <c r="E99" s="645"/>
      <c r="F99" s="630"/>
      <c r="G99" s="630"/>
      <c r="H99" s="630"/>
      <c r="I99" s="630"/>
      <c r="J99" s="630"/>
      <c r="K99" s="630"/>
      <c r="L99" s="630"/>
      <c r="M99" s="630"/>
      <c r="N99" s="630"/>
      <c r="O99" s="629"/>
      <c r="P99" s="635"/>
      <c r="Q99" s="367"/>
      <c r="R99" s="106"/>
      <c r="S99" s="106"/>
      <c r="V99" s="106"/>
      <c r="W99" s="106"/>
      <c r="X99" s="106"/>
      <c r="Y99" s="631"/>
      <c r="Z99" s="126"/>
      <c r="AA99" s="121"/>
      <c r="AB99" s="632"/>
      <c r="AC99" s="106"/>
      <c r="AD99" s="638"/>
      <c r="AE99" s="106"/>
      <c r="AF99" s="106"/>
      <c r="AG99" s="106"/>
      <c r="AH99" s="106"/>
      <c r="AI99" s="106"/>
      <c r="AJ99" s="106"/>
      <c r="AK99" s="106"/>
    </row>
    <row r="100" spans="2:37">
      <c r="B100" s="157"/>
      <c r="C100" s="126"/>
      <c r="D100" s="629"/>
      <c r="E100" s="645"/>
      <c r="F100" s="630"/>
      <c r="G100" s="630"/>
      <c r="H100" s="630"/>
      <c r="I100" s="630"/>
      <c r="J100" s="630"/>
      <c r="K100" s="630"/>
      <c r="L100" s="630"/>
      <c r="M100" s="630"/>
      <c r="N100" s="630"/>
      <c r="O100" s="629"/>
      <c r="P100" s="635"/>
      <c r="Q100" s="367"/>
      <c r="R100" s="106"/>
      <c r="S100" s="106"/>
      <c r="V100" s="106"/>
      <c r="W100" s="106"/>
      <c r="X100" s="106"/>
      <c r="Y100" s="631"/>
      <c r="Z100" s="126"/>
      <c r="AA100" s="121"/>
      <c r="AB100" s="632"/>
      <c r="AC100" s="106"/>
      <c r="AD100" s="636"/>
      <c r="AE100" s="106"/>
      <c r="AF100" s="106"/>
      <c r="AG100" s="106"/>
      <c r="AH100" s="106"/>
      <c r="AI100" s="106"/>
      <c r="AJ100" s="106"/>
      <c r="AK100" s="106"/>
    </row>
    <row r="101" spans="2:37">
      <c r="B101" s="157"/>
      <c r="C101" s="126"/>
      <c r="D101" s="629"/>
      <c r="E101" s="645"/>
      <c r="F101" s="630"/>
      <c r="G101" s="98"/>
      <c r="H101" s="640"/>
      <c r="I101" s="645"/>
      <c r="J101" s="630"/>
      <c r="K101" s="630"/>
      <c r="L101" s="630"/>
      <c r="M101" s="630"/>
      <c r="N101" s="630"/>
      <c r="O101" s="639"/>
      <c r="P101" s="635"/>
      <c r="Q101" s="367"/>
      <c r="R101" s="106"/>
      <c r="S101" s="106"/>
      <c r="V101" s="106"/>
      <c r="W101" s="106"/>
      <c r="X101" s="106"/>
      <c r="Y101" s="631"/>
      <c r="Z101" s="126"/>
      <c r="AA101" s="121"/>
      <c r="AB101" s="632"/>
      <c r="AC101" s="106"/>
      <c r="AD101" s="638"/>
      <c r="AE101" s="106"/>
      <c r="AF101" s="106"/>
      <c r="AG101" s="106"/>
      <c r="AH101" s="106"/>
      <c r="AI101" s="106"/>
      <c r="AJ101" s="106"/>
      <c r="AK101" s="106"/>
    </row>
    <row r="102" spans="2:37">
      <c r="B102" s="157"/>
      <c r="C102" s="126"/>
      <c r="D102" s="629"/>
      <c r="E102" s="645"/>
      <c r="F102" s="630"/>
      <c r="G102" s="630"/>
      <c r="H102" s="630"/>
      <c r="I102" s="630"/>
      <c r="J102" s="630"/>
      <c r="K102" s="630"/>
      <c r="L102" s="630"/>
      <c r="M102" s="630"/>
      <c r="N102" s="630"/>
      <c r="O102" s="629"/>
      <c r="P102" s="635"/>
      <c r="Q102" s="367"/>
      <c r="R102" s="106"/>
      <c r="S102" s="106"/>
      <c r="V102" s="106"/>
      <c r="W102" s="106"/>
      <c r="X102" s="106"/>
      <c r="Y102" s="631"/>
      <c r="Z102" s="126"/>
      <c r="AA102" s="121"/>
      <c r="AB102" s="632"/>
      <c r="AC102" s="106"/>
      <c r="AD102" s="633"/>
      <c r="AE102" s="106"/>
      <c r="AF102" s="106"/>
      <c r="AG102" s="106"/>
      <c r="AH102" s="106"/>
      <c r="AI102" s="106"/>
      <c r="AJ102" s="106"/>
      <c r="AK102" s="106"/>
    </row>
    <row r="103" spans="2:37">
      <c r="B103" s="157"/>
      <c r="C103" s="126"/>
      <c r="D103" s="629"/>
      <c r="E103" s="645"/>
      <c r="F103" s="630"/>
      <c r="G103" s="630"/>
      <c r="H103" s="630"/>
      <c r="I103" s="630"/>
      <c r="J103" s="630"/>
      <c r="K103" s="630"/>
      <c r="L103" s="630"/>
      <c r="M103" s="630"/>
      <c r="N103" s="630"/>
      <c r="O103" s="629"/>
      <c r="P103" s="635"/>
      <c r="Q103" s="367"/>
      <c r="R103" s="106"/>
      <c r="S103" s="106"/>
      <c r="V103" s="106"/>
      <c r="W103" s="106"/>
      <c r="X103" s="106"/>
      <c r="Y103" s="631"/>
      <c r="Z103" s="126"/>
      <c r="AA103" s="121"/>
      <c r="AB103" s="632"/>
      <c r="AC103" s="106"/>
      <c r="AD103" s="633"/>
      <c r="AE103" s="106"/>
      <c r="AF103" s="106"/>
      <c r="AG103" s="106"/>
      <c r="AH103" s="106"/>
      <c r="AI103" s="106"/>
      <c r="AJ103" s="106"/>
      <c r="AK103" s="106"/>
    </row>
    <row r="104" spans="2:37" ht="12.75" customHeight="1">
      <c r="B104" s="157"/>
      <c r="C104" s="126"/>
      <c r="D104" s="629"/>
      <c r="E104" s="645"/>
      <c r="F104" s="630"/>
      <c r="G104" s="630"/>
      <c r="H104" s="630"/>
      <c r="I104" s="630"/>
      <c r="J104" s="630"/>
      <c r="K104" s="630"/>
      <c r="L104" s="630"/>
      <c r="M104" s="630"/>
      <c r="N104" s="630"/>
      <c r="O104" s="629"/>
      <c r="P104" s="635"/>
      <c r="Q104" s="367"/>
      <c r="R104" s="106"/>
      <c r="S104" s="106"/>
      <c r="V104" s="106"/>
      <c r="W104" s="106"/>
      <c r="X104" s="106"/>
      <c r="Y104" s="631"/>
      <c r="Z104" s="126"/>
      <c r="AA104" s="121"/>
      <c r="AB104" s="632"/>
      <c r="AC104" s="106"/>
      <c r="AD104" s="633"/>
      <c r="AE104" s="106"/>
      <c r="AF104" s="106"/>
      <c r="AG104" s="106"/>
      <c r="AH104" s="106"/>
      <c r="AI104" s="106"/>
      <c r="AJ104" s="106"/>
      <c r="AK104" s="106"/>
    </row>
    <row r="105" spans="2:37" ht="13.5" customHeight="1">
      <c r="B105" s="157"/>
      <c r="C105" s="126"/>
      <c r="D105" s="629"/>
      <c r="E105" s="645"/>
      <c r="F105" s="630"/>
      <c r="G105" s="630"/>
      <c r="H105" s="630"/>
      <c r="I105" s="630"/>
      <c r="J105" s="630"/>
      <c r="K105" s="630"/>
      <c r="L105" s="630"/>
      <c r="M105" s="630"/>
      <c r="N105" s="630"/>
      <c r="O105" s="629"/>
      <c r="P105" s="635"/>
      <c r="Q105" s="367"/>
      <c r="R105" s="106"/>
      <c r="S105" s="106"/>
      <c r="V105" s="106"/>
      <c r="W105" s="106"/>
      <c r="X105" s="106"/>
      <c r="Y105" s="631"/>
      <c r="Z105" s="126"/>
      <c r="AA105" s="121"/>
      <c r="AB105" s="632"/>
      <c r="AC105" s="106"/>
      <c r="AD105" s="633"/>
      <c r="AE105" s="106"/>
      <c r="AF105" s="106"/>
      <c r="AG105" s="106"/>
      <c r="AH105" s="106"/>
      <c r="AI105" s="106"/>
      <c r="AJ105" s="106"/>
      <c r="AK105" s="106"/>
    </row>
    <row r="106" spans="2:37" ht="12.75" customHeight="1">
      <c r="B106" s="157"/>
      <c r="C106" s="126"/>
      <c r="D106" s="629"/>
      <c r="E106" s="645"/>
      <c r="F106" s="630"/>
      <c r="G106" s="630"/>
      <c r="H106" s="630"/>
      <c r="I106" s="630"/>
      <c r="J106" s="630"/>
      <c r="K106" s="630"/>
      <c r="L106" s="630"/>
      <c r="M106" s="630"/>
      <c r="N106" s="630"/>
      <c r="O106" s="629"/>
      <c r="P106" s="635"/>
      <c r="Q106" s="367"/>
      <c r="R106" s="106"/>
      <c r="S106" s="106"/>
      <c r="V106" s="106"/>
      <c r="W106" s="106"/>
      <c r="X106" s="106"/>
      <c r="Y106" s="631"/>
      <c r="Z106" s="126"/>
      <c r="AA106" s="121"/>
      <c r="AB106" s="632"/>
      <c r="AC106" s="106"/>
      <c r="AD106" s="633"/>
      <c r="AE106" s="106"/>
      <c r="AF106" s="106"/>
      <c r="AG106" s="106"/>
      <c r="AH106" s="106"/>
      <c r="AI106" s="106"/>
      <c r="AJ106" s="106"/>
      <c r="AK106" s="106"/>
    </row>
    <row r="107" spans="2:37">
      <c r="B107" s="157"/>
      <c r="C107" s="126"/>
      <c r="D107" s="629"/>
      <c r="E107" s="645"/>
      <c r="F107" s="630"/>
      <c r="G107" s="630"/>
      <c r="H107" s="630"/>
      <c r="I107" s="630"/>
      <c r="J107" s="630"/>
      <c r="K107" s="630"/>
      <c r="L107" s="630"/>
      <c r="M107" s="630"/>
      <c r="N107" s="630"/>
      <c r="O107" s="629"/>
      <c r="P107" s="635"/>
      <c r="Q107" s="367"/>
      <c r="R107" s="106"/>
      <c r="S107" s="106"/>
      <c r="V107" s="106"/>
      <c r="W107" s="106"/>
      <c r="X107" s="106"/>
      <c r="Y107" s="631"/>
      <c r="Z107" s="126"/>
      <c r="AA107" s="121"/>
      <c r="AB107" s="632"/>
      <c r="AC107" s="106"/>
      <c r="AD107" s="633"/>
      <c r="AE107" s="106"/>
      <c r="AF107" s="106"/>
      <c r="AG107" s="106"/>
      <c r="AH107" s="106"/>
      <c r="AI107" s="106"/>
      <c r="AJ107" s="106"/>
      <c r="AK107" s="106"/>
    </row>
    <row r="108" spans="2:37">
      <c r="B108" s="157"/>
      <c r="C108" s="126"/>
      <c r="D108" s="629"/>
      <c r="E108" s="645"/>
      <c r="F108" s="630"/>
      <c r="G108" s="630"/>
      <c r="H108" s="630"/>
      <c r="I108" s="630"/>
      <c r="J108" s="630"/>
      <c r="K108" s="630"/>
      <c r="L108" s="630"/>
      <c r="M108" s="630"/>
      <c r="N108" s="630"/>
      <c r="O108" s="629"/>
      <c r="P108" s="635"/>
      <c r="Q108" s="367"/>
      <c r="R108" s="106"/>
      <c r="S108" s="106"/>
      <c r="V108" s="106"/>
      <c r="W108" s="106"/>
      <c r="X108" s="106"/>
      <c r="Y108" s="631"/>
      <c r="Z108" s="126"/>
      <c r="AA108" s="121"/>
      <c r="AB108" s="632"/>
      <c r="AC108" s="106"/>
      <c r="AD108" s="633"/>
      <c r="AE108" s="106"/>
      <c r="AF108" s="106"/>
      <c r="AG108" s="106"/>
      <c r="AH108" s="106"/>
      <c r="AI108" s="106"/>
      <c r="AJ108" s="106"/>
      <c r="AK108" s="106"/>
    </row>
    <row r="109" spans="2:37">
      <c r="B109" s="157"/>
      <c r="C109" s="126"/>
      <c r="D109" s="629"/>
      <c r="E109" s="645"/>
      <c r="F109" s="630"/>
      <c r="G109" s="630"/>
      <c r="H109" s="630"/>
      <c r="I109" s="630"/>
      <c r="J109" s="630"/>
      <c r="K109" s="630"/>
      <c r="L109" s="630"/>
      <c r="M109" s="630"/>
      <c r="N109" s="630"/>
      <c r="O109" s="629"/>
      <c r="P109" s="635"/>
      <c r="Q109" s="367"/>
      <c r="R109" s="106"/>
      <c r="S109" s="106"/>
      <c r="V109" s="106"/>
      <c r="W109" s="106"/>
      <c r="X109" s="106"/>
      <c r="Y109" s="631"/>
      <c r="Z109" s="126"/>
      <c r="AA109" s="121"/>
      <c r="AB109" s="632"/>
      <c r="AC109" s="106"/>
      <c r="AD109" s="636"/>
      <c r="AE109" s="106"/>
      <c r="AF109" s="106"/>
      <c r="AG109" s="106"/>
      <c r="AH109" s="106"/>
      <c r="AI109" s="106"/>
      <c r="AJ109" s="106"/>
      <c r="AK109" s="106"/>
    </row>
    <row r="110" spans="2:37" ht="12.75" customHeight="1">
      <c r="B110" s="157"/>
      <c r="C110" s="126"/>
      <c r="D110" s="629"/>
      <c r="E110" s="648"/>
      <c r="F110" s="640"/>
      <c r="G110" s="641"/>
      <c r="H110" s="630"/>
      <c r="I110" s="630"/>
      <c r="J110" s="630"/>
      <c r="K110" s="630"/>
      <c r="L110" s="640"/>
      <c r="M110" s="640"/>
      <c r="N110" s="630"/>
      <c r="O110" s="634"/>
      <c r="P110" s="635"/>
      <c r="Q110" s="367"/>
      <c r="R110" s="106"/>
      <c r="S110" s="106"/>
      <c r="V110" s="106"/>
      <c r="W110" s="106"/>
      <c r="X110" s="106"/>
      <c r="Y110" s="631"/>
      <c r="Z110" s="126"/>
      <c r="AA110" s="121"/>
      <c r="AB110" s="632"/>
      <c r="AC110" s="106"/>
      <c r="AD110" s="642"/>
      <c r="AE110" s="106"/>
      <c r="AF110" s="106"/>
      <c r="AG110" s="106"/>
      <c r="AH110" s="106"/>
      <c r="AI110" s="106"/>
      <c r="AJ110" s="106"/>
      <c r="AK110" s="106"/>
    </row>
    <row r="111" spans="2:37" ht="12.75" customHeight="1">
      <c r="B111" s="157"/>
      <c r="C111" s="126"/>
      <c r="D111" s="629"/>
      <c r="E111" s="648"/>
      <c r="F111" s="640"/>
      <c r="G111" s="641"/>
      <c r="H111" s="630"/>
      <c r="I111" s="630"/>
      <c r="J111" s="630"/>
      <c r="K111" s="630"/>
      <c r="L111" s="640"/>
      <c r="M111" s="640"/>
      <c r="N111" s="630"/>
      <c r="O111" s="629"/>
      <c r="P111" s="635"/>
      <c r="Q111" s="367"/>
      <c r="R111" s="106"/>
      <c r="S111" s="106"/>
      <c r="V111" s="106"/>
      <c r="W111" s="106"/>
      <c r="X111" s="106"/>
      <c r="Y111" s="631"/>
      <c r="Z111" s="126"/>
      <c r="AA111" s="121"/>
      <c r="AB111" s="632"/>
      <c r="AC111" s="106"/>
      <c r="AD111" s="633"/>
      <c r="AE111" s="106"/>
      <c r="AF111" s="106"/>
      <c r="AG111" s="106"/>
      <c r="AH111" s="106"/>
      <c r="AI111" s="106"/>
      <c r="AJ111" s="106"/>
      <c r="AK111" s="106"/>
    </row>
    <row r="112" spans="2:37" ht="11.25" customHeight="1">
      <c r="B112" s="157"/>
      <c r="C112" s="126"/>
      <c r="D112" s="629"/>
      <c r="E112" s="648"/>
      <c r="F112" s="640"/>
      <c r="G112" s="641"/>
      <c r="H112" s="630"/>
      <c r="I112" s="630"/>
      <c r="J112" s="630"/>
      <c r="K112" s="630"/>
      <c r="L112" s="640"/>
      <c r="M112" s="640"/>
      <c r="N112" s="630"/>
      <c r="O112" s="629"/>
      <c r="P112" s="635"/>
      <c r="Q112" s="367"/>
      <c r="R112" s="106"/>
      <c r="S112" s="106"/>
      <c r="V112" s="106"/>
      <c r="W112" s="106"/>
      <c r="X112" s="106"/>
      <c r="Y112" s="631"/>
      <c r="Z112" s="126"/>
      <c r="AA112" s="121"/>
      <c r="AB112" s="632"/>
      <c r="AC112" s="106"/>
      <c r="AD112" s="633"/>
      <c r="AE112" s="106"/>
      <c r="AF112" s="106"/>
      <c r="AG112" s="106"/>
      <c r="AH112" s="106"/>
      <c r="AI112" s="106"/>
      <c r="AJ112" s="106"/>
      <c r="AK112" s="106"/>
    </row>
    <row r="113" spans="2:37" ht="12.75" customHeight="1">
      <c r="B113" s="157"/>
      <c r="C113" s="126"/>
      <c r="D113" s="629"/>
      <c r="E113" s="648"/>
      <c r="F113" s="640"/>
      <c r="G113" s="641"/>
      <c r="H113" s="630"/>
      <c r="I113" s="652"/>
      <c r="J113" s="630"/>
      <c r="K113" s="652"/>
      <c r="L113" s="645"/>
      <c r="M113" s="645"/>
      <c r="N113" s="630"/>
      <c r="O113" s="629"/>
      <c r="P113" s="635"/>
      <c r="Q113" s="367"/>
      <c r="R113" s="106"/>
      <c r="S113" s="106"/>
      <c r="V113" s="106"/>
      <c r="W113" s="106"/>
      <c r="X113" s="106"/>
      <c r="Y113" s="631"/>
      <c r="Z113" s="126"/>
      <c r="AA113" s="121"/>
      <c r="AB113" s="632"/>
      <c r="AC113" s="106"/>
      <c r="AD113" s="638"/>
      <c r="AE113" s="106"/>
      <c r="AF113" s="106"/>
      <c r="AG113" s="106"/>
      <c r="AH113" s="106"/>
      <c r="AI113" s="106"/>
      <c r="AJ113" s="106"/>
      <c r="AK113" s="106"/>
    </row>
    <row r="114" spans="2:37" ht="13.5" customHeight="1">
      <c r="B114" s="157"/>
      <c r="C114" s="126"/>
      <c r="D114" s="629"/>
      <c r="E114" s="648"/>
      <c r="F114" s="645"/>
      <c r="G114" s="641"/>
      <c r="H114" s="630"/>
      <c r="I114" s="630"/>
      <c r="J114" s="630"/>
      <c r="K114" s="630"/>
      <c r="L114" s="645"/>
      <c r="M114" s="645"/>
      <c r="N114" s="630"/>
      <c r="O114" s="629"/>
      <c r="P114" s="635"/>
      <c r="Q114" s="367"/>
      <c r="R114" s="106"/>
      <c r="S114" s="106"/>
      <c r="V114" s="106"/>
      <c r="W114" s="106"/>
      <c r="X114" s="106"/>
      <c r="Y114" s="631"/>
      <c r="Z114" s="126"/>
      <c r="AA114" s="121"/>
      <c r="AB114" s="632"/>
      <c r="AC114" s="106"/>
      <c r="AD114" s="633"/>
      <c r="AE114" s="106"/>
      <c r="AF114" s="106"/>
      <c r="AG114" s="106"/>
      <c r="AH114" s="106"/>
      <c r="AI114" s="106"/>
      <c r="AJ114" s="106"/>
      <c r="AK114" s="106"/>
    </row>
    <row r="115" spans="2:37" ht="14.25" customHeight="1">
      <c r="B115" s="157"/>
      <c r="C115" s="126"/>
      <c r="D115" s="629"/>
      <c r="E115" s="648"/>
      <c r="F115" s="640"/>
      <c r="G115" s="641"/>
      <c r="H115" s="630"/>
      <c r="I115" s="630"/>
      <c r="J115" s="630"/>
      <c r="K115" s="630"/>
      <c r="L115" s="645"/>
      <c r="M115" s="640"/>
      <c r="N115" s="630"/>
      <c r="O115" s="629"/>
      <c r="P115" s="635"/>
      <c r="Q115" s="367"/>
      <c r="R115" s="106"/>
      <c r="S115" s="106"/>
      <c r="V115" s="106"/>
      <c r="W115" s="106"/>
      <c r="X115" s="106"/>
      <c r="Y115" s="631"/>
      <c r="Z115" s="126"/>
      <c r="AA115" s="121"/>
      <c r="AB115" s="632"/>
      <c r="AC115" s="106"/>
      <c r="AD115" s="633"/>
      <c r="AE115" s="106"/>
      <c r="AF115" s="106"/>
      <c r="AG115" s="106"/>
      <c r="AH115" s="106"/>
      <c r="AI115" s="106"/>
      <c r="AJ115" s="106"/>
      <c r="AK115" s="106"/>
    </row>
    <row r="116" spans="2:37">
      <c r="B116" s="157"/>
      <c r="C116" s="126"/>
      <c r="D116" s="629"/>
      <c r="E116" s="648"/>
      <c r="F116" s="645"/>
      <c r="G116" s="641"/>
      <c r="H116" s="630"/>
      <c r="I116" s="630"/>
      <c r="J116" s="630"/>
      <c r="K116" s="630"/>
      <c r="L116" s="641"/>
      <c r="M116" s="641"/>
      <c r="N116" s="98"/>
      <c r="O116" s="629"/>
      <c r="P116" s="635"/>
      <c r="Q116" s="367"/>
      <c r="R116" s="106"/>
      <c r="S116" s="106"/>
      <c r="V116" s="106"/>
      <c r="W116" s="106"/>
      <c r="X116" s="106"/>
      <c r="Y116" s="631"/>
      <c r="Z116" s="126"/>
      <c r="AA116" s="121"/>
      <c r="AB116" s="632"/>
      <c r="AC116" s="106"/>
      <c r="AD116" s="633"/>
      <c r="AE116" s="106"/>
      <c r="AF116" s="106"/>
      <c r="AG116" s="106"/>
      <c r="AH116" s="106"/>
      <c r="AI116" s="106"/>
      <c r="AJ116" s="106"/>
      <c r="AK116" s="106"/>
    </row>
    <row r="117" spans="2:37" ht="14.25" customHeight="1">
      <c r="B117" s="157"/>
      <c r="C117" s="126"/>
      <c r="D117" s="629"/>
      <c r="E117" s="648"/>
      <c r="F117" s="645"/>
      <c r="G117" s="645"/>
      <c r="H117" s="630"/>
      <c r="I117" s="630"/>
      <c r="J117" s="630"/>
      <c r="K117" s="640"/>
      <c r="L117" s="652"/>
      <c r="M117" s="645"/>
      <c r="N117" s="641"/>
      <c r="O117" s="629"/>
      <c r="P117" s="635"/>
      <c r="Q117" s="367"/>
      <c r="R117" s="106"/>
      <c r="S117" s="106"/>
      <c r="V117" s="106"/>
      <c r="W117" s="106"/>
      <c r="X117" s="106"/>
      <c r="Y117" s="631"/>
      <c r="Z117" s="126"/>
      <c r="AA117" s="121"/>
      <c r="AB117" s="632"/>
      <c r="AC117" s="106"/>
      <c r="AD117" s="633"/>
      <c r="AE117" s="106"/>
      <c r="AF117" s="106"/>
      <c r="AG117" s="106"/>
      <c r="AH117" s="106"/>
      <c r="AI117" s="106"/>
      <c r="AJ117" s="106"/>
      <c r="AK117" s="106"/>
    </row>
    <row r="118" spans="2:37">
      <c r="B118" s="157"/>
      <c r="C118" s="126"/>
      <c r="D118" s="629"/>
      <c r="E118" s="648"/>
      <c r="F118" s="640"/>
      <c r="G118" s="641"/>
      <c r="H118" s="630"/>
      <c r="I118" s="630"/>
      <c r="J118" s="630"/>
      <c r="K118" s="630"/>
      <c r="L118" s="640"/>
      <c r="M118" s="640"/>
      <c r="N118" s="630"/>
      <c r="O118" s="629"/>
      <c r="P118" s="635"/>
      <c r="Q118" s="367"/>
      <c r="R118" s="106"/>
      <c r="S118" s="106"/>
      <c r="V118" s="106"/>
      <c r="W118" s="106"/>
      <c r="X118" s="106"/>
      <c r="Y118" s="631"/>
      <c r="Z118" s="126"/>
      <c r="AA118" s="121"/>
      <c r="AB118" s="632"/>
      <c r="AC118" s="106"/>
      <c r="AD118" s="633"/>
      <c r="AE118" s="106"/>
      <c r="AF118" s="106"/>
      <c r="AG118" s="106"/>
      <c r="AH118" s="106"/>
      <c r="AI118" s="106"/>
      <c r="AJ118" s="106"/>
      <c r="AK118" s="106"/>
    </row>
    <row r="119" spans="2:37" ht="11.25" customHeight="1">
      <c r="B119" s="157"/>
      <c r="C119" s="126"/>
      <c r="D119" s="629"/>
      <c r="E119" s="648"/>
      <c r="F119" s="645"/>
      <c r="G119" s="641"/>
      <c r="H119" s="630"/>
      <c r="I119" s="630"/>
      <c r="J119" s="630"/>
      <c r="K119" s="630"/>
      <c r="L119" s="641"/>
      <c r="M119" s="641"/>
      <c r="N119" s="630"/>
      <c r="O119" s="629"/>
      <c r="P119" s="643"/>
      <c r="Q119" s="367"/>
      <c r="R119" s="106"/>
      <c r="S119" s="106"/>
      <c r="V119" s="106"/>
      <c r="W119" s="106"/>
      <c r="X119" s="106"/>
      <c r="Y119" s="631"/>
      <c r="Z119" s="126"/>
      <c r="AA119" s="121"/>
      <c r="AB119" s="632"/>
      <c r="AC119" s="106"/>
      <c r="AD119" s="644"/>
      <c r="AE119" s="106"/>
      <c r="AF119" s="106"/>
      <c r="AG119" s="106"/>
      <c r="AH119" s="106"/>
      <c r="AI119" s="106"/>
      <c r="AJ119" s="106"/>
      <c r="AK119" s="106"/>
    </row>
    <row r="120" spans="2:37">
      <c r="B120" s="157"/>
      <c r="C120" s="126"/>
      <c r="D120" s="629"/>
      <c r="E120" s="648"/>
      <c r="F120" s="640"/>
      <c r="G120" s="641"/>
      <c r="H120" s="630"/>
      <c r="I120" s="630"/>
      <c r="J120" s="630"/>
      <c r="K120" s="630"/>
      <c r="L120" s="641"/>
      <c r="M120" s="641"/>
      <c r="N120" s="630"/>
      <c r="O120" s="629"/>
      <c r="P120" s="635"/>
      <c r="Q120" s="367"/>
      <c r="R120" s="106"/>
      <c r="S120" s="106"/>
      <c r="V120" s="106"/>
      <c r="W120" s="106"/>
      <c r="X120" s="106"/>
      <c r="Y120" s="631"/>
      <c r="Z120" s="126"/>
      <c r="AA120" s="121"/>
      <c r="AB120" s="632"/>
      <c r="AC120" s="106"/>
      <c r="AD120" s="633"/>
      <c r="AE120" s="106"/>
      <c r="AF120" s="106"/>
      <c r="AG120" s="106"/>
      <c r="AH120" s="106"/>
      <c r="AI120" s="106"/>
      <c r="AJ120" s="106"/>
      <c r="AK120" s="106"/>
    </row>
    <row r="121" spans="2:37">
      <c r="B121" s="157"/>
      <c r="C121" s="126"/>
      <c r="D121" s="629"/>
      <c r="E121" s="648"/>
      <c r="F121" s="641"/>
      <c r="G121" s="645"/>
      <c r="H121" s="630"/>
      <c r="I121" s="630"/>
      <c r="J121" s="630"/>
      <c r="K121" s="630"/>
      <c r="L121" s="652"/>
      <c r="M121" s="645"/>
      <c r="N121" s="630"/>
      <c r="O121" s="629"/>
      <c r="P121" s="643"/>
      <c r="Q121" s="367"/>
      <c r="R121" s="106"/>
      <c r="S121" s="106"/>
      <c r="V121" s="106"/>
      <c r="W121" s="106"/>
      <c r="X121" s="106"/>
      <c r="Y121" s="631"/>
      <c r="Z121" s="126"/>
      <c r="AA121" s="121"/>
      <c r="AB121" s="632"/>
      <c r="AC121" s="106"/>
      <c r="AD121" s="644"/>
      <c r="AE121" s="106"/>
      <c r="AF121" s="106"/>
      <c r="AG121" s="106"/>
      <c r="AH121" s="106"/>
      <c r="AI121" s="106"/>
      <c r="AJ121" s="106"/>
      <c r="AK121" s="106"/>
    </row>
    <row r="122" spans="2:37" hidden="1">
      <c r="B122" s="157"/>
      <c r="C122" s="126"/>
      <c r="D122" s="629"/>
      <c r="E122" s="648"/>
      <c r="F122" s="645"/>
      <c r="G122" s="641"/>
      <c r="H122" s="630"/>
      <c r="I122" s="630"/>
      <c r="J122" s="630"/>
      <c r="K122" s="630"/>
      <c r="L122" s="640"/>
      <c r="M122" s="640"/>
      <c r="N122" s="630"/>
      <c r="O122" s="629"/>
      <c r="P122" s="635"/>
      <c r="Q122" s="367"/>
      <c r="R122" s="106"/>
      <c r="S122" s="106"/>
      <c r="V122" s="106"/>
      <c r="W122" s="106"/>
      <c r="X122" s="106"/>
      <c r="Y122" s="631"/>
      <c r="Z122" s="126"/>
      <c r="AA122" s="121"/>
      <c r="AB122" s="632"/>
      <c r="AC122" s="106"/>
      <c r="AD122" s="638"/>
      <c r="AE122" s="106"/>
      <c r="AF122" s="106"/>
      <c r="AG122" s="106"/>
      <c r="AH122" s="106"/>
      <c r="AI122" s="106"/>
      <c r="AJ122" s="106"/>
      <c r="AK122" s="106"/>
    </row>
    <row r="123" spans="2:37">
      <c r="B123" s="157"/>
      <c r="C123" s="101"/>
      <c r="D123" s="629"/>
      <c r="E123" s="648"/>
      <c r="F123" s="641"/>
      <c r="G123" s="641"/>
      <c r="H123" s="630"/>
      <c r="I123" s="630"/>
      <c r="J123" s="630"/>
      <c r="K123" s="630"/>
      <c r="L123" s="645"/>
      <c r="M123" s="645"/>
      <c r="N123" s="630"/>
      <c r="O123" s="629"/>
      <c r="P123" s="635"/>
      <c r="Q123" s="367"/>
      <c r="R123" s="106"/>
      <c r="S123" s="106"/>
      <c r="V123" s="106"/>
      <c r="W123" s="106"/>
      <c r="X123" s="106"/>
      <c r="Y123" s="631"/>
      <c r="Z123" s="126"/>
      <c r="AA123" s="121"/>
      <c r="AB123" s="632"/>
      <c r="AC123" s="106"/>
      <c r="AD123" s="633"/>
      <c r="AE123" s="106"/>
      <c r="AF123" s="106"/>
      <c r="AG123" s="106"/>
      <c r="AH123" s="106"/>
      <c r="AI123" s="106"/>
      <c r="AJ123" s="106"/>
      <c r="AK123" s="106"/>
    </row>
    <row r="124" spans="2:37">
      <c r="B124" s="157"/>
      <c r="C124" s="126"/>
      <c r="D124" s="629"/>
      <c r="E124" s="648"/>
      <c r="F124" s="640"/>
      <c r="G124" s="641"/>
      <c r="H124" s="652"/>
      <c r="I124" s="630"/>
      <c r="J124" s="630"/>
      <c r="K124" s="630"/>
      <c r="L124" s="640"/>
      <c r="M124" s="641"/>
      <c r="N124" s="630"/>
      <c r="O124" s="634"/>
      <c r="P124" s="643"/>
      <c r="Q124" s="367"/>
      <c r="R124" s="106"/>
      <c r="S124" s="106"/>
      <c r="V124" s="106"/>
      <c r="W124" s="106"/>
      <c r="X124" s="106"/>
      <c r="Y124" s="631"/>
      <c r="Z124" s="126"/>
      <c r="AA124" s="121"/>
      <c r="AB124" s="632"/>
      <c r="AC124" s="106"/>
      <c r="AD124" s="644"/>
      <c r="AE124" s="106"/>
      <c r="AF124" s="106"/>
      <c r="AG124" s="106"/>
      <c r="AH124" s="106"/>
      <c r="AI124" s="106"/>
      <c r="AJ124" s="106"/>
      <c r="AK124" s="106"/>
    </row>
    <row r="125" spans="2:37">
      <c r="B125" s="157"/>
      <c r="C125" s="126"/>
      <c r="D125" s="629"/>
      <c r="E125" s="648"/>
      <c r="F125" s="652"/>
      <c r="G125" s="652"/>
      <c r="H125" s="630"/>
      <c r="I125" s="630"/>
      <c r="J125" s="630"/>
      <c r="K125" s="630"/>
      <c r="L125" s="653"/>
      <c r="M125" s="652"/>
      <c r="N125" s="630"/>
      <c r="O125" s="634"/>
      <c r="P125" s="635"/>
      <c r="Q125" s="367"/>
      <c r="R125" s="106"/>
      <c r="S125" s="106"/>
      <c r="V125" s="106"/>
      <c r="W125" s="106"/>
      <c r="X125" s="106"/>
      <c r="Y125" s="631"/>
      <c r="Z125" s="126"/>
      <c r="AA125" s="121"/>
      <c r="AB125" s="632"/>
      <c r="AC125" s="106"/>
      <c r="AD125" s="647"/>
      <c r="AE125" s="106"/>
      <c r="AF125" s="106"/>
      <c r="AG125" s="106"/>
      <c r="AH125" s="106"/>
      <c r="AI125" s="106"/>
      <c r="AJ125" s="106"/>
      <c r="AK125" s="106"/>
    </row>
    <row r="126" spans="2:37">
      <c r="B126" s="157"/>
      <c r="C126" s="126"/>
      <c r="D126" s="629"/>
      <c r="E126" s="648"/>
      <c r="F126" s="153"/>
      <c r="G126" s="153"/>
      <c r="H126" s="153"/>
      <c r="I126" s="153"/>
      <c r="J126" s="153"/>
      <c r="K126" s="153"/>
      <c r="L126" s="153"/>
      <c r="M126" s="153"/>
      <c r="N126" s="153"/>
      <c r="O126" s="634"/>
      <c r="P126" s="635"/>
      <c r="Q126" s="367"/>
      <c r="R126" s="106"/>
      <c r="S126" s="106"/>
      <c r="V126" s="106"/>
      <c r="W126" s="106"/>
      <c r="X126" s="106"/>
      <c r="Y126" s="631"/>
      <c r="Z126" s="126"/>
      <c r="AA126" s="121"/>
      <c r="AB126" s="632"/>
      <c r="AC126" s="106"/>
      <c r="AD126" s="633"/>
      <c r="AE126" s="106"/>
      <c r="AF126" s="106"/>
      <c r="AG126" s="106"/>
      <c r="AH126" s="106"/>
      <c r="AI126" s="106"/>
      <c r="AJ126" s="106"/>
      <c r="AK126" s="106"/>
    </row>
    <row r="127" spans="2:37" ht="11.25" customHeight="1">
      <c r="B127" s="157"/>
      <c r="C127" s="126"/>
      <c r="D127" s="629"/>
      <c r="E127" s="648"/>
      <c r="F127" s="153"/>
      <c r="G127" s="153"/>
      <c r="H127" s="153"/>
      <c r="I127" s="153"/>
      <c r="J127" s="153"/>
      <c r="K127" s="153"/>
      <c r="L127" s="153"/>
      <c r="M127" s="153"/>
      <c r="N127" s="153"/>
      <c r="O127" s="634"/>
      <c r="P127" s="635"/>
      <c r="Q127" s="367"/>
      <c r="R127" s="106"/>
      <c r="S127" s="106"/>
      <c r="V127" s="106"/>
      <c r="W127" s="106"/>
      <c r="X127" s="106"/>
      <c r="Y127" s="631"/>
      <c r="Z127" s="126"/>
      <c r="AA127" s="121"/>
      <c r="AB127" s="632"/>
      <c r="AC127" s="106"/>
      <c r="AD127" s="633"/>
      <c r="AE127" s="106"/>
      <c r="AF127" s="106"/>
      <c r="AG127" s="106"/>
      <c r="AH127" s="106"/>
      <c r="AI127" s="106"/>
      <c r="AJ127" s="106"/>
      <c r="AK127" s="106"/>
    </row>
    <row r="128" spans="2:37" ht="12.75" customHeight="1">
      <c r="B128" s="157"/>
      <c r="C128" s="126"/>
      <c r="D128" s="629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634"/>
      <c r="P128" s="635"/>
      <c r="Q128" s="367"/>
      <c r="R128" s="106"/>
      <c r="S128" s="106"/>
      <c r="V128" s="106"/>
      <c r="W128" s="106"/>
      <c r="X128" s="106"/>
      <c r="Y128" s="631"/>
      <c r="Z128" s="126"/>
      <c r="AA128" s="121"/>
      <c r="AB128" s="632"/>
      <c r="AC128" s="106"/>
      <c r="AD128" s="633"/>
      <c r="AE128" s="106"/>
      <c r="AF128" s="106"/>
      <c r="AG128" s="106"/>
      <c r="AH128" s="106"/>
      <c r="AI128" s="106"/>
      <c r="AJ128" s="106"/>
      <c r="AK128" s="106"/>
    </row>
    <row r="129" spans="2:37" ht="11.25" customHeight="1">
      <c r="B129" s="157"/>
      <c r="C129" s="126"/>
      <c r="D129" s="629"/>
      <c r="E129" s="153"/>
      <c r="F129" s="153"/>
      <c r="G129" s="153"/>
      <c r="H129" s="153"/>
      <c r="I129" s="153"/>
      <c r="J129" s="153"/>
      <c r="K129" s="649"/>
      <c r="L129" s="153"/>
      <c r="M129" s="153"/>
      <c r="N129" s="153"/>
      <c r="O129" s="637"/>
      <c r="P129" s="635"/>
      <c r="Q129" s="367"/>
      <c r="R129" s="106"/>
      <c r="S129" s="106"/>
      <c r="V129" s="106"/>
      <c r="W129" s="106"/>
      <c r="X129" s="106"/>
      <c r="Y129" s="650"/>
      <c r="Z129" s="126"/>
      <c r="AA129" s="651"/>
      <c r="AB129" s="632"/>
      <c r="AC129" s="106"/>
      <c r="AD129" s="633"/>
      <c r="AE129" s="106"/>
      <c r="AF129" s="106"/>
      <c r="AG129" s="106"/>
      <c r="AH129" s="106"/>
      <c r="AI129" s="106"/>
      <c r="AJ129" s="106"/>
      <c r="AK129" s="106"/>
    </row>
    <row r="130" spans="2:37">
      <c r="B130" s="197"/>
      <c r="C130" s="106"/>
      <c r="D130" s="197"/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94"/>
      <c r="S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</row>
    <row r="131" spans="2:37">
      <c r="B131" s="106"/>
      <c r="C131" s="126"/>
      <c r="D131" s="367"/>
      <c r="E131" s="201"/>
      <c r="F131" s="201"/>
      <c r="G131" s="201"/>
      <c r="H131" s="201"/>
      <c r="I131" s="201"/>
      <c r="J131" s="201"/>
      <c r="K131" s="201"/>
      <c r="L131" s="201"/>
      <c r="M131" s="126"/>
      <c r="N131" s="126"/>
      <c r="O131" s="98"/>
      <c r="P131" s="98"/>
      <c r="Q131" s="126"/>
      <c r="R131" s="367"/>
      <c r="S131" s="106"/>
      <c r="V131" s="367"/>
      <c r="W131" s="12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</row>
    <row r="132" spans="2:37">
      <c r="B132" s="106"/>
      <c r="C132" s="126"/>
      <c r="D132" s="98"/>
      <c r="E132" s="624"/>
      <c r="F132" s="201"/>
      <c r="G132" s="201"/>
      <c r="H132" s="201"/>
      <c r="I132" s="201"/>
      <c r="J132" s="201"/>
      <c r="K132" s="201"/>
      <c r="L132" s="201"/>
      <c r="M132" s="126"/>
      <c r="N132" s="126"/>
      <c r="O132" s="98"/>
      <c r="P132" s="98"/>
      <c r="Q132" s="126"/>
      <c r="R132" s="367"/>
      <c r="S132" s="106"/>
      <c r="V132" s="367"/>
      <c r="W132" s="12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</row>
    <row r="133" spans="2:37">
      <c r="B133" s="106"/>
      <c r="C133" s="367"/>
      <c r="D133" s="367"/>
      <c r="E133" s="201"/>
      <c r="F133" s="201"/>
      <c r="G133" s="201"/>
      <c r="H133" s="201"/>
      <c r="I133" s="106"/>
      <c r="J133" s="106"/>
      <c r="K133" s="201"/>
      <c r="L133" s="104"/>
      <c r="M133" s="126"/>
      <c r="N133" s="126"/>
      <c r="O133" s="98"/>
      <c r="P133" s="98"/>
      <c r="Q133" s="367"/>
      <c r="R133" s="367"/>
      <c r="S133" s="106"/>
      <c r="V133" s="367"/>
      <c r="W133" s="126"/>
      <c r="X133" s="106"/>
      <c r="Y133" s="106"/>
      <c r="Z133" s="106"/>
      <c r="AA133" s="106"/>
      <c r="AB133" s="106"/>
      <c r="AC133" s="106"/>
      <c r="AD133" s="626"/>
      <c r="AE133" s="106"/>
      <c r="AF133" s="106"/>
      <c r="AG133" s="106"/>
      <c r="AH133" s="106"/>
      <c r="AI133" s="106"/>
      <c r="AJ133" s="106"/>
      <c r="AK133" s="106"/>
    </row>
    <row r="134" spans="2:37">
      <c r="B134" s="106"/>
      <c r="C134" s="126"/>
      <c r="D134" s="126"/>
      <c r="E134" s="367"/>
      <c r="F134" s="367"/>
      <c r="G134" s="367"/>
      <c r="H134" s="367"/>
      <c r="I134" s="367"/>
      <c r="J134" s="367"/>
      <c r="K134" s="367"/>
      <c r="L134" s="367"/>
      <c r="M134" s="367"/>
      <c r="N134" s="367"/>
      <c r="O134" s="98"/>
      <c r="P134" s="98"/>
      <c r="Q134" s="367"/>
      <c r="R134" s="367"/>
      <c r="S134" s="106"/>
      <c r="V134" s="367"/>
      <c r="W134" s="126"/>
      <c r="X134" s="106"/>
      <c r="Y134" s="106"/>
      <c r="Z134" s="106"/>
      <c r="AA134" s="106"/>
      <c r="AB134" s="334"/>
      <c r="AC134" s="106"/>
      <c r="AD134" s="626"/>
      <c r="AE134" s="106"/>
      <c r="AF134" s="106"/>
      <c r="AG134" s="106"/>
      <c r="AH134" s="106"/>
      <c r="AI134" s="106"/>
      <c r="AJ134" s="106"/>
      <c r="AK134" s="106"/>
    </row>
    <row r="135" spans="2:37">
      <c r="B135" s="106"/>
      <c r="C135" s="367"/>
      <c r="D135" s="106"/>
      <c r="E135" s="367"/>
      <c r="F135" s="367"/>
      <c r="G135" s="367"/>
      <c r="H135" s="367"/>
      <c r="I135" s="367"/>
      <c r="J135" s="367"/>
      <c r="K135" s="367"/>
      <c r="L135" s="367"/>
      <c r="M135" s="367"/>
      <c r="N135" s="367"/>
      <c r="O135" s="98"/>
      <c r="P135" s="98"/>
      <c r="Q135" s="126"/>
      <c r="R135" s="367"/>
      <c r="S135" s="106"/>
      <c r="V135" s="367"/>
      <c r="W135" s="126"/>
      <c r="X135" s="106"/>
      <c r="Y135" s="106"/>
      <c r="Z135" s="106"/>
      <c r="AA135" s="106"/>
      <c r="AB135" s="334"/>
      <c r="AC135" s="106"/>
      <c r="AD135" s="627"/>
      <c r="AE135" s="106"/>
      <c r="AF135" s="106"/>
      <c r="AG135" s="106"/>
      <c r="AH135" s="106"/>
      <c r="AI135" s="106"/>
      <c r="AJ135" s="106"/>
      <c r="AK135" s="106"/>
    </row>
    <row r="136" spans="2:37">
      <c r="B136" s="106"/>
      <c r="C136" s="126"/>
      <c r="D136" s="201"/>
      <c r="E136" s="126"/>
      <c r="F136" s="126"/>
      <c r="G136" s="126"/>
      <c r="H136" s="126"/>
      <c r="I136" s="101"/>
      <c r="J136" s="126"/>
      <c r="K136" s="126"/>
      <c r="L136" s="126"/>
      <c r="M136" s="126"/>
      <c r="N136" s="101"/>
      <c r="O136" s="98"/>
      <c r="P136" s="98"/>
      <c r="Q136" s="201"/>
      <c r="R136" s="367"/>
      <c r="S136" s="126"/>
      <c r="V136" s="367"/>
      <c r="W136" s="126"/>
      <c r="X136" s="106"/>
      <c r="Y136" s="274"/>
      <c r="Z136" s="367"/>
      <c r="AA136" s="157"/>
      <c r="AB136" s="628"/>
      <c r="AC136" s="106"/>
      <c r="AD136" s="627"/>
      <c r="AE136" s="106"/>
      <c r="AF136" s="106"/>
      <c r="AG136" s="106"/>
      <c r="AH136" s="106"/>
      <c r="AI136" s="106"/>
      <c r="AJ136" s="106"/>
      <c r="AK136" s="106"/>
    </row>
    <row r="137" spans="2:37">
      <c r="B137" s="157"/>
      <c r="C137" s="126"/>
      <c r="D137" s="629"/>
      <c r="E137" s="630"/>
      <c r="F137" s="630"/>
      <c r="G137" s="630"/>
      <c r="H137" s="630"/>
      <c r="I137" s="630"/>
      <c r="J137" s="630"/>
      <c r="K137" s="630"/>
      <c r="L137" s="630"/>
      <c r="M137" s="630"/>
      <c r="N137" s="630"/>
      <c r="O137" s="629"/>
      <c r="P137" s="367"/>
      <c r="Q137" s="367"/>
      <c r="R137" s="106"/>
      <c r="S137" s="507"/>
      <c r="V137" s="106"/>
      <c r="W137" s="106"/>
      <c r="X137" s="106"/>
      <c r="Y137" s="631"/>
      <c r="Z137" s="126"/>
      <c r="AA137" s="121"/>
      <c r="AB137" s="632"/>
      <c r="AC137" s="106"/>
      <c r="AD137" s="633"/>
      <c r="AE137" s="106"/>
      <c r="AF137" s="106"/>
      <c r="AG137" s="106"/>
      <c r="AH137" s="106"/>
      <c r="AI137" s="106"/>
      <c r="AJ137" s="106"/>
      <c r="AK137" s="106"/>
    </row>
    <row r="138" spans="2:37">
      <c r="B138" s="157"/>
      <c r="C138" s="126"/>
      <c r="D138" s="629"/>
      <c r="E138" s="630"/>
      <c r="F138" s="630"/>
      <c r="G138" s="630"/>
      <c r="H138" s="630"/>
      <c r="I138" s="630"/>
      <c r="J138" s="630"/>
      <c r="K138" s="630"/>
      <c r="L138" s="630"/>
      <c r="M138" s="630"/>
      <c r="N138" s="630"/>
      <c r="O138" s="634"/>
      <c r="P138" s="635"/>
      <c r="Q138" s="367"/>
      <c r="R138" s="106"/>
      <c r="S138" s="106"/>
      <c r="V138" s="106"/>
      <c r="W138" s="106"/>
      <c r="X138" s="106"/>
      <c r="Y138" s="631"/>
      <c r="Z138" s="126"/>
      <c r="AA138" s="121"/>
      <c r="AB138" s="632"/>
      <c r="AC138" s="106"/>
      <c r="AD138" s="633"/>
      <c r="AE138" s="106"/>
      <c r="AF138" s="106"/>
      <c r="AG138" s="106"/>
      <c r="AH138" s="106"/>
      <c r="AI138" s="106"/>
      <c r="AJ138" s="106"/>
      <c r="AK138" s="106"/>
    </row>
    <row r="139" spans="2:37">
      <c r="B139" s="157"/>
      <c r="C139" s="126"/>
      <c r="D139" s="629"/>
      <c r="E139" s="630"/>
      <c r="F139" s="630"/>
      <c r="G139" s="630"/>
      <c r="H139" s="645"/>
      <c r="I139" s="630"/>
      <c r="J139" s="630"/>
      <c r="K139" s="645"/>
      <c r="L139" s="630"/>
      <c r="M139" s="630"/>
      <c r="N139" s="630"/>
      <c r="O139" s="629"/>
      <c r="P139" s="635"/>
      <c r="Q139" s="367"/>
      <c r="R139" s="106"/>
      <c r="S139" s="106"/>
      <c r="V139" s="106"/>
      <c r="W139" s="106"/>
      <c r="X139" s="106"/>
      <c r="Y139" s="631"/>
      <c r="Z139" s="126"/>
      <c r="AA139" s="121"/>
      <c r="AB139" s="632"/>
      <c r="AC139" s="106"/>
      <c r="AD139" s="636"/>
      <c r="AE139" s="106"/>
      <c r="AF139" s="106"/>
      <c r="AG139" s="106"/>
      <c r="AH139" s="106"/>
      <c r="AI139" s="106"/>
      <c r="AJ139" s="106"/>
      <c r="AK139" s="106"/>
    </row>
    <row r="140" spans="2:37">
      <c r="B140" s="157"/>
      <c r="C140" s="126"/>
      <c r="D140" s="629"/>
      <c r="E140" s="630"/>
      <c r="F140" s="630"/>
      <c r="G140" s="630"/>
      <c r="H140" s="630"/>
      <c r="I140" s="630"/>
      <c r="J140" s="630"/>
      <c r="K140" s="630"/>
      <c r="L140" s="630"/>
      <c r="M140" s="630"/>
      <c r="N140" s="645"/>
      <c r="O140" s="637"/>
      <c r="P140" s="635"/>
      <c r="Q140" s="367"/>
      <c r="R140" s="106"/>
      <c r="S140" s="106"/>
      <c r="V140" s="106"/>
      <c r="W140" s="106"/>
      <c r="X140" s="106"/>
      <c r="Y140" s="631"/>
      <c r="Z140" s="126"/>
      <c r="AA140" s="121"/>
      <c r="AB140" s="632"/>
      <c r="AC140" s="106"/>
      <c r="AD140" s="633"/>
      <c r="AE140" s="106"/>
      <c r="AF140" s="106"/>
      <c r="AG140" s="106"/>
      <c r="AH140" s="106"/>
      <c r="AI140" s="106"/>
      <c r="AJ140" s="106"/>
      <c r="AK140" s="106"/>
    </row>
    <row r="141" spans="2:37">
      <c r="B141" s="157"/>
      <c r="C141" s="126"/>
      <c r="D141" s="629"/>
      <c r="E141" s="630"/>
      <c r="F141" s="630"/>
      <c r="G141" s="630"/>
      <c r="H141" s="630"/>
      <c r="I141" s="630"/>
      <c r="J141" s="630"/>
      <c r="K141" s="630"/>
      <c r="L141" s="630"/>
      <c r="M141" s="630"/>
      <c r="N141" s="630"/>
      <c r="O141" s="629"/>
      <c r="P141" s="635"/>
      <c r="Q141" s="367"/>
      <c r="R141" s="106"/>
      <c r="S141" s="106"/>
      <c r="V141" s="106"/>
      <c r="W141" s="106"/>
      <c r="X141" s="106"/>
      <c r="Y141" s="631"/>
      <c r="Z141" s="126"/>
      <c r="AA141" s="121"/>
      <c r="AB141" s="632"/>
      <c r="AC141" s="106"/>
      <c r="AD141" s="638"/>
      <c r="AE141" s="106"/>
      <c r="AF141" s="106"/>
      <c r="AG141" s="106"/>
      <c r="AH141" s="106"/>
      <c r="AI141" s="106"/>
      <c r="AJ141" s="106"/>
      <c r="AK141" s="106"/>
    </row>
    <row r="142" spans="2:37">
      <c r="B142" s="157"/>
      <c r="C142" s="126"/>
      <c r="D142" s="629"/>
      <c r="E142" s="630"/>
      <c r="F142" s="630"/>
      <c r="G142" s="630"/>
      <c r="H142" s="630"/>
      <c r="I142" s="630"/>
      <c r="J142" s="630"/>
      <c r="K142" s="630"/>
      <c r="L142" s="630"/>
      <c r="M142" s="630"/>
      <c r="N142" s="630"/>
      <c r="O142" s="629"/>
      <c r="P142" s="635"/>
      <c r="Q142" s="367"/>
      <c r="R142" s="106"/>
      <c r="S142" s="106"/>
      <c r="V142" s="106"/>
      <c r="W142" s="106"/>
      <c r="X142" s="106"/>
      <c r="Y142" s="631"/>
      <c r="Z142" s="126"/>
      <c r="AA142" s="121"/>
      <c r="AB142" s="632"/>
      <c r="AC142" s="106"/>
      <c r="AD142" s="636"/>
      <c r="AE142" s="106"/>
      <c r="AF142" s="106"/>
      <c r="AG142" s="106"/>
      <c r="AH142" s="106"/>
      <c r="AI142" s="106"/>
      <c r="AJ142" s="106"/>
      <c r="AK142" s="106"/>
    </row>
    <row r="143" spans="2:37">
      <c r="B143" s="157"/>
      <c r="C143" s="126"/>
      <c r="D143" s="629"/>
      <c r="E143" s="630"/>
      <c r="F143" s="630"/>
      <c r="G143" s="98"/>
      <c r="H143" s="640"/>
      <c r="I143" s="645"/>
      <c r="J143" s="630"/>
      <c r="K143" s="630"/>
      <c r="L143" s="630"/>
      <c r="M143" s="630"/>
      <c r="N143" s="630"/>
      <c r="O143" s="639"/>
      <c r="P143" s="635"/>
      <c r="Q143" s="367"/>
      <c r="R143" s="106"/>
      <c r="S143" s="106"/>
      <c r="V143" s="106"/>
      <c r="W143" s="106"/>
      <c r="X143" s="106"/>
      <c r="Y143" s="631"/>
      <c r="Z143" s="126"/>
      <c r="AA143" s="121"/>
      <c r="AB143" s="632"/>
      <c r="AC143" s="106"/>
      <c r="AD143" s="638"/>
      <c r="AE143" s="106"/>
      <c r="AF143" s="106"/>
      <c r="AG143" s="106"/>
      <c r="AH143" s="106"/>
      <c r="AI143" s="106"/>
      <c r="AJ143" s="106"/>
      <c r="AK143" s="106"/>
    </row>
    <row r="144" spans="2:37">
      <c r="B144" s="157"/>
      <c r="C144" s="126"/>
      <c r="D144" s="629"/>
      <c r="E144" s="496"/>
      <c r="F144" s="630"/>
      <c r="G144" s="630"/>
      <c r="H144" s="630"/>
      <c r="I144" s="630"/>
      <c r="J144" s="630"/>
      <c r="K144" s="630"/>
      <c r="L144" s="630"/>
      <c r="M144" s="630"/>
      <c r="N144" s="630"/>
      <c r="O144" s="629"/>
      <c r="P144" s="635"/>
      <c r="Q144" s="367"/>
      <c r="R144" s="106"/>
      <c r="S144" s="106"/>
      <c r="V144" s="106"/>
      <c r="W144" s="106"/>
      <c r="X144" s="106"/>
      <c r="Y144" s="631"/>
      <c r="Z144" s="126"/>
      <c r="AA144" s="121"/>
      <c r="AB144" s="632"/>
      <c r="AC144" s="106"/>
      <c r="AD144" s="633"/>
      <c r="AE144" s="106"/>
      <c r="AF144" s="106"/>
      <c r="AG144" s="106"/>
      <c r="AH144" s="106"/>
      <c r="AI144" s="106"/>
      <c r="AJ144" s="106"/>
      <c r="AK144" s="106"/>
    </row>
    <row r="145" spans="2:37">
      <c r="B145" s="157"/>
      <c r="C145" s="126"/>
      <c r="D145" s="629"/>
      <c r="E145" s="496"/>
      <c r="F145" s="630"/>
      <c r="G145" s="630"/>
      <c r="H145" s="630"/>
      <c r="I145" s="630"/>
      <c r="J145" s="630"/>
      <c r="K145" s="630"/>
      <c r="L145" s="630"/>
      <c r="M145" s="630"/>
      <c r="N145" s="630"/>
      <c r="O145" s="629"/>
      <c r="P145" s="635"/>
      <c r="Q145" s="367"/>
      <c r="R145" s="106"/>
      <c r="S145" s="106"/>
      <c r="V145" s="106"/>
      <c r="W145" s="106"/>
      <c r="X145" s="106"/>
      <c r="Y145" s="631"/>
      <c r="Z145" s="126"/>
      <c r="AA145" s="121"/>
      <c r="AB145" s="632"/>
      <c r="AC145" s="106"/>
      <c r="AD145" s="633"/>
      <c r="AE145" s="106"/>
      <c r="AF145" s="106"/>
      <c r="AG145" s="106"/>
      <c r="AH145" s="106"/>
      <c r="AI145" s="106"/>
      <c r="AJ145" s="106"/>
      <c r="AK145" s="106"/>
    </row>
    <row r="146" spans="2:37">
      <c r="B146" s="157"/>
      <c r="C146" s="126"/>
      <c r="D146" s="629"/>
      <c r="E146" s="496"/>
      <c r="F146" s="630"/>
      <c r="G146" s="630"/>
      <c r="H146" s="630"/>
      <c r="I146" s="630"/>
      <c r="J146" s="630"/>
      <c r="K146" s="630"/>
      <c r="L146" s="630"/>
      <c r="M146" s="630"/>
      <c r="N146" s="630"/>
      <c r="O146" s="629"/>
      <c r="P146" s="635"/>
      <c r="Q146" s="367"/>
      <c r="R146" s="106"/>
      <c r="S146" s="106"/>
      <c r="V146" s="106"/>
      <c r="W146" s="106"/>
      <c r="X146" s="106"/>
      <c r="Y146" s="631"/>
      <c r="Z146" s="126"/>
      <c r="AA146" s="121"/>
      <c r="AB146" s="632"/>
      <c r="AC146" s="106"/>
      <c r="AD146" s="633"/>
      <c r="AE146" s="106"/>
      <c r="AF146" s="106"/>
      <c r="AG146" s="106"/>
      <c r="AH146" s="106"/>
      <c r="AI146" s="106"/>
      <c r="AJ146" s="106"/>
      <c r="AK146" s="106"/>
    </row>
    <row r="147" spans="2:37">
      <c r="B147" s="157"/>
      <c r="C147" s="126"/>
      <c r="D147" s="629"/>
      <c r="E147" s="496"/>
      <c r="F147" s="630"/>
      <c r="G147" s="630"/>
      <c r="H147" s="630"/>
      <c r="I147" s="630"/>
      <c r="J147" s="630"/>
      <c r="K147" s="630"/>
      <c r="L147" s="630"/>
      <c r="M147" s="630"/>
      <c r="N147" s="630"/>
      <c r="O147" s="629"/>
      <c r="P147" s="635"/>
      <c r="Q147" s="367"/>
      <c r="R147" s="106"/>
      <c r="S147" s="106"/>
      <c r="V147" s="106"/>
      <c r="W147" s="106"/>
      <c r="X147" s="106"/>
      <c r="Y147" s="631"/>
      <c r="Z147" s="126"/>
      <c r="AA147" s="121"/>
      <c r="AB147" s="632"/>
      <c r="AC147" s="106"/>
      <c r="AD147" s="633"/>
      <c r="AE147" s="106"/>
      <c r="AF147" s="106"/>
      <c r="AG147" s="106"/>
      <c r="AH147" s="106"/>
      <c r="AI147" s="106"/>
      <c r="AJ147" s="106"/>
      <c r="AK147" s="106"/>
    </row>
    <row r="148" spans="2:37">
      <c r="B148" s="157"/>
      <c r="C148" s="126"/>
      <c r="D148" s="629"/>
      <c r="E148" s="496"/>
      <c r="F148" s="630"/>
      <c r="G148" s="630"/>
      <c r="H148" s="630"/>
      <c r="I148" s="630"/>
      <c r="J148" s="630"/>
      <c r="K148" s="630"/>
      <c r="L148" s="630"/>
      <c r="M148" s="630"/>
      <c r="N148" s="630"/>
      <c r="O148" s="629"/>
      <c r="P148" s="635"/>
      <c r="Q148" s="367"/>
      <c r="R148" s="106"/>
      <c r="S148" s="106"/>
      <c r="V148" s="106"/>
      <c r="W148" s="106"/>
      <c r="X148" s="106"/>
      <c r="Y148" s="631"/>
      <c r="Z148" s="126"/>
      <c r="AA148" s="121"/>
      <c r="AB148" s="632"/>
      <c r="AC148" s="106"/>
      <c r="AD148" s="633"/>
      <c r="AE148" s="106"/>
      <c r="AF148" s="106"/>
      <c r="AG148" s="106"/>
      <c r="AH148" s="106"/>
      <c r="AI148" s="106"/>
      <c r="AJ148" s="106"/>
      <c r="AK148" s="106"/>
    </row>
    <row r="149" spans="2:37">
      <c r="B149" s="157"/>
      <c r="C149" s="126"/>
      <c r="D149" s="629"/>
      <c r="E149" s="496"/>
      <c r="F149" s="630"/>
      <c r="G149" s="630"/>
      <c r="H149" s="630"/>
      <c r="I149" s="630"/>
      <c r="J149" s="630"/>
      <c r="K149" s="630"/>
      <c r="L149" s="630"/>
      <c r="M149" s="630"/>
      <c r="N149" s="630"/>
      <c r="O149" s="629"/>
      <c r="P149" s="635"/>
      <c r="Q149" s="367"/>
      <c r="R149" s="106"/>
      <c r="S149" s="106"/>
      <c r="V149" s="106"/>
      <c r="W149" s="106"/>
      <c r="X149" s="106"/>
      <c r="Y149" s="631"/>
      <c r="Z149" s="126"/>
      <c r="AA149" s="121"/>
      <c r="AB149" s="632"/>
      <c r="AC149" s="106"/>
      <c r="AD149" s="633"/>
      <c r="AE149" s="106"/>
      <c r="AF149" s="106"/>
      <c r="AG149" s="106"/>
      <c r="AH149" s="106"/>
      <c r="AI149" s="106"/>
      <c r="AJ149" s="106"/>
      <c r="AK149" s="106"/>
    </row>
    <row r="150" spans="2:37" ht="13.5" customHeight="1">
      <c r="B150" s="157"/>
      <c r="C150" s="126"/>
      <c r="D150" s="629"/>
      <c r="E150" s="496"/>
      <c r="F150" s="630"/>
      <c r="G150" s="630"/>
      <c r="H150" s="630"/>
      <c r="I150" s="630"/>
      <c r="J150" s="630"/>
      <c r="K150" s="630"/>
      <c r="L150" s="630"/>
      <c r="M150" s="630"/>
      <c r="N150" s="630"/>
      <c r="O150" s="629"/>
      <c r="P150" s="635"/>
      <c r="Q150" s="367"/>
      <c r="R150" s="106"/>
      <c r="S150" s="106"/>
      <c r="V150" s="106"/>
      <c r="W150" s="106"/>
      <c r="X150" s="106"/>
      <c r="Y150" s="631"/>
      <c r="Z150" s="126"/>
      <c r="AA150" s="121"/>
      <c r="AB150" s="632"/>
      <c r="AC150" s="106"/>
      <c r="AD150" s="633"/>
      <c r="AE150" s="106"/>
      <c r="AF150" s="106"/>
      <c r="AG150" s="106"/>
      <c r="AH150" s="106"/>
      <c r="AI150" s="106"/>
      <c r="AJ150" s="106"/>
      <c r="AK150" s="106"/>
    </row>
    <row r="151" spans="2:37">
      <c r="B151" s="157"/>
      <c r="C151" s="126"/>
      <c r="D151" s="629"/>
      <c r="E151" s="496"/>
      <c r="F151" s="630"/>
      <c r="G151" s="630"/>
      <c r="H151" s="630"/>
      <c r="I151" s="630"/>
      <c r="J151" s="630"/>
      <c r="K151" s="630"/>
      <c r="L151" s="630"/>
      <c r="M151" s="630"/>
      <c r="N151" s="630"/>
      <c r="O151" s="629"/>
      <c r="P151" s="635"/>
      <c r="Q151" s="367"/>
      <c r="R151" s="106"/>
      <c r="S151" s="106"/>
      <c r="V151" s="106"/>
      <c r="W151" s="106"/>
      <c r="X151" s="106"/>
      <c r="Y151" s="631"/>
      <c r="Z151" s="126"/>
      <c r="AA151" s="121"/>
      <c r="AB151" s="632"/>
      <c r="AC151" s="106"/>
      <c r="AD151" s="636"/>
      <c r="AE151" s="106"/>
      <c r="AF151" s="106"/>
      <c r="AG151" s="106"/>
      <c r="AH151" s="106"/>
      <c r="AI151" s="106"/>
      <c r="AJ151" s="106"/>
      <c r="AK151" s="106"/>
    </row>
    <row r="152" spans="2:37" ht="12.75" customHeight="1">
      <c r="B152" s="157"/>
      <c r="C152" s="126"/>
      <c r="D152" s="629"/>
      <c r="E152" s="496"/>
      <c r="F152" s="640"/>
      <c r="G152" s="641"/>
      <c r="H152" s="630"/>
      <c r="I152" s="630"/>
      <c r="J152" s="630"/>
      <c r="K152" s="630"/>
      <c r="L152" s="640"/>
      <c r="M152" s="640"/>
      <c r="N152" s="630"/>
      <c r="O152" s="634"/>
      <c r="P152" s="635"/>
      <c r="Q152" s="367"/>
      <c r="R152" s="106"/>
      <c r="S152" s="106"/>
      <c r="V152" s="106"/>
      <c r="W152" s="106"/>
      <c r="X152" s="106"/>
      <c r="Y152" s="631"/>
      <c r="Z152" s="126"/>
      <c r="AA152" s="121"/>
      <c r="AB152" s="632"/>
      <c r="AC152" s="106"/>
      <c r="AD152" s="642"/>
      <c r="AE152" s="106"/>
      <c r="AF152" s="106"/>
      <c r="AG152" s="106"/>
      <c r="AH152" s="106"/>
      <c r="AI152" s="106"/>
      <c r="AJ152" s="106"/>
      <c r="AK152" s="106"/>
    </row>
    <row r="153" spans="2:37">
      <c r="B153" s="157"/>
      <c r="C153" s="126"/>
      <c r="D153" s="629"/>
      <c r="E153" s="496"/>
      <c r="F153" s="640"/>
      <c r="G153" s="641"/>
      <c r="H153" s="630"/>
      <c r="I153" s="630"/>
      <c r="J153" s="630"/>
      <c r="K153" s="630"/>
      <c r="L153" s="640"/>
      <c r="M153" s="640"/>
      <c r="N153" s="630"/>
      <c r="O153" s="629"/>
      <c r="P153" s="635"/>
      <c r="Q153" s="367"/>
      <c r="R153" s="106"/>
      <c r="S153" s="106"/>
      <c r="V153" s="106"/>
      <c r="W153" s="106"/>
      <c r="X153" s="106"/>
      <c r="Y153" s="631"/>
      <c r="Z153" s="126"/>
      <c r="AA153" s="121"/>
      <c r="AB153" s="632"/>
      <c r="AC153" s="106"/>
      <c r="AD153" s="633"/>
      <c r="AE153" s="106"/>
      <c r="AF153" s="106"/>
      <c r="AG153" s="106"/>
      <c r="AH153" s="106"/>
      <c r="AI153" s="106"/>
      <c r="AJ153" s="106"/>
      <c r="AK153" s="106"/>
    </row>
    <row r="154" spans="2:37" ht="12.75" customHeight="1">
      <c r="B154" s="157"/>
      <c r="C154" s="126"/>
      <c r="D154" s="629"/>
      <c r="E154" s="496"/>
      <c r="F154" s="640"/>
      <c r="G154" s="641"/>
      <c r="H154" s="630"/>
      <c r="I154" s="630"/>
      <c r="J154" s="630"/>
      <c r="K154" s="630"/>
      <c r="L154" s="640"/>
      <c r="M154" s="640"/>
      <c r="N154" s="630"/>
      <c r="O154" s="629"/>
      <c r="P154" s="635"/>
      <c r="Q154" s="367"/>
      <c r="R154" s="106"/>
      <c r="S154" s="106"/>
      <c r="V154" s="106"/>
      <c r="W154" s="106"/>
      <c r="X154" s="106"/>
      <c r="Y154" s="631"/>
      <c r="Z154" s="126"/>
      <c r="AA154" s="121"/>
      <c r="AB154" s="632"/>
      <c r="AC154" s="106"/>
      <c r="AD154" s="633"/>
      <c r="AE154" s="106"/>
      <c r="AF154" s="106"/>
      <c r="AG154" s="106"/>
      <c r="AH154" s="106"/>
      <c r="AI154" s="106"/>
      <c r="AJ154" s="106"/>
      <c r="AK154" s="106"/>
    </row>
    <row r="155" spans="2:37">
      <c r="B155" s="157"/>
      <c r="C155" s="126"/>
      <c r="D155" s="629"/>
      <c r="E155" s="654"/>
      <c r="F155" s="640"/>
      <c r="G155" s="641"/>
      <c r="H155" s="630"/>
      <c r="I155" s="652"/>
      <c r="J155" s="630"/>
      <c r="K155" s="652"/>
      <c r="L155" s="645"/>
      <c r="M155" s="645"/>
      <c r="N155" s="630"/>
      <c r="O155" s="629"/>
      <c r="P155" s="635"/>
      <c r="Q155" s="367"/>
      <c r="R155" s="106"/>
      <c r="S155" s="106"/>
      <c r="V155" s="106"/>
      <c r="W155" s="106"/>
      <c r="X155" s="106"/>
      <c r="Y155" s="631"/>
      <c r="Z155" s="126"/>
      <c r="AA155" s="121"/>
      <c r="AB155" s="632"/>
      <c r="AC155" s="106"/>
      <c r="AD155" s="638"/>
      <c r="AE155" s="106"/>
      <c r="AF155" s="106"/>
      <c r="AG155" s="106"/>
      <c r="AH155" s="106"/>
      <c r="AI155" s="106"/>
      <c r="AJ155" s="106"/>
      <c r="AK155" s="106"/>
    </row>
    <row r="156" spans="2:37">
      <c r="B156" s="157"/>
      <c r="C156" s="126"/>
      <c r="D156" s="629"/>
      <c r="E156" s="496"/>
      <c r="F156" s="645"/>
      <c r="G156" s="641"/>
      <c r="H156" s="630"/>
      <c r="I156" s="630"/>
      <c r="J156" s="630"/>
      <c r="K156" s="630"/>
      <c r="L156" s="645"/>
      <c r="M156" s="645"/>
      <c r="N156" s="630"/>
      <c r="O156" s="629"/>
      <c r="P156" s="635"/>
      <c r="Q156" s="367"/>
      <c r="R156" s="106"/>
      <c r="S156" s="106"/>
      <c r="V156" s="106"/>
      <c r="W156" s="106"/>
      <c r="X156" s="106"/>
      <c r="Y156" s="631"/>
      <c r="Z156" s="126"/>
      <c r="AA156" s="121"/>
      <c r="AB156" s="632"/>
      <c r="AC156" s="106"/>
      <c r="AD156" s="633"/>
      <c r="AE156" s="106"/>
      <c r="AF156" s="106"/>
      <c r="AG156" s="106"/>
      <c r="AH156" s="106"/>
      <c r="AI156" s="106"/>
      <c r="AJ156" s="106"/>
      <c r="AK156" s="106"/>
    </row>
    <row r="157" spans="2:37">
      <c r="B157" s="157"/>
      <c r="C157" s="126"/>
      <c r="D157" s="629"/>
      <c r="E157" s="496"/>
      <c r="F157" s="640"/>
      <c r="G157" s="641"/>
      <c r="H157" s="630"/>
      <c r="I157" s="630"/>
      <c r="J157" s="630"/>
      <c r="K157" s="630"/>
      <c r="L157" s="645"/>
      <c r="M157" s="640"/>
      <c r="N157" s="630"/>
      <c r="O157" s="629"/>
      <c r="P157" s="635"/>
      <c r="Q157" s="367"/>
      <c r="R157" s="106"/>
      <c r="S157" s="106"/>
      <c r="V157" s="106"/>
      <c r="W157" s="106"/>
      <c r="X157" s="106"/>
      <c r="Y157" s="631"/>
      <c r="Z157" s="126"/>
      <c r="AA157" s="121"/>
      <c r="AB157" s="632"/>
      <c r="AC157" s="106"/>
      <c r="AD157" s="633"/>
      <c r="AE157" s="106"/>
      <c r="AF157" s="106"/>
      <c r="AG157" s="106"/>
      <c r="AH157" s="106"/>
      <c r="AI157" s="106"/>
      <c r="AJ157" s="106"/>
      <c r="AK157" s="106"/>
    </row>
    <row r="158" spans="2:37">
      <c r="B158" s="157"/>
      <c r="C158" s="126"/>
      <c r="D158" s="629"/>
      <c r="E158" s="496"/>
      <c r="F158" s="645"/>
      <c r="G158" s="641"/>
      <c r="H158" s="630"/>
      <c r="I158" s="630"/>
      <c r="J158" s="630"/>
      <c r="K158" s="630"/>
      <c r="L158" s="641"/>
      <c r="M158" s="641"/>
      <c r="N158" s="98"/>
      <c r="O158" s="629"/>
      <c r="P158" s="635"/>
      <c r="Q158" s="367"/>
      <c r="R158" s="106"/>
      <c r="S158" s="106"/>
      <c r="V158" s="106"/>
      <c r="W158" s="106"/>
      <c r="X158" s="106"/>
      <c r="Y158" s="631"/>
      <c r="Z158" s="126"/>
      <c r="AA158" s="121"/>
      <c r="AB158" s="632"/>
      <c r="AC158" s="106"/>
      <c r="AD158" s="633"/>
      <c r="AE158" s="106"/>
      <c r="AF158" s="106"/>
      <c r="AG158" s="106"/>
      <c r="AH158" s="106"/>
      <c r="AI158" s="106"/>
      <c r="AJ158" s="106"/>
      <c r="AK158" s="106"/>
    </row>
    <row r="159" spans="2:37">
      <c r="B159" s="157"/>
      <c r="C159" s="126"/>
      <c r="D159" s="629"/>
      <c r="E159" s="496"/>
      <c r="F159" s="645"/>
      <c r="G159" s="645"/>
      <c r="H159" s="630"/>
      <c r="I159" s="630"/>
      <c r="J159" s="630"/>
      <c r="K159" s="640"/>
      <c r="L159" s="652"/>
      <c r="M159" s="645"/>
      <c r="N159" s="641"/>
      <c r="O159" s="629"/>
      <c r="P159" s="635"/>
      <c r="Q159" s="367"/>
      <c r="R159" s="106"/>
      <c r="S159" s="106"/>
      <c r="V159" s="106"/>
      <c r="W159" s="106"/>
      <c r="X159" s="106"/>
      <c r="Y159" s="631"/>
      <c r="Z159" s="126"/>
      <c r="AA159" s="121"/>
      <c r="AB159" s="632"/>
      <c r="AC159" s="106"/>
      <c r="AD159" s="633"/>
      <c r="AE159" s="106"/>
      <c r="AF159" s="106"/>
      <c r="AG159" s="106"/>
      <c r="AH159" s="106"/>
      <c r="AI159" s="106"/>
      <c r="AJ159" s="106"/>
      <c r="AK159" s="106"/>
    </row>
    <row r="160" spans="2:37" ht="10.5" customHeight="1">
      <c r="B160" s="157"/>
      <c r="C160" s="126"/>
      <c r="D160" s="629"/>
      <c r="E160" s="496"/>
      <c r="F160" s="640"/>
      <c r="G160" s="641"/>
      <c r="H160" s="630"/>
      <c r="I160" s="630"/>
      <c r="J160" s="630"/>
      <c r="K160" s="630"/>
      <c r="L160" s="640"/>
      <c r="M160" s="640"/>
      <c r="N160" s="630"/>
      <c r="O160" s="629"/>
      <c r="P160" s="635"/>
      <c r="Q160" s="367"/>
      <c r="R160" s="106"/>
      <c r="S160" s="106"/>
      <c r="V160" s="106"/>
      <c r="W160" s="106"/>
      <c r="X160" s="106"/>
      <c r="Y160" s="631"/>
      <c r="Z160" s="126"/>
      <c r="AA160" s="121"/>
      <c r="AB160" s="632"/>
      <c r="AC160" s="106"/>
      <c r="AD160" s="633"/>
      <c r="AE160" s="106"/>
      <c r="AF160" s="106"/>
      <c r="AG160" s="106"/>
      <c r="AH160" s="106"/>
      <c r="AI160" s="106"/>
      <c r="AJ160" s="106"/>
      <c r="AK160" s="106"/>
    </row>
    <row r="161" spans="2:37" ht="12.75" customHeight="1">
      <c r="B161" s="157"/>
      <c r="C161" s="126"/>
      <c r="D161" s="629"/>
      <c r="E161" s="496"/>
      <c r="F161" s="645"/>
      <c r="G161" s="641"/>
      <c r="H161" s="630"/>
      <c r="I161" s="630"/>
      <c r="J161" s="630"/>
      <c r="K161" s="630"/>
      <c r="L161" s="641"/>
      <c r="M161" s="641"/>
      <c r="N161" s="630"/>
      <c r="O161" s="629"/>
      <c r="P161" s="643"/>
      <c r="Q161" s="367"/>
      <c r="R161" s="106"/>
      <c r="S161" s="106"/>
      <c r="V161" s="106"/>
      <c r="W161" s="106"/>
      <c r="X161" s="106"/>
      <c r="Y161" s="631"/>
      <c r="Z161" s="126"/>
      <c r="AA161" s="121"/>
      <c r="AB161" s="632"/>
      <c r="AC161" s="106"/>
      <c r="AD161" s="644"/>
      <c r="AE161" s="106"/>
      <c r="AF161" s="106"/>
      <c r="AG161" s="106"/>
      <c r="AH161" s="106"/>
      <c r="AI161" s="106"/>
      <c r="AJ161" s="106"/>
      <c r="AK161" s="106"/>
    </row>
    <row r="162" spans="2:37">
      <c r="B162" s="157"/>
      <c r="C162" s="126"/>
      <c r="D162" s="629"/>
      <c r="E162" s="496"/>
      <c r="F162" s="640"/>
      <c r="G162" s="641"/>
      <c r="H162" s="630"/>
      <c r="I162" s="630"/>
      <c r="J162" s="630"/>
      <c r="K162" s="630"/>
      <c r="L162" s="641"/>
      <c r="M162" s="641"/>
      <c r="N162" s="630"/>
      <c r="O162" s="629"/>
      <c r="P162" s="635"/>
      <c r="Q162" s="367"/>
      <c r="R162" s="106"/>
      <c r="S162" s="106"/>
      <c r="V162" s="106"/>
      <c r="W162" s="106"/>
      <c r="X162" s="106"/>
      <c r="Y162" s="631"/>
      <c r="Z162" s="126"/>
      <c r="AA162" s="121"/>
      <c r="AB162" s="632"/>
      <c r="AC162" s="106"/>
      <c r="AD162" s="633"/>
      <c r="AE162" s="106"/>
      <c r="AF162" s="106"/>
      <c r="AG162" s="106"/>
      <c r="AH162" s="106"/>
      <c r="AI162" s="106"/>
      <c r="AJ162" s="106"/>
      <c r="AK162" s="106"/>
    </row>
    <row r="163" spans="2:37" ht="12.75" customHeight="1">
      <c r="B163" s="157"/>
      <c r="C163" s="126"/>
      <c r="D163" s="629"/>
      <c r="E163" s="496"/>
      <c r="F163" s="641"/>
      <c r="G163" s="645"/>
      <c r="H163" s="630"/>
      <c r="I163" s="630"/>
      <c r="J163" s="630"/>
      <c r="K163" s="630"/>
      <c r="L163" s="652"/>
      <c r="M163" s="645"/>
      <c r="N163" s="630"/>
      <c r="O163" s="629"/>
      <c r="P163" s="643"/>
      <c r="Q163" s="367"/>
      <c r="R163" s="106"/>
      <c r="S163" s="106"/>
      <c r="V163" s="106"/>
      <c r="W163" s="106"/>
      <c r="X163" s="106"/>
      <c r="Y163" s="631"/>
      <c r="Z163" s="126"/>
      <c r="AA163" s="121"/>
      <c r="AB163" s="632"/>
      <c r="AC163" s="106"/>
      <c r="AD163" s="644"/>
      <c r="AE163" s="106"/>
      <c r="AF163" s="106"/>
      <c r="AG163" s="106"/>
      <c r="AH163" s="106"/>
      <c r="AI163" s="106"/>
      <c r="AJ163" s="106"/>
      <c r="AK163" s="106"/>
    </row>
    <row r="164" spans="2:37" hidden="1">
      <c r="B164" s="157"/>
      <c r="C164" s="126"/>
      <c r="D164" s="629"/>
      <c r="E164" s="496"/>
      <c r="F164" s="645"/>
      <c r="G164" s="641"/>
      <c r="H164" s="630"/>
      <c r="I164" s="630"/>
      <c r="J164" s="630"/>
      <c r="K164" s="630"/>
      <c r="L164" s="640"/>
      <c r="M164" s="640"/>
      <c r="N164" s="630"/>
      <c r="O164" s="629"/>
      <c r="P164" s="635"/>
      <c r="Q164" s="367"/>
      <c r="R164" s="106"/>
      <c r="S164" s="106"/>
      <c r="V164" s="106"/>
      <c r="W164" s="106"/>
      <c r="X164" s="106"/>
      <c r="Y164" s="631"/>
      <c r="Z164" s="126"/>
      <c r="AA164" s="121"/>
      <c r="AB164" s="632"/>
      <c r="AC164" s="106"/>
      <c r="AD164" s="638"/>
      <c r="AE164" s="106"/>
      <c r="AF164" s="106"/>
      <c r="AG164" s="106"/>
      <c r="AH164" s="106"/>
      <c r="AI164" s="106"/>
    </row>
    <row r="165" spans="2:37" ht="13.5" customHeight="1">
      <c r="B165" s="157"/>
      <c r="C165" s="101"/>
      <c r="D165" s="629"/>
      <c r="E165" s="496"/>
      <c r="F165" s="641"/>
      <c r="G165" s="641"/>
      <c r="H165" s="630"/>
      <c r="I165" s="630"/>
      <c r="J165" s="630"/>
      <c r="K165" s="630"/>
      <c r="L165" s="645"/>
      <c r="M165" s="645"/>
      <c r="N165" s="630"/>
      <c r="O165" s="629"/>
      <c r="P165" s="635"/>
      <c r="Q165" s="367"/>
      <c r="R165" s="106"/>
      <c r="S165" s="106"/>
      <c r="V165" s="106"/>
      <c r="W165" s="106"/>
      <c r="X165" s="106"/>
      <c r="Y165" s="631"/>
      <c r="Z165" s="126"/>
      <c r="AA165" s="121"/>
      <c r="AB165" s="632"/>
      <c r="AC165" s="106"/>
      <c r="AD165" s="633"/>
      <c r="AE165" s="106"/>
      <c r="AF165" s="106"/>
      <c r="AG165" s="106"/>
      <c r="AH165" s="106"/>
      <c r="AI165" s="106"/>
    </row>
    <row r="166" spans="2:37" ht="12.75" customHeight="1">
      <c r="B166" s="157"/>
      <c r="C166" s="126"/>
      <c r="D166" s="629"/>
      <c r="E166" s="496"/>
      <c r="F166" s="640"/>
      <c r="G166" s="641"/>
      <c r="H166" s="652"/>
      <c r="I166" s="630"/>
      <c r="J166" s="630"/>
      <c r="K166" s="630"/>
      <c r="L166" s="640"/>
      <c r="M166" s="641"/>
      <c r="N166" s="630"/>
      <c r="O166" s="634"/>
      <c r="P166" s="643"/>
      <c r="Q166" s="367"/>
      <c r="R166" s="106"/>
      <c r="S166" s="106"/>
      <c r="V166" s="106"/>
      <c r="W166" s="106"/>
      <c r="X166" s="106"/>
      <c r="Y166" s="631"/>
      <c r="Z166" s="126"/>
      <c r="AA166" s="121"/>
      <c r="AB166" s="632"/>
      <c r="AC166" s="106"/>
      <c r="AD166" s="644"/>
      <c r="AE166" s="106"/>
      <c r="AF166" s="106"/>
      <c r="AG166" s="106"/>
      <c r="AH166" s="106"/>
      <c r="AI166" s="106"/>
    </row>
    <row r="167" spans="2:37" ht="12.75" customHeight="1">
      <c r="B167" s="157"/>
      <c r="C167" s="126"/>
      <c r="D167" s="629"/>
      <c r="E167" s="496"/>
      <c r="F167" s="652"/>
      <c r="G167" s="652"/>
      <c r="H167" s="630"/>
      <c r="I167" s="630"/>
      <c r="J167" s="630"/>
      <c r="K167" s="630"/>
      <c r="L167" s="653"/>
      <c r="M167" s="652"/>
      <c r="N167" s="630"/>
      <c r="O167" s="634"/>
      <c r="P167" s="635"/>
      <c r="Q167" s="367"/>
      <c r="R167" s="106"/>
      <c r="S167" s="106"/>
      <c r="V167" s="106"/>
      <c r="W167" s="106"/>
      <c r="X167" s="106"/>
      <c r="Y167" s="631"/>
      <c r="Z167" s="126"/>
      <c r="AA167" s="121"/>
      <c r="AB167" s="632"/>
      <c r="AC167" s="106"/>
      <c r="AD167" s="647"/>
      <c r="AE167" s="106"/>
      <c r="AF167" s="106"/>
      <c r="AG167" s="106"/>
      <c r="AH167" s="106"/>
      <c r="AI167" s="106"/>
    </row>
    <row r="168" spans="2:37" ht="12.75" customHeight="1">
      <c r="B168" s="157"/>
      <c r="C168" s="126"/>
      <c r="D168" s="629"/>
      <c r="E168" s="648"/>
      <c r="F168" s="153"/>
      <c r="G168" s="153"/>
      <c r="H168" s="153"/>
      <c r="I168" s="153"/>
      <c r="J168" s="153"/>
      <c r="K168" s="153"/>
      <c r="L168" s="153"/>
      <c r="M168" s="153"/>
      <c r="N168" s="153"/>
      <c r="O168" s="634"/>
      <c r="P168" s="635"/>
      <c r="Q168" s="367"/>
      <c r="R168" s="106"/>
      <c r="S168" s="106"/>
      <c r="V168" s="106"/>
      <c r="W168" s="106"/>
      <c r="X168" s="106"/>
      <c r="Y168" s="631"/>
      <c r="Z168" s="126"/>
      <c r="AA168" s="121"/>
      <c r="AB168" s="632"/>
      <c r="AC168" s="106"/>
      <c r="AD168" s="633"/>
      <c r="AE168" s="106"/>
      <c r="AF168" s="106"/>
      <c r="AG168" s="106"/>
      <c r="AH168" s="106"/>
      <c r="AI168" s="106"/>
    </row>
    <row r="169" spans="2:37" ht="12.75" customHeight="1">
      <c r="B169" s="157"/>
      <c r="C169" s="126"/>
      <c r="D169" s="629"/>
      <c r="E169" s="648"/>
      <c r="F169" s="153"/>
      <c r="G169" s="153"/>
      <c r="H169" s="153"/>
      <c r="I169" s="153"/>
      <c r="J169" s="153"/>
      <c r="K169" s="153"/>
      <c r="L169" s="153"/>
      <c r="M169" s="153"/>
      <c r="N169" s="153"/>
      <c r="O169" s="634"/>
      <c r="P169" s="635"/>
      <c r="Q169" s="367"/>
      <c r="R169" s="106"/>
      <c r="S169" s="106"/>
      <c r="V169" s="106"/>
      <c r="W169" s="106"/>
      <c r="X169" s="106"/>
      <c r="Y169" s="631"/>
      <c r="Z169" s="126"/>
      <c r="AA169" s="121"/>
      <c r="AB169" s="632"/>
      <c r="AC169" s="106"/>
      <c r="AD169" s="633"/>
      <c r="AE169" s="106"/>
      <c r="AF169" s="106"/>
      <c r="AG169" s="106"/>
      <c r="AH169" s="106"/>
      <c r="AI169" s="106"/>
    </row>
    <row r="170" spans="2:37" ht="11.25" customHeight="1">
      <c r="B170" s="157"/>
      <c r="C170" s="126"/>
      <c r="D170" s="629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634"/>
      <c r="P170" s="635"/>
      <c r="Q170" s="367"/>
      <c r="R170" s="106"/>
      <c r="S170" s="106"/>
      <c r="V170" s="106"/>
      <c r="W170" s="106"/>
      <c r="X170" s="106"/>
      <c r="Y170" s="631"/>
      <c r="Z170" s="126"/>
      <c r="AA170" s="121"/>
      <c r="AB170" s="632"/>
      <c r="AC170" s="106"/>
      <c r="AD170" s="633"/>
      <c r="AE170" s="106"/>
      <c r="AF170" s="106"/>
      <c r="AG170" s="106"/>
      <c r="AH170" s="106"/>
      <c r="AI170" s="106"/>
    </row>
    <row r="171" spans="2:37" ht="12.75" customHeight="1">
      <c r="B171" s="157"/>
      <c r="C171" s="126"/>
      <c r="D171" s="629"/>
      <c r="E171" s="153"/>
      <c r="F171" s="153"/>
      <c r="G171" s="153"/>
      <c r="H171" s="153"/>
      <c r="I171" s="153"/>
      <c r="J171" s="153"/>
      <c r="K171" s="649"/>
      <c r="L171" s="153"/>
      <c r="M171" s="153"/>
      <c r="N171" s="153"/>
      <c r="O171" s="637"/>
      <c r="P171" s="635"/>
      <c r="Q171" s="367"/>
      <c r="R171" s="106"/>
      <c r="S171" s="106"/>
      <c r="V171" s="106"/>
      <c r="W171" s="106"/>
      <c r="X171" s="106"/>
      <c r="Y171" s="650"/>
      <c r="Z171" s="126"/>
      <c r="AA171" s="651"/>
      <c r="AB171" s="632"/>
      <c r="AC171" s="106"/>
      <c r="AD171" s="633"/>
      <c r="AE171" s="106"/>
      <c r="AF171" s="106"/>
      <c r="AG171" s="106"/>
      <c r="AH171" s="106"/>
      <c r="AI171" s="106"/>
    </row>
    <row r="172" spans="2:37" ht="11.25" customHeight="1">
      <c r="B172" s="106"/>
      <c r="C172" s="106"/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</row>
    <row r="173" spans="2:37" ht="12.75" customHeight="1">
      <c r="B173" s="197"/>
      <c r="C173" s="106"/>
      <c r="D173" s="197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94"/>
      <c r="S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</row>
    <row r="174" spans="2:37">
      <c r="B174" s="106"/>
      <c r="C174" s="126"/>
      <c r="D174" s="367"/>
      <c r="E174" s="201"/>
      <c r="F174" s="201"/>
      <c r="G174" s="201"/>
      <c r="H174" s="201"/>
      <c r="I174" s="201"/>
      <c r="J174" s="201"/>
      <c r="K174" s="201"/>
      <c r="L174" s="201"/>
      <c r="M174" s="126"/>
      <c r="N174" s="126"/>
      <c r="O174" s="98"/>
      <c r="P174" s="98"/>
      <c r="Q174" s="126"/>
      <c r="R174" s="367"/>
      <c r="S174" s="106"/>
      <c r="V174" s="367"/>
      <c r="W174" s="12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</row>
    <row r="175" spans="2:37">
      <c r="B175" s="106"/>
      <c r="C175" s="126"/>
      <c r="D175" s="98"/>
      <c r="E175" s="201"/>
      <c r="F175" s="201"/>
      <c r="G175" s="201"/>
      <c r="H175" s="201"/>
      <c r="I175" s="201"/>
      <c r="J175" s="201"/>
      <c r="K175" s="201"/>
      <c r="L175" s="201"/>
      <c r="M175" s="126"/>
      <c r="N175" s="126"/>
      <c r="O175" s="98"/>
      <c r="P175" s="98"/>
      <c r="Q175" s="126"/>
      <c r="R175" s="367"/>
      <c r="S175" s="106"/>
      <c r="V175" s="367"/>
      <c r="W175" s="12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</row>
    <row r="176" spans="2:37">
      <c r="B176" s="106"/>
      <c r="C176" s="367"/>
      <c r="D176" s="367"/>
      <c r="E176" s="201"/>
      <c r="F176" s="201"/>
      <c r="G176" s="201"/>
      <c r="H176" s="201"/>
      <c r="I176" s="106"/>
      <c r="J176" s="106"/>
      <c r="K176" s="201"/>
      <c r="L176" s="104"/>
      <c r="M176" s="126"/>
      <c r="N176" s="126"/>
      <c r="O176" s="98"/>
      <c r="P176" s="98"/>
      <c r="Q176" s="367"/>
      <c r="R176" s="367"/>
      <c r="S176" s="106"/>
      <c r="V176" s="367"/>
      <c r="W176" s="126"/>
      <c r="X176" s="106"/>
      <c r="Y176" s="106"/>
      <c r="Z176" s="106"/>
      <c r="AA176" s="106"/>
      <c r="AB176" s="106"/>
      <c r="AC176" s="106"/>
      <c r="AD176" s="626"/>
      <c r="AE176" s="106"/>
      <c r="AF176" s="106"/>
      <c r="AG176" s="106"/>
      <c r="AH176" s="106"/>
      <c r="AI176" s="106"/>
    </row>
    <row r="177" spans="2:35">
      <c r="B177" s="106"/>
      <c r="C177" s="126"/>
      <c r="D177" s="126"/>
      <c r="E177" s="367"/>
      <c r="F177" s="367"/>
      <c r="G177" s="367"/>
      <c r="H177" s="367"/>
      <c r="I177" s="367"/>
      <c r="J177" s="367"/>
      <c r="K177" s="367"/>
      <c r="L177" s="367"/>
      <c r="M177" s="367"/>
      <c r="N177" s="367"/>
      <c r="O177" s="98"/>
      <c r="P177" s="98"/>
      <c r="Q177" s="367"/>
      <c r="R177" s="367"/>
      <c r="S177" s="106"/>
      <c r="V177" s="367"/>
      <c r="W177" s="126"/>
      <c r="X177" s="106"/>
      <c r="Y177" s="106"/>
      <c r="Z177" s="106"/>
      <c r="AA177" s="106"/>
      <c r="AB177" s="334"/>
      <c r="AC177" s="106"/>
      <c r="AD177" s="626"/>
      <c r="AE177" s="106"/>
      <c r="AF177" s="106"/>
      <c r="AG177" s="106"/>
      <c r="AH177" s="106"/>
      <c r="AI177" s="106"/>
    </row>
    <row r="178" spans="2:35">
      <c r="B178" s="106"/>
      <c r="C178" s="367"/>
      <c r="D178" s="106"/>
      <c r="E178" s="367"/>
      <c r="F178" s="367"/>
      <c r="G178" s="367"/>
      <c r="H178" s="367"/>
      <c r="I178" s="367"/>
      <c r="J178" s="367"/>
      <c r="K178" s="367"/>
      <c r="L178" s="367"/>
      <c r="M178" s="367"/>
      <c r="N178" s="367"/>
      <c r="O178" s="98"/>
      <c r="P178" s="98"/>
      <c r="Q178" s="126"/>
      <c r="R178" s="367"/>
      <c r="S178" s="106"/>
      <c r="V178" s="367"/>
      <c r="W178" s="126"/>
      <c r="X178" s="106"/>
      <c r="Y178" s="106"/>
      <c r="Z178" s="106"/>
      <c r="AA178" s="106"/>
      <c r="AB178" s="334"/>
      <c r="AC178" s="106"/>
      <c r="AD178" s="627"/>
      <c r="AE178" s="106"/>
      <c r="AF178" s="106"/>
      <c r="AG178" s="106"/>
      <c r="AH178" s="106"/>
      <c r="AI178" s="106"/>
    </row>
    <row r="179" spans="2:35">
      <c r="B179" s="106"/>
      <c r="C179" s="126"/>
      <c r="D179" s="201"/>
      <c r="E179" s="126"/>
      <c r="F179" s="126"/>
      <c r="G179" s="126"/>
      <c r="H179" s="126"/>
      <c r="I179" s="101"/>
      <c r="J179" s="126"/>
      <c r="K179" s="126"/>
      <c r="L179" s="126"/>
      <c r="M179" s="126"/>
      <c r="N179" s="101"/>
      <c r="O179" s="98"/>
      <c r="P179" s="98"/>
      <c r="Q179" s="201"/>
      <c r="R179" s="367"/>
      <c r="S179" s="126"/>
      <c r="V179" s="367"/>
      <c r="W179" s="126"/>
      <c r="X179" s="106"/>
      <c r="Y179" s="274"/>
      <c r="Z179" s="367"/>
      <c r="AA179" s="157"/>
      <c r="AB179" s="628"/>
      <c r="AC179" s="106"/>
      <c r="AD179" s="627"/>
      <c r="AE179" s="106"/>
      <c r="AF179" s="106"/>
      <c r="AG179" s="106"/>
      <c r="AH179" s="106"/>
      <c r="AI179" s="106"/>
    </row>
    <row r="180" spans="2:35">
      <c r="B180" s="157"/>
      <c r="C180" s="126"/>
      <c r="D180" s="629"/>
      <c r="E180" s="645"/>
      <c r="F180" s="630"/>
      <c r="G180" s="630"/>
      <c r="H180" s="630"/>
      <c r="I180" s="630"/>
      <c r="J180" s="630"/>
      <c r="K180" s="630"/>
      <c r="L180" s="630"/>
      <c r="M180" s="630"/>
      <c r="N180" s="630"/>
      <c r="O180" s="629"/>
      <c r="P180" s="367"/>
      <c r="Q180" s="367"/>
      <c r="R180" s="106"/>
      <c r="S180" s="507"/>
      <c r="V180" s="106"/>
      <c r="W180" s="106"/>
      <c r="X180" s="106"/>
      <c r="Y180" s="631"/>
      <c r="Z180" s="126"/>
      <c r="AA180" s="121"/>
      <c r="AB180" s="632"/>
      <c r="AC180" s="106"/>
      <c r="AD180" s="633"/>
      <c r="AE180" s="106"/>
      <c r="AF180" s="106"/>
      <c r="AG180" s="106"/>
      <c r="AH180" s="106"/>
      <c r="AI180" s="106"/>
    </row>
    <row r="181" spans="2:35">
      <c r="B181" s="157"/>
      <c r="C181" s="126"/>
      <c r="D181" s="629"/>
      <c r="E181" s="645"/>
      <c r="F181" s="630"/>
      <c r="G181" s="630"/>
      <c r="H181" s="630"/>
      <c r="I181" s="630"/>
      <c r="J181" s="630"/>
      <c r="K181" s="630"/>
      <c r="L181" s="630"/>
      <c r="M181" s="630"/>
      <c r="N181" s="630"/>
      <c r="O181" s="634"/>
      <c r="P181" s="635"/>
      <c r="Q181" s="367"/>
      <c r="R181" s="106"/>
      <c r="S181" s="106"/>
      <c r="V181" s="106"/>
      <c r="W181" s="106"/>
      <c r="X181" s="106"/>
      <c r="Y181" s="631"/>
      <c r="Z181" s="126"/>
      <c r="AA181" s="121"/>
      <c r="AB181" s="632"/>
      <c r="AC181" s="106"/>
      <c r="AD181" s="633"/>
      <c r="AE181" s="106"/>
      <c r="AF181" s="106"/>
      <c r="AG181" s="106"/>
      <c r="AH181" s="106"/>
      <c r="AI181" s="106"/>
    </row>
    <row r="182" spans="2:35" ht="12" customHeight="1">
      <c r="B182" s="157"/>
      <c r="C182" s="126"/>
      <c r="D182" s="629"/>
      <c r="E182" s="645"/>
      <c r="F182" s="630"/>
      <c r="G182" s="630"/>
      <c r="H182" s="645"/>
      <c r="I182" s="630"/>
      <c r="J182" s="630"/>
      <c r="K182" s="645"/>
      <c r="L182" s="630"/>
      <c r="M182" s="630"/>
      <c r="N182" s="630"/>
      <c r="O182" s="629"/>
      <c r="P182" s="635"/>
      <c r="Q182" s="367"/>
      <c r="R182" s="106"/>
      <c r="S182" s="106"/>
      <c r="V182" s="106"/>
      <c r="W182" s="106"/>
      <c r="X182" s="106"/>
      <c r="Y182" s="631"/>
      <c r="Z182" s="126"/>
      <c r="AA182" s="121"/>
      <c r="AB182" s="632"/>
      <c r="AC182" s="106"/>
      <c r="AD182" s="636"/>
      <c r="AE182" s="106"/>
      <c r="AF182" s="106"/>
      <c r="AG182" s="106"/>
      <c r="AH182" s="106"/>
      <c r="AI182" s="106"/>
    </row>
    <row r="183" spans="2:35">
      <c r="B183" s="157"/>
      <c r="C183" s="126"/>
      <c r="D183" s="629"/>
      <c r="E183" s="645"/>
      <c r="F183" s="630"/>
      <c r="G183" s="630"/>
      <c r="H183" s="630"/>
      <c r="I183" s="630"/>
      <c r="J183" s="630"/>
      <c r="K183" s="630"/>
      <c r="L183" s="630"/>
      <c r="M183" s="630"/>
      <c r="N183" s="645"/>
      <c r="O183" s="637"/>
      <c r="P183" s="635"/>
      <c r="Q183" s="367"/>
      <c r="R183" s="106"/>
      <c r="S183" s="106"/>
      <c r="V183" s="106"/>
      <c r="W183" s="106"/>
      <c r="X183" s="106"/>
      <c r="Y183" s="631"/>
      <c r="Z183" s="126"/>
      <c r="AA183" s="121"/>
      <c r="AB183" s="632"/>
      <c r="AC183" s="106"/>
      <c r="AD183" s="633"/>
      <c r="AE183" s="106"/>
      <c r="AF183" s="106"/>
      <c r="AG183" s="106"/>
      <c r="AH183" s="106"/>
      <c r="AI183" s="106"/>
    </row>
    <row r="184" spans="2:35" ht="12.75" customHeight="1">
      <c r="B184" s="157"/>
      <c r="C184" s="126"/>
      <c r="D184" s="629"/>
      <c r="E184" s="645"/>
      <c r="F184" s="630"/>
      <c r="G184" s="630"/>
      <c r="H184" s="630"/>
      <c r="I184" s="630"/>
      <c r="J184" s="630"/>
      <c r="K184" s="630"/>
      <c r="L184" s="630"/>
      <c r="M184" s="630"/>
      <c r="N184" s="630"/>
      <c r="O184" s="629"/>
      <c r="P184" s="635"/>
      <c r="Q184" s="367"/>
      <c r="R184" s="106"/>
      <c r="S184" s="106"/>
      <c r="V184" s="106"/>
      <c r="W184" s="106"/>
      <c r="X184" s="106"/>
      <c r="Y184" s="631"/>
      <c r="Z184" s="126"/>
      <c r="AA184" s="121"/>
      <c r="AB184" s="632"/>
      <c r="AC184" s="106"/>
      <c r="AD184" s="638"/>
      <c r="AE184" s="106"/>
      <c r="AF184" s="106"/>
      <c r="AG184" s="106"/>
      <c r="AH184" s="106"/>
      <c r="AI184" s="106"/>
    </row>
    <row r="185" spans="2:35">
      <c r="B185" s="157"/>
      <c r="C185" s="126"/>
      <c r="D185" s="629"/>
      <c r="E185" s="645"/>
      <c r="F185" s="630"/>
      <c r="G185" s="630"/>
      <c r="H185" s="630"/>
      <c r="I185" s="630"/>
      <c r="J185" s="630"/>
      <c r="K185" s="630"/>
      <c r="L185" s="630"/>
      <c r="M185" s="630"/>
      <c r="N185" s="630"/>
      <c r="O185" s="629"/>
      <c r="P185" s="635"/>
      <c r="Q185" s="367"/>
      <c r="R185" s="106"/>
      <c r="S185" s="106"/>
      <c r="V185" s="106"/>
      <c r="W185" s="106"/>
      <c r="X185" s="106"/>
      <c r="Y185" s="631"/>
      <c r="Z185" s="126"/>
      <c r="AA185" s="121"/>
      <c r="AB185" s="632"/>
      <c r="AC185" s="106"/>
      <c r="AD185" s="636"/>
      <c r="AE185" s="106"/>
      <c r="AF185" s="106"/>
      <c r="AG185" s="106"/>
      <c r="AH185" s="106"/>
      <c r="AI185" s="106"/>
    </row>
    <row r="186" spans="2:35" ht="15" customHeight="1">
      <c r="B186" s="157"/>
      <c r="C186" s="126"/>
      <c r="D186" s="629"/>
      <c r="E186" s="645"/>
      <c r="F186" s="630"/>
      <c r="G186" s="98"/>
      <c r="H186" s="640"/>
      <c r="I186" s="645"/>
      <c r="J186" s="630"/>
      <c r="K186" s="630"/>
      <c r="L186" s="630"/>
      <c r="M186" s="630"/>
      <c r="N186" s="630"/>
      <c r="O186" s="639"/>
      <c r="P186" s="635"/>
      <c r="Q186" s="367"/>
      <c r="R186" s="106"/>
      <c r="S186" s="106"/>
      <c r="V186" s="106"/>
      <c r="W186" s="106"/>
      <c r="X186" s="106"/>
      <c r="Y186" s="631"/>
      <c r="Z186" s="126"/>
      <c r="AA186" s="121"/>
      <c r="AB186" s="632"/>
      <c r="AC186" s="106"/>
      <c r="AD186" s="638"/>
      <c r="AE186" s="106"/>
      <c r="AF186" s="106"/>
      <c r="AG186" s="106"/>
      <c r="AH186" s="106"/>
      <c r="AI186" s="106"/>
    </row>
    <row r="187" spans="2:35">
      <c r="B187" s="157"/>
      <c r="C187" s="126"/>
      <c r="D187" s="629"/>
      <c r="E187" s="645"/>
      <c r="F187" s="630"/>
      <c r="G187" s="630"/>
      <c r="H187" s="630"/>
      <c r="I187" s="630"/>
      <c r="J187" s="630"/>
      <c r="K187" s="630"/>
      <c r="L187" s="630"/>
      <c r="M187" s="630"/>
      <c r="N187" s="630"/>
      <c r="O187" s="629"/>
      <c r="P187" s="635"/>
      <c r="Q187" s="367"/>
      <c r="R187" s="106"/>
      <c r="S187" s="106"/>
      <c r="V187" s="106"/>
      <c r="W187" s="106"/>
      <c r="X187" s="106"/>
      <c r="Y187" s="631"/>
      <c r="Z187" s="126"/>
      <c r="AA187" s="121"/>
      <c r="AB187" s="632"/>
      <c r="AC187" s="106"/>
      <c r="AD187" s="633"/>
      <c r="AE187" s="106"/>
      <c r="AF187" s="106"/>
      <c r="AG187" s="106"/>
      <c r="AH187" s="106"/>
      <c r="AI187" s="106"/>
    </row>
    <row r="188" spans="2:35">
      <c r="B188" s="157"/>
      <c r="C188" s="126"/>
      <c r="D188" s="629"/>
      <c r="E188" s="645"/>
      <c r="F188" s="630"/>
      <c r="G188" s="630"/>
      <c r="H188" s="630"/>
      <c r="I188" s="630"/>
      <c r="J188" s="630"/>
      <c r="K188" s="630"/>
      <c r="L188" s="630"/>
      <c r="M188" s="630"/>
      <c r="N188" s="630"/>
      <c r="O188" s="629"/>
      <c r="P188" s="635"/>
      <c r="Q188" s="367"/>
      <c r="R188" s="106"/>
      <c r="S188" s="106"/>
      <c r="V188" s="106"/>
      <c r="W188" s="106"/>
      <c r="X188" s="106"/>
      <c r="Y188" s="631"/>
      <c r="Z188" s="126"/>
      <c r="AA188" s="121"/>
      <c r="AB188" s="632"/>
      <c r="AC188" s="106"/>
      <c r="AD188" s="633"/>
      <c r="AE188" s="106"/>
      <c r="AF188" s="106"/>
      <c r="AG188" s="106"/>
      <c r="AH188" s="106"/>
      <c r="AI188" s="106"/>
    </row>
    <row r="189" spans="2:35">
      <c r="B189" s="157"/>
      <c r="C189" s="126"/>
      <c r="D189" s="629"/>
      <c r="E189" s="645"/>
      <c r="F189" s="630"/>
      <c r="G189" s="630"/>
      <c r="H189" s="630"/>
      <c r="I189" s="630"/>
      <c r="J189" s="630"/>
      <c r="K189" s="630"/>
      <c r="L189" s="630"/>
      <c r="M189" s="630"/>
      <c r="N189" s="630"/>
      <c r="O189" s="629"/>
      <c r="P189" s="635"/>
      <c r="Q189" s="367"/>
      <c r="R189" s="106"/>
      <c r="S189" s="106"/>
      <c r="V189" s="106"/>
      <c r="W189" s="106"/>
      <c r="X189" s="106"/>
      <c r="Y189" s="631"/>
      <c r="Z189" s="126"/>
      <c r="AA189" s="121"/>
      <c r="AB189" s="632"/>
      <c r="AC189" s="106"/>
      <c r="AD189" s="633"/>
      <c r="AE189" s="106"/>
      <c r="AF189" s="106"/>
      <c r="AG189" s="106"/>
      <c r="AH189" s="106"/>
      <c r="AI189" s="106"/>
    </row>
    <row r="190" spans="2:35">
      <c r="B190" s="157"/>
      <c r="C190" s="126"/>
      <c r="D190" s="629"/>
      <c r="E190" s="645"/>
      <c r="F190" s="630"/>
      <c r="G190" s="630"/>
      <c r="H190" s="630"/>
      <c r="I190" s="630"/>
      <c r="J190" s="630"/>
      <c r="K190" s="630"/>
      <c r="L190" s="630"/>
      <c r="M190" s="630"/>
      <c r="N190" s="630"/>
      <c r="O190" s="629"/>
      <c r="P190" s="635"/>
      <c r="Q190" s="367"/>
      <c r="R190" s="106"/>
      <c r="S190" s="106"/>
      <c r="V190" s="106"/>
      <c r="W190" s="106"/>
      <c r="X190" s="106"/>
      <c r="Y190" s="631"/>
      <c r="Z190" s="126"/>
      <c r="AA190" s="121"/>
      <c r="AB190" s="632"/>
      <c r="AC190" s="106"/>
      <c r="AD190" s="633"/>
      <c r="AE190" s="106"/>
      <c r="AF190" s="106"/>
      <c r="AG190" s="106"/>
      <c r="AH190" s="106"/>
      <c r="AI190" s="106"/>
    </row>
    <row r="191" spans="2:35">
      <c r="B191" s="157"/>
      <c r="C191" s="126"/>
      <c r="D191" s="629"/>
      <c r="E191" s="645"/>
      <c r="F191" s="630"/>
      <c r="G191" s="630"/>
      <c r="H191" s="630"/>
      <c r="I191" s="630"/>
      <c r="J191" s="630"/>
      <c r="K191" s="630"/>
      <c r="L191" s="630"/>
      <c r="M191" s="630"/>
      <c r="N191" s="630"/>
      <c r="O191" s="629"/>
      <c r="P191" s="635"/>
      <c r="Q191" s="367"/>
      <c r="R191" s="106"/>
      <c r="S191" s="106"/>
      <c r="V191" s="106"/>
      <c r="W191" s="106"/>
      <c r="X191" s="106"/>
      <c r="Y191" s="631"/>
      <c r="Z191" s="126"/>
      <c r="AA191" s="121"/>
      <c r="AB191" s="632"/>
      <c r="AC191" s="106"/>
      <c r="AD191" s="633"/>
      <c r="AE191" s="106"/>
      <c r="AF191" s="106"/>
      <c r="AG191" s="106"/>
      <c r="AH191" s="106"/>
      <c r="AI191" s="106"/>
    </row>
    <row r="192" spans="2:35">
      <c r="B192" s="157"/>
      <c r="C192" s="126"/>
      <c r="D192" s="629"/>
      <c r="E192" s="645"/>
      <c r="F192" s="630"/>
      <c r="G192" s="630"/>
      <c r="H192" s="630"/>
      <c r="I192" s="630"/>
      <c r="J192" s="630"/>
      <c r="K192" s="630"/>
      <c r="L192" s="630"/>
      <c r="M192" s="630"/>
      <c r="N192" s="630"/>
      <c r="O192" s="629"/>
      <c r="P192" s="635"/>
      <c r="Q192" s="367"/>
      <c r="R192" s="106"/>
      <c r="S192" s="106"/>
      <c r="V192" s="106"/>
      <c r="W192" s="106"/>
      <c r="X192" s="106"/>
      <c r="Y192" s="631"/>
      <c r="Z192" s="126"/>
      <c r="AA192" s="121"/>
      <c r="AB192" s="632"/>
      <c r="AC192" s="106"/>
      <c r="AD192" s="633"/>
      <c r="AE192" s="106"/>
      <c r="AF192" s="106"/>
      <c r="AG192" s="106"/>
      <c r="AH192" s="106"/>
      <c r="AI192" s="106"/>
    </row>
    <row r="193" spans="2:35">
      <c r="B193" s="157"/>
      <c r="C193" s="126"/>
      <c r="D193" s="629"/>
      <c r="E193" s="645"/>
      <c r="F193" s="630"/>
      <c r="G193" s="630"/>
      <c r="H193" s="630"/>
      <c r="I193" s="630"/>
      <c r="J193" s="630"/>
      <c r="K193" s="630"/>
      <c r="L193" s="630"/>
      <c r="M193" s="630"/>
      <c r="N193" s="630"/>
      <c r="O193" s="629"/>
      <c r="P193" s="635"/>
      <c r="Q193" s="367"/>
      <c r="R193" s="106"/>
      <c r="S193" s="106"/>
      <c r="V193" s="106"/>
      <c r="W193" s="106"/>
      <c r="X193" s="106"/>
      <c r="Y193" s="631"/>
      <c r="Z193" s="126"/>
      <c r="AA193" s="121"/>
      <c r="AB193" s="632"/>
      <c r="AC193" s="106"/>
      <c r="AD193" s="633"/>
      <c r="AE193" s="106"/>
      <c r="AF193" s="106"/>
      <c r="AG193" s="106"/>
      <c r="AH193" s="106"/>
      <c r="AI193" s="106"/>
    </row>
    <row r="194" spans="2:35" ht="13.5" customHeight="1">
      <c r="B194" s="157"/>
      <c r="C194" s="126"/>
      <c r="D194" s="629"/>
      <c r="E194" s="645"/>
      <c r="F194" s="630"/>
      <c r="G194" s="630"/>
      <c r="H194" s="630"/>
      <c r="I194" s="630"/>
      <c r="J194" s="630"/>
      <c r="K194" s="630"/>
      <c r="L194" s="630"/>
      <c r="M194" s="630"/>
      <c r="N194" s="630"/>
      <c r="O194" s="629"/>
      <c r="P194" s="635"/>
      <c r="Q194" s="367"/>
      <c r="R194" s="106"/>
      <c r="S194" s="106"/>
      <c r="V194" s="106"/>
      <c r="W194" s="106"/>
      <c r="X194" s="106"/>
      <c r="Y194" s="631"/>
      <c r="Z194" s="126"/>
      <c r="AA194" s="121"/>
      <c r="AB194" s="632"/>
      <c r="AC194" s="106"/>
      <c r="AD194" s="636"/>
      <c r="AE194" s="106"/>
      <c r="AF194" s="106"/>
      <c r="AG194" s="106"/>
      <c r="AH194" s="106"/>
      <c r="AI194" s="106"/>
    </row>
    <row r="195" spans="2:35" ht="12" customHeight="1">
      <c r="B195" s="157"/>
      <c r="C195" s="126"/>
      <c r="D195" s="629"/>
      <c r="E195" s="648"/>
      <c r="F195" s="640"/>
      <c r="G195" s="641"/>
      <c r="H195" s="630"/>
      <c r="I195" s="630"/>
      <c r="J195" s="630"/>
      <c r="K195" s="630"/>
      <c r="L195" s="640"/>
      <c r="M195" s="640"/>
      <c r="N195" s="630"/>
      <c r="O195" s="634"/>
      <c r="P195" s="635"/>
      <c r="Q195" s="367"/>
      <c r="R195" s="106"/>
      <c r="S195" s="106"/>
      <c r="V195" s="106"/>
      <c r="W195" s="106"/>
      <c r="X195" s="106"/>
      <c r="Y195" s="631"/>
      <c r="Z195" s="126"/>
      <c r="AA195" s="121"/>
      <c r="AB195" s="632"/>
      <c r="AC195" s="106"/>
      <c r="AD195" s="642"/>
      <c r="AE195" s="106"/>
      <c r="AF195" s="106"/>
      <c r="AG195" s="106"/>
      <c r="AH195" s="106"/>
      <c r="AI195" s="106"/>
    </row>
    <row r="196" spans="2:35">
      <c r="B196" s="157"/>
      <c r="C196" s="126"/>
      <c r="D196" s="629"/>
      <c r="E196" s="648"/>
      <c r="F196" s="640"/>
      <c r="G196" s="641"/>
      <c r="H196" s="630"/>
      <c r="I196" s="630"/>
      <c r="J196" s="630"/>
      <c r="K196" s="630"/>
      <c r="L196" s="640"/>
      <c r="M196" s="640"/>
      <c r="N196" s="630"/>
      <c r="O196" s="629"/>
      <c r="P196" s="635"/>
      <c r="Q196" s="367"/>
      <c r="R196" s="106"/>
      <c r="S196" s="106"/>
      <c r="V196" s="106"/>
      <c r="W196" s="106"/>
      <c r="X196" s="106"/>
      <c r="Y196" s="631"/>
      <c r="Z196" s="126"/>
      <c r="AA196" s="121"/>
      <c r="AB196" s="632"/>
      <c r="AC196" s="106"/>
      <c r="AD196" s="633"/>
      <c r="AE196" s="106"/>
      <c r="AF196" s="106"/>
      <c r="AG196" s="106"/>
      <c r="AH196" s="106"/>
      <c r="AI196" s="106"/>
    </row>
    <row r="197" spans="2:35" ht="13.5" customHeight="1">
      <c r="B197" s="157"/>
      <c r="C197" s="126"/>
      <c r="D197" s="629"/>
      <c r="E197" s="648"/>
      <c r="F197" s="640"/>
      <c r="G197" s="641"/>
      <c r="H197" s="630"/>
      <c r="I197" s="630"/>
      <c r="J197" s="630"/>
      <c r="K197" s="630"/>
      <c r="L197" s="640"/>
      <c r="M197" s="640"/>
      <c r="N197" s="630"/>
      <c r="O197" s="629"/>
      <c r="P197" s="635"/>
      <c r="Q197" s="367"/>
      <c r="R197" s="106"/>
      <c r="S197" s="106"/>
      <c r="V197" s="106"/>
      <c r="W197" s="106"/>
      <c r="X197" s="106"/>
      <c r="Y197" s="631"/>
      <c r="Z197" s="126"/>
      <c r="AA197" s="121"/>
      <c r="AB197" s="632"/>
      <c r="AC197" s="106"/>
      <c r="AD197" s="633"/>
      <c r="AE197" s="106"/>
      <c r="AF197" s="106"/>
      <c r="AG197" s="106"/>
      <c r="AH197" s="106"/>
      <c r="AI197" s="106"/>
    </row>
    <row r="198" spans="2:35">
      <c r="B198" s="157"/>
      <c r="C198" s="126"/>
      <c r="D198" s="629"/>
      <c r="E198" s="648"/>
      <c r="F198" s="640"/>
      <c r="G198" s="641"/>
      <c r="H198" s="630"/>
      <c r="I198" s="652"/>
      <c r="J198" s="630"/>
      <c r="K198" s="652"/>
      <c r="L198" s="645"/>
      <c r="M198" s="645"/>
      <c r="N198" s="630"/>
      <c r="O198" s="629"/>
      <c r="P198" s="635"/>
      <c r="Q198" s="367"/>
      <c r="R198" s="106"/>
      <c r="S198" s="106"/>
      <c r="V198" s="106"/>
      <c r="W198" s="106"/>
      <c r="X198" s="106"/>
      <c r="Y198" s="631"/>
      <c r="Z198" s="126"/>
      <c r="AA198" s="121"/>
      <c r="AB198" s="632"/>
      <c r="AC198" s="106"/>
      <c r="AD198" s="638"/>
      <c r="AE198" s="106"/>
      <c r="AF198" s="106"/>
      <c r="AG198" s="106"/>
      <c r="AH198" s="106"/>
      <c r="AI198" s="106"/>
    </row>
    <row r="199" spans="2:35">
      <c r="B199" s="157"/>
      <c r="C199" s="126"/>
      <c r="D199" s="629"/>
      <c r="E199" s="648"/>
      <c r="F199" s="645"/>
      <c r="G199" s="641"/>
      <c r="H199" s="630"/>
      <c r="I199" s="630"/>
      <c r="J199" s="630"/>
      <c r="K199" s="630"/>
      <c r="L199" s="645"/>
      <c r="M199" s="645"/>
      <c r="N199" s="630"/>
      <c r="O199" s="629"/>
      <c r="P199" s="635"/>
      <c r="Q199" s="367"/>
      <c r="R199" s="106"/>
      <c r="S199" s="106"/>
      <c r="V199" s="106"/>
      <c r="W199" s="106"/>
      <c r="X199" s="106"/>
      <c r="Y199" s="631"/>
      <c r="Z199" s="126"/>
      <c r="AA199" s="121"/>
      <c r="AB199" s="632"/>
      <c r="AC199" s="106"/>
      <c r="AD199" s="633"/>
      <c r="AE199" s="106"/>
      <c r="AF199" s="106"/>
      <c r="AG199" s="106"/>
      <c r="AH199" s="106"/>
      <c r="AI199" s="106"/>
    </row>
    <row r="200" spans="2:35" ht="12" customHeight="1">
      <c r="B200" s="157"/>
      <c r="C200" s="126"/>
      <c r="D200" s="629"/>
      <c r="E200" s="648"/>
      <c r="F200" s="640"/>
      <c r="G200" s="641"/>
      <c r="H200" s="630"/>
      <c r="I200" s="630"/>
      <c r="J200" s="630"/>
      <c r="K200" s="630"/>
      <c r="L200" s="645"/>
      <c r="M200" s="640"/>
      <c r="N200" s="630"/>
      <c r="O200" s="629"/>
      <c r="P200" s="635"/>
      <c r="Q200" s="367"/>
      <c r="R200" s="106"/>
      <c r="S200" s="106"/>
      <c r="V200" s="106"/>
      <c r="W200" s="106"/>
      <c r="X200" s="106"/>
      <c r="Y200" s="631"/>
      <c r="Z200" s="126"/>
      <c r="AA200" s="121"/>
      <c r="AB200" s="632"/>
      <c r="AC200" s="106"/>
      <c r="AD200" s="633"/>
      <c r="AE200" s="106"/>
      <c r="AF200" s="106"/>
      <c r="AG200" s="106"/>
      <c r="AH200" s="106"/>
      <c r="AI200" s="106"/>
    </row>
    <row r="201" spans="2:35" ht="12.75" customHeight="1">
      <c r="B201" s="157"/>
      <c r="C201" s="126"/>
      <c r="D201" s="629"/>
      <c r="E201" s="648"/>
      <c r="F201" s="645"/>
      <c r="G201" s="641"/>
      <c r="H201" s="630"/>
      <c r="I201" s="630"/>
      <c r="J201" s="630"/>
      <c r="K201" s="630"/>
      <c r="L201" s="641"/>
      <c r="M201" s="641"/>
      <c r="N201" s="98"/>
      <c r="O201" s="629"/>
      <c r="P201" s="635"/>
      <c r="Q201" s="367"/>
      <c r="R201" s="106"/>
      <c r="S201" s="106"/>
      <c r="V201" s="106"/>
      <c r="W201" s="106"/>
      <c r="X201" s="106"/>
      <c r="Y201" s="631"/>
      <c r="Z201" s="126"/>
      <c r="AA201" s="121"/>
      <c r="AB201" s="632"/>
      <c r="AC201" s="106"/>
      <c r="AD201" s="633"/>
      <c r="AE201" s="106"/>
      <c r="AF201" s="106"/>
      <c r="AG201" s="106"/>
      <c r="AH201" s="106"/>
      <c r="AI201" s="106"/>
    </row>
    <row r="202" spans="2:35" ht="11.25" customHeight="1">
      <c r="B202" s="157"/>
      <c r="C202" s="126"/>
      <c r="D202" s="629"/>
      <c r="E202" s="648"/>
      <c r="F202" s="645"/>
      <c r="G202" s="645"/>
      <c r="H202" s="630"/>
      <c r="I202" s="630"/>
      <c r="J202" s="630"/>
      <c r="K202" s="640"/>
      <c r="L202" s="652"/>
      <c r="M202" s="645"/>
      <c r="N202" s="641"/>
      <c r="O202" s="629"/>
      <c r="P202" s="635"/>
      <c r="Q202" s="367"/>
      <c r="R202" s="106"/>
      <c r="S202" s="106"/>
      <c r="V202" s="106"/>
      <c r="W202" s="106"/>
      <c r="X202" s="106"/>
      <c r="Y202" s="631"/>
      <c r="Z202" s="126"/>
      <c r="AA202" s="121"/>
      <c r="AB202" s="632"/>
      <c r="AC202" s="106"/>
      <c r="AD202" s="633"/>
      <c r="AE202" s="106"/>
      <c r="AF202" s="106"/>
      <c r="AG202" s="106"/>
      <c r="AH202" s="106"/>
      <c r="AI202" s="106"/>
    </row>
    <row r="203" spans="2:35" ht="12" customHeight="1">
      <c r="B203" s="157"/>
      <c r="C203" s="126"/>
      <c r="D203" s="629"/>
      <c r="E203" s="648"/>
      <c r="F203" s="640"/>
      <c r="G203" s="641"/>
      <c r="H203" s="630"/>
      <c r="I203" s="630"/>
      <c r="J203" s="630"/>
      <c r="K203" s="630"/>
      <c r="L203" s="640"/>
      <c r="M203" s="640"/>
      <c r="N203" s="630"/>
      <c r="O203" s="629"/>
      <c r="P203" s="635"/>
      <c r="Q203" s="367"/>
      <c r="R203" s="106"/>
      <c r="S203" s="106"/>
      <c r="V203" s="106"/>
      <c r="W203" s="106"/>
      <c r="X203" s="106"/>
      <c r="Y203" s="631"/>
      <c r="Z203" s="126"/>
      <c r="AA203" s="121"/>
      <c r="AB203" s="632"/>
      <c r="AC203" s="106"/>
      <c r="AD203" s="633"/>
      <c r="AE203" s="106"/>
      <c r="AF203" s="106"/>
      <c r="AG203" s="106"/>
      <c r="AH203" s="106"/>
      <c r="AI203" s="106"/>
    </row>
    <row r="204" spans="2:35">
      <c r="B204" s="157"/>
      <c r="C204" s="126"/>
      <c r="D204" s="629"/>
      <c r="E204" s="648"/>
      <c r="F204" s="645"/>
      <c r="G204" s="641"/>
      <c r="H204" s="630"/>
      <c r="I204" s="630"/>
      <c r="J204" s="630"/>
      <c r="K204" s="630"/>
      <c r="L204" s="641"/>
      <c r="M204" s="641"/>
      <c r="N204" s="630"/>
      <c r="O204" s="629"/>
      <c r="P204" s="643"/>
      <c r="Q204" s="367"/>
      <c r="R204" s="106"/>
      <c r="S204" s="106"/>
      <c r="V204" s="106"/>
      <c r="W204" s="106"/>
      <c r="X204" s="106"/>
      <c r="Y204" s="631"/>
      <c r="Z204" s="126"/>
      <c r="AA204" s="121"/>
      <c r="AB204" s="632"/>
      <c r="AC204" s="106"/>
      <c r="AD204" s="644"/>
      <c r="AE204" s="106"/>
      <c r="AF204" s="106"/>
      <c r="AG204" s="106"/>
      <c r="AH204" s="106"/>
      <c r="AI204" s="106"/>
    </row>
    <row r="205" spans="2:35" ht="13.5" customHeight="1">
      <c r="B205" s="157"/>
      <c r="C205" s="126"/>
      <c r="D205" s="629"/>
      <c r="E205" s="648"/>
      <c r="F205" s="640"/>
      <c r="G205" s="641"/>
      <c r="H205" s="630"/>
      <c r="I205" s="630"/>
      <c r="J205" s="630"/>
      <c r="K205" s="630"/>
      <c r="L205" s="641"/>
      <c r="M205" s="641"/>
      <c r="N205" s="630"/>
      <c r="O205" s="629"/>
      <c r="P205" s="635"/>
      <c r="Q205" s="367"/>
      <c r="R205" s="106"/>
      <c r="S205" s="106"/>
      <c r="V205" s="106"/>
      <c r="W205" s="106"/>
      <c r="X205" s="106"/>
      <c r="Y205" s="631"/>
      <c r="Z205" s="126"/>
      <c r="AA205" s="121"/>
      <c r="AB205" s="632"/>
      <c r="AC205" s="106"/>
      <c r="AD205" s="633"/>
      <c r="AE205" s="106"/>
      <c r="AF205" s="106"/>
      <c r="AG205" s="106"/>
      <c r="AH205" s="106"/>
      <c r="AI205" s="106"/>
    </row>
    <row r="206" spans="2:35" ht="13.5" customHeight="1">
      <c r="B206" s="157"/>
      <c r="C206" s="126"/>
      <c r="D206" s="629"/>
      <c r="E206" s="648"/>
      <c r="F206" s="641"/>
      <c r="G206" s="645"/>
      <c r="H206" s="630"/>
      <c r="I206" s="630"/>
      <c r="J206" s="630"/>
      <c r="K206" s="630"/>
      <c r="L206" s="652"/>
      <c r="M206" s="645"/>
      <c r="N206" s="630"/>
      <c r="O206" s="629"/>
      <c r="P206" s="643"/>
      <c r="Q206" s="367"/>
      <c r="R206" s="106"/>
      <c r="S206" s="106"/>
      <c r="V206" s="106"/>
      <c r="W206" s="106"/>
      <c r="X206" s="106"/>
      <c r="Y206" s="631"/>
      <c r="Z206" s="126"/>
      <c r="AA206" s="121"/>
      <c r="AB206" s="632"/>
      <c r="AC206" s="106"/>
      <c r="AD206" s="644"/>
      <c r="AE206" s="106"/>
      <c r="AF206" s="106"/>
      <c r="AG206" s="106"/>
      <c r="AH206" s="106"/>
      <c r="AI206" s="106"/>
    </row>
    <row r="207" spans="2:35" hidden="1">
      <c r="B207" s="157"/>
      <c r="C207" s="126"/>
      <c r="D207" s="629"/>
      <c r="E207" s="648"/>
      <c r="F207" s="645"/>
      <c r="G207" s="641"/>
      <c r="H207" s="630"/>
      <c r="I207" s="630"/>
      <c r="J207" s="630"/>
      <c r="K207" s="630"/>
      <c r="L207" s="640"/>
      <c r="M207" s="640"/>
      <c r="N207" s="630"/>
      <c r="O207" s="629"/>
      <c r="P207" s="635"/>
      <c r="Q207" s="367"/>
      <c r="R207" s="106"/>
      <c r="S207" s="106"/>
      <c r="V207" s="106"/>
      <c r="W207" s="106"/>
      <c r="X207" s="106"/>
      <c r="Y207" s="631"/>
      <c r="Z207" s="126"/>
      <c r="AA207" s="121"/>
      <c r="AB207" s="632"/>
      <c r="AC207" s="106"/>
      <c r="AD207" s="638"/>
      <c r="AE207" s="106"/>
      <c r="AF207" s="106"/>
      <c r="AG207" s="106"/>
      <c r="AH207" s="106"/>
      <c r="AI207" s="106"/>
    </row>
    <row r="208" spans="2:35" ht="13.5" customHeight="1">
      <c r="B208" s="157"/>
      <c r="C208" s="101"/>
      <c r="D208" s="629"/>
      <c r="E208" s="648"/>
      <c r="F208" s="641"/>
      <c r="G208" s="641"/>
      <c r="H208" s="630"/>
      <c r="I208" s="630"/>
      <c r="J208" s="630"/>
      <c r="K208" s="630"/>
      <c r="L208" s="645"/>
      <c r="M208" s="645"/>
      <c r="N208" s="630"/>
      <c r="O208" s="629"/>
      <c r="P208" s="635"/>
      <c r="Q208" s="367"/>
      <c r="R208" s="106"/>
      <c r="S208" s="106"/>
      <c r="V208" s="106"/>
      <c r="W208" s="106"/>
      <c r="X208" s="106"/>
      <c r="Y208" s="631"/>
      <c r="Z208" s="126"/>
      <c r="AA208" s="121"/>
      <c r="AB208" s="632"/>
      <c r="AC208" s="106"/>
      <c r="AD208" s="633"/>
      <c r="AE208" s="106"/>
      <c r="AF208" s="106"/>
      <c r="AG208" s="106"/>
      <c r="AH208" s="106"/>
      <c r="AI208" s="106"/>
    </row>
    <row r="209" spans="2:35" ht="12" customHeight="1">
      <c r="B209" s="157"/>
      <c r="C209" s="126"/>
      <c r="D209" s="629"/>
      <c r="E209" s="648"/>
      <c r="F209" s="640"/>
      <c r="G209" s="641"/>
      <c r="H209" s="652"/>
      <c r="I209" s="630"/>
      <c r="J209" s="630"/>
      <c r="K209" s="630"/>
      <c r="L209" s="640"/>
      <c r="M209" s="641"/>
      <c r="N209" s="630"/>
      <c r="O209" s="634"/>
      <c r="P209" s="643"/>
      <c r="Q209" s="367"/>
      <c r="R209" s="106"/>
      <c r="S209" s="106"/>
      <c r="V209" s="106"/>
      <c r="W209" s="106"/>
      <c r="X209" s="106"/>
      <c r="Y209" s="631"/>
      <c r="Z209" s="126"/>
      <c r="AA209" s="121"/>
      <c r="AB209" s="632"/>
      <c r="AC209" s="106"/>
      <c r="AD209" s="644"/>
      <c r="AE209" s="106"/>
      <c r="AF209" s="106"/>
      <c r="AG209" s="106"/>
      <c r="AH209" s="106"/>
      <c r="AI209" s="106"/>
    </row>
    <row r="210" spans="2:35" ht="13.5" customHeight="1">
      <c r="B210" s="157"/>
      <c r="C210" s="126"/>
      <c r="D210" s="629"/>
      <c r="E210" s="648"/>
      <c r="F210" s="652"/>
      <c r="G210" s="652"/>
      <c r="H210" s="630"/>
      <c r="I210" s="630"/>
      <c r="J210" s="630"/>
      <c r="K210" s="630"/>
      <c r="L210" s="653"/>
      <c r="M210" s="652"/>
      <c r="N210" s="630"/>
      <c r="O210" s="634"/>
      <c r="P210" s="635"/>
      <c r="Q210" s="367"/>
      <c r="R210" s="106"/>
      <c r="S210" s="106"/>
      <c r="V210" s="106"/>
      <c r="W210" s="106"/>
      <c r="X210" s="106"/>
      <c r="Y210" s="631"/>
      <c r="Z210" s="126"/>
      <c r="AA210" s="121"/>
      <c r="AB210" s="632"/>
      <c r="AC210" s="106"/>
      <c r="AD210" s="647"/>
      <c r="AE210" s="106"/>
      <c r="AF210" s="106"/>
      <c r="AG210" s="106"/>
      <c r="AH210" s="106"/>
      <c r="AI210" s="106"/>
    </row>
    <row r="211" spans="2:35">
      <c r="B211" s="157"/>
      <c r="C211" s="126"/>
      <c r="D211" s="629"/>
      <c r="E211" s="648"/>
      <c r="F211" s="153"/>
      <c r="G211" s="153"/>
      <c r="H211" s="153"/>
      <c r="I211" s="153"/>
      <c r="J211" s="153"/>
      <c r="K211" s="153"/>
      <c r="L211" s="153"/>
      <c r="M211" s="153"/>
      <c r="N211" s="153"/>
      <c r="O211" s="634"/>
      <c r="P211" s="635"/>
      <c r="Q211" s="367"/>
      <c r="R211" s="106"/>
      <c r="S211" s="106"/>
      <c r="V211" s="106"/>
      <c r="W211" s="106"/>
      <c r="X211" s="106"/>
      <c r="Y211" s="631"/>
      <c r="Z211" s="126"/>
      <c r="AA211" s="121"/>
      <c r="AB211" s="632"/>
      <c r="AC211" s="106"/>
      <c r="AD211" s="633"/>
      <c r="AE211" s="106"/>
      <c r="AF211" s="106"/>
      <c r="AG211" s="106"/>
      <c r="AH211" s="106"/>
      <c r="AI211" s="106"/>
    </row>
    <row r="212" spans="2:35" ht="12.75" customHeight="1">
      <c r="B212" s="157"/>
      <c r="C212" s="126"/>
      <c r="D212" s="629"/>
      <c r="E212" s="648"/>
      <c r="F212" s="153"/>
      <c r="G212" s="153"/>
      <c r="H212" s="153"/>
      <c r="I212" s="153"/>
      <c r="J212" s="153"/>
      <c r="K212" s="153"/>
      <c r="L212" s="153"/>
      <c r="M212" s="153"/>
      <c r="N212" s="153"/>
      <c r="O212" s="634"/>
      <c r="P212" s="635"/>
      <c r="Q212" s="367"/>
      <c r="R212" s="106"/>
      <c r="S212" s="106"/>
      <c r="V212" s="106"/>
      <c r="W212" s="106"/>
      <c r="X212" s="106"/>
      <c r="Y212" s="631"/>
      <c r="Z212" s="126"/>
      <c r="AA212" s="121"/>
      <c r="AB212" s="632"/>
      <c r="AC212" s="106"/>
      <c r="AD212" s="633"/>
      <c r="AE212" s="106"/>
      <c r="AF212" s="106"/>
      <c r="AG212" s="106"/>
      <c r="AH212" s="106"/>
      <c r="AI212" s="106"/>
    </row>
    <row r="213" spans="2:35" ht="12" customHeight="1">
      <c r="B213" s="157"/>
      <c r="C213" s="126"/>
      <c r="D213" s="629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634"/>
      <c r="P213" s="635"/>
      <c r="Q213" s="367"/>
      <c r="R213" s="106"/>
      <c r="S213" s="106"/>
      <c r="V213" s="106"/>
      <c r="W213" s="106"/>
      <c r="X213" s="106"/>
      <c r="Y213" s="631"/>
      <c r="Z213" s="126"/>
      <c r="AA213" s="121"/>
      <c r="AB213" s="632"/>
      <c r="AC213" s="106"/>
      <c r="AD213" s="633"/>
      <c r="AE213" s="106"/>
      <c r="AF213" s="106"/>
      <c r="AG213" s="106"/>
      <c r="AH213" s="106"/>
      <c r="AI213" s="106"/>
    </row>
    <row r="214" spans="2:35" ht="12.75" customHeight="1">
      <c r="B214" s="157"/>
      <c r="C214" s="126"/>
      <c r="D214" s="629"/>
      <c r="E214" s="153"/>
      <c r="F214" s="153"/>
      <c r="G214" s="153"/>
      <c r="H214" s="153"/>
      <c r="I214" s="153"/>
      <c r="J214" s="153"/>
      <c r="K214" s="649"/>
      <c r="L214" s="153"/>
      <c r="M214" s="153"/>
      <c r="N214" s="153"/>
      <c r="O214" s="637"/>
      <c r="P214" s="635"/>
      <c r="Q214" s="367"/>
      <c r="R214" s="106"/>
      <c r="S214" s="106"/>
      <c r="V214" s="106"/>
      <c r="W214" s="106"/>
      <c r="X214" s="106"/>
      <c r="Y214" s="650"/>
      <c r="Z214" s="126"/>
      <c r="AA214" s="651"/>
      <c r="AB214" s="632"/>
      <c r="AC214" s="106"/>
      <c r="AD214" s="633"/>
      <c r="AE214" s="106"/>
      <c r="AF214" s="106"/>
      <c r="AG214" s="106"/>
      <c r="AH214" s="106"/>
      <c r="AI214" s="106"/>
    </row>
    <row r="215" spans="2:35">
      <c r="B215" s="106"/>
      <c r="C215" s="106"/>
      <c r="D215" s="106"/>
      <c r="E215" s="106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V215" s="106"/>
      <c r="W215" s="106"/>
      <c r="X215" s="106"/>
      <c r="Y215" s="106"/>
      <c r="Z215" s="106"/>
      <c r="AA215" s="106"/>
      <c r="AB215" s="106"/>
      <c r="AC215" s="106"/>
      <c r="AD215" s="106"/>
      <c r="AE215" s="106"/>
      <c r="AF215" s="106"/>
      <c r="AG215" s="106"/>
      <c r="AH215" s="106"/>
      <c r="AI215" s="106"/>
    </row>
    <row r="216" spans="2:35">
      <c r="B216" s="106"/>
      <c r="C216" s="106"/>
      <c r="D216" s="106"/>
      <c r="E216" s="106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V216" s="106"/>
      <c r="W216" s="106"/>
      <c r="X216" s="106"/>
      <c r="Y216" s="106"/>
      <c r="Z216" s="106"/>
      <c r="AA216" s="106"/>
      <c r="AB216" s="106"/>
      <c r="AC216" s="106"/>
      <c r="AD216" s="106"/>
      <c r="AE216" s="106"/>
      <c r="AF216" s="106"/>
      <c r="AG216" s="106"/>
      <c r="AH216" s="106"/>
      <c r="AI216" s="106"/>
    </row>
    <row r="217" spans="2:35">
      <c r="B217" s="106"/>
      <c r="C217" s="106"/>
      <c r="D217" s="106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V217" s="106"/>
      <c r="W217" s="106"/>
      <c r="X217" s="106"/>
      <c r="Y217" s="106"/>
      <c r="Z217" s="106"/>
      <c r="AA217" s="106"/>
      <c r="AB217" s="106"/>
      <c r="AC217" s="106"/>
      <c r="AD217" s="106"/>
      <c r="AE217" s="106"/>
      <c r="AF217" s="106"/>
      <c r="AG217" s="106"/>
      <c r="AH217" s="106"/>
      <c r="AI217" s="106"/>
    </row>
    <row r="218" spans="2:35">
      <c r="B218" s="106"/>
      <c r="C218" s="106"/>
      <c r="D218" s="106"/>
      <c r="E218" s="106"/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06"/>
      <c r="Q218" s="106"/>
      <c r="R218" s="106"/>
      <c r="S218" s="106"/>
      <c r="V218" s="106"/>
      <c r="W218" s="106"/>
      <c r="X218" s="106"/>
      <c r="Y218" s="106"/>
      <c r="Z218" s="106"/>
      <c r="AA218" s="106"/>
      <c r="AB218" s="106"/>
      <c r="AC218" s="106"/>
      <c r="AD218" s="106"/>
      <c r="AE218" s="106"/>
      <c r="AF218" s="106"/>
      <c r="AG218" s="106"/>
      <c r="AH218" s="106"/>
      <c r="AI218" s="106"/>
    </row>
    <row r="219" spans="2:35">
      <c r="B219" s="106"/>
      <c r="C219" s="106"/>
      <c r="D219" s="106"/>
      <c r="E219" s="106"/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V219" s="106"/>
      <c r="W219" s="106"/>
      <c r="X219" s="106"/>
      <c r="Y219" s="106"/>
      <c r="Z219" s="106"/>
      <c r="AA219" s="106"/>
      <c r="AB219" s="106"/>
      <c r="AC219" s="106"/>
      <c r="AD219" s="106"/>
      <c r="AE219" s="106"/>
      <c r="AF219" s="106"/>
      <c r="AG219" s="106"/>
      <c r="AH219" s="106"/>
      <c r="AI219" s="106"/>
    </row>
    <row r="220" spans="2:35">
      <c r="B220" s="106"/>
      <c r="C220" s="106"/>
      <c r="D220" s="106"/>
      <c r="E220" s="106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V220" s="106"/>
      <c r="W220" s="106"/>
      <c r="X220" s="106"/>
      <c r="Y220" s="106"/>
      <c r="Z220" s="106"/>
      <c r="AA220" s="106"/>
      <c r="AB220" s="106"/>
      <c r="AC220" s="106"/>
      <c r="AD220" s="106"/>
      <c r="AE220" s="106"/>
      <c r="AF220" s="106"/>
      <c r="AG220" s="106"/>
      <c r="AH220" s="106"/>
      <c r="AI220" s="106"/>
    </row>
    <row r="221" spans="2:35">
      <c r="B221" s="106"/>
      <c r="C221" s="106"/>
      <c r="D221" s="106"/>
      <c r="E221" s="106"/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V221" s="106"/>
      <c r="W221" s="106"/>
      <c r="X221" s="106"/>
      <c r="Y221" s="106"/>
      <c r="Z221" s="106"/>
      <c r="AA221" s="106"/>
      <c r="AB221" s="106"/>
      <c r="AC221" s="106"/>
      <c r="AD221" s="106"/>
      <c r="AE221" s="106"/>
      <c r="AF221" s="106"/>
      <c r="AG221" s="106"/>
      <c r="AH221" s="106"/>
      <c r="AI221" s="106"/>
    </row>
    <row r="222" spans="2:35">
      <c r="B222" s="106"/>
      <c r="C222" s="106"/>
      <c r="D222" s="106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V222" s="106"/>
      <c r="W222" s="106"/>
      <c r="X222" s="106"/>
      <c r="Y222" s="106"/>
      <c r="Z222" s="106"/>
      <c r="AA222" s="106"/>
      <c r="AB222" s="106"/>
      <c r="AC222" s="106"/>
      <c r="AD222" s="106"/>
      <c r="AE222" s="106"/>
      <c r="AF222" s="106"/>
      <c r="AG222" s="106"/>
      <c r="AH222" s="106"/>
      <c r="AI222" s="106"/>
    </row>
    <row r="223" spans="2:35">
      <c r="B223" s="106"/>
      <c r="C223" s="106"/>
      <c r="D223" s="106"/>
      <c r="E223" s="106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V223" s="106"/>
      <c r="W223" s="106"/>
      <c r="X223" s="106"/>
      <c r="Y223" s="106"/>
      <c r="Z223" s="106"/>
      <c r="AA223" s="106"/>
      <c r="AB223" s="106"/>
      <c r="AC223" s="106"/>
      <c r="AD223" s="106"/>
      <c r="AE223" s="106"/>
      <c r="AF223" s="106"/>
      <c r="AG223" s="106"/>
      <c r="AH223" s="106"/>
      <c r="AI223" s="106"/>
    </row>
    <row r="224" spans="2:35">
      <c r="B224" s="106"/>
      <c r="C224" s="106"/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V224" s="106"/>
      <c r="W224" s="106"/>
      <c r="X224" s="106"/>
      <c r="Y224" s="106"/>
      <c r="Z224" s="106"/>
      <c r="AA224" s="106"/>
      <c r="AB224" s="106"/>
      <c r="AC224" s="106"/>
      <c r="AD224" s="106"/>
      <c r="AE224" s="106"/>
      <c r="AF224" s="106"/>
      <c r="AG224" s="106"/>
      <c r="AH224" s="106"/>
      <c r="AI224" s="106"/>
    </row>
    <row r="225" spans="2:35">
      <c r="B225" s="106"/>
      <c r="C225" s="106"/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V225" s="106"/>
      <c r="W225" s="106"/>
      <c r="X225" s="106"/>
      <c r="Y225" s="106"/>
      <c r="Z225" s="106"/>
      <c r="AA225" s="106"/>
      <c r="AB225" s="106"/>
      <c r="AC225" s="106"/>
      <c r="AD225" s="106"/>
      <c r="AE225" s="106"/>
      <c r="AF225" s="106"/>
      <c r="AG225" s="106"/>
      <c r="AH225" s="106"/>
      <c r="AI225" s="106"/>
    </row>
    <row r="226" spans="2:35">
      <c r="B226" s="106"/>
      <c r="C226" s="106"/>
      <c r="D226" s="106"/>
      <c r="E226" s="106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V226" s="106"/>
      <c r="W226" s="106"/>
      <c r="X226" s="106"/>
      <c r="Y226" s="106"/>
      <c r="Z226" s="106"/>
      <c r="AA226" s="106"/>
      <c r="AB226" s="106"/>
      <c r="AC226" s="106"/>
      <c r="AD226" s="106"/>
      <c r="AE226" s="106"/>
      <c r="AF226" s="106"/>
      <c r="AG226" s="106"/>
      <c r="AH226" s="106"/>
      <c r="AI226" s="106"/>
    </row>
    <row r="227" spans="2:35">
      <c r="B227" s="106"/>
      <c r="C227" s="106"/>
      <c r="D227" s="106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V227" s="106"/>
      <c r="W227" s="106"/>
      <c r="X227" s="106"/>
      <c r="Y227" s="106"/>
      <c r="Z227" s="106"/>
      <c r="AA227" s="106"/>
      <c r="AB227" s="106"/>
      <c r="AC227" s="106"/>
      <c r="AD227" s="106"/>
      <c r="AE227" s="106"/>
      <c r="AF227" s="106"/>
      <c r="AG227" s="106"/>
      <c r="AH227" s="106"/>
      <c r="AI227" s="106"/>
    </row>
    <row r="228" spans="2:35">
      <c r="B228" s="106"/>
      <c r="C228" s="106"/>
      <c r="D228" s="106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V228" s="106"/>
      <c r="W228" s="106"/>
      <c r="X228" s="106"/>
      <c r="Y228" s="106"/>
      <c r="Z228" s="106"/>
      <c r="AA228" s="106"/>
      <c r="AB228" s="106"/>
      <c r="AC228" s="106"/>
      <c r="AD228" s="106"/>
      <c r="AE228" s="106"/>
      <c r="AF228" s="106"/>
      <c r="AG228" s="106"/>
      <c r="AH228" s="106"/>
      <c r="AI228" s="106"/>
    </row>
    <row r="229" spans="2:35">
      <c r="B229" s="106"/>
      <c r="C229" s="106"/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V229" s="106"/>
      <c r="W229" s="106"/>
      <c r="X229" s="106"/>
      <c r="Y229" s="106"/>
      <c r="Z229" s="106"/>
      <c r="AA229" s="106"/>
      <c r="AB229" s="106"/>
      <c r="AC229" s="106"/>
      <c r="AD229" s="106"/>
      <c r="AE229" s="106"/>
      <c r="AF229" s="106"/>
      <c r="AG229" s="106"/>
      <c r="AH229" s="106"/>
      <c r="AI229" s="106"/>
    </row>
    <row r="230" spans="2:35">
      <c r="B230" s="106"/>
      <c r="C230" s="106"/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V230" s="106"/>
      <c r="W230" s="106"/>
      <c r="X230" s="106"/>
      <c r="Y230" s="106"/>
      <c r="Z230" s="106"/>
      <c r="AA230" s="106"/>
      <c r="AB230" s="106"/>
      <c r="AC230" s="106"/>
      <c r="AD230" s="106"/>
      <c r="AE230" s="106"/>
      <c r="AF230" s="106"/>
      <c r="AG230" s="106"/>
      <c r="AH230" s="106"/>
      <c r="AI230" s="106"/>
    </row>
    <row r="231" spans="2:35">
      <c r="B231" s="106"/>
      <c r="C231" s="106"/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V231" s="106"/>
      <c r="W231" s="106"/>
      <c r="X231" s="106"/>
      <c r="Y231" s="106"/>
      <c r="Z231" s="106"/>
      <c r="AA231" s="106"/>
      <c r="AB231" s="106"/>
      <c r="AC231" s="106"/>
      <c r="AD231" s="106"/>
      <c r="AE231" s="106"/>
      <c r="AF231" s="106"/>
      <c r="AG231" s="106"/>
      <c r="AH231" s="106"/>
      <c r="AI231" s="106"/>
    </row>
    <row r="232" spans="2:35">
      <c r="B232" s="106"/>
      <c r="C232" s="106"/>
      <c r="D232" s="106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V232" s="106"/>
      <c r="W232" s="106"/>
      <c r="X232" s="106"/>
      <c r="Y232" s="106"/>
      <c r="Z232" s="106"/>
      <c r="AA232" s="106"/>
      <c r="AB232" s="106"/>
      <c r="AC232" s="106"/>
      <c r="AD232" s="106"/>
      <c r="AE232" s="106"/>
      <c r="AF232" s="106"/>
      <c r="AG232" s="106"/>
      <c r="AH232" s="106"/>
      <c r="AI232" s="106"/>
    </row>
    <row r="233" spans="2:35">
      <c r="B233" s="106"/>
      <c r="C233" s="106"/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V233" s="106"/>
      <c r="W233" s="106"/>
      <c r="X233" s="106"/>
      <c r="Y233" s="106"/>
      <c r="Z233" s="106"/>
      <c r="AA233" s="106"/>
      <c r="AB233" s="106"/>
      <c r="AC233" s="106"/>
      <c r="AD233" s="106"/>
      <c r="AE233" s="106"/>
      <c r="AF233" s="106"/>
      <c r="AG233" s="106"/>
      <c r="AH233" s="106"/>
      <c r="AI233" s="106"/>
    </row>
    <row r="234" spans="2:35">
      <c r="B234" s="106"/>
      <c r="C234" s="106"/>
      <c r="D234" s="106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V234" s="106"/>
      <c r="W234" s="106"/>
      <c r="X234" s="106"/>
      <c r="Y234" s="106"/>
      <c r="Z234" s="106"/>
      <c r="AA234" s="106"/>
      <c r="AB234" s="106"/>
      <c r="AC234" s="106"/>
      <c r="AD234" s="106"/>
      <c r="AE234" s="106"/>
      <c r="AF234" s="106"/>
      <c r="AG234" s="106"/>
      <c r="AH234" s="106"/>
      <c r="AI234" s="106"/>
    </row>
    <row r="235" spans="2:35">
      <c r="B235" s="106"/>
      <c r="C235" s="106"/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V235" s="106"/>
      <c r="W235" s="106"/>
      <c r="X235" s="106"/>
      <c r="Y235" s="106"/>
      <c r="Z235" s="106"/>
      <c r="AA235" s="106"/>
      <c r="AB235" s="106"/>
      <c r="AC235" s="106"/>
      <c r="AD235" s="106"/>
      <c r="AE235" s="106"/>
      <c r="AF235" s="106"/>
      <c r="AG235" s="106"/>
      <c r="AH235" s="106"/>
      <c r="AI235" s="106"/>
    </row>
    <row r="236" spans="2:35">
      <c r="B236" s="106"/>
      <c r="C236" s="106"/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V236" s="106"/>
      <c r="W236" s="106"/>
      <c r="X236" s="106"/>
      <c r="Y236" s="106"/>
      <c r="Z236" s="106"/>
      <c r="AA236" s="106"/>
      <c r="AB236" s="106"/>
      <c r="AC236" s="106"/>
      <c r="AD236" s="106"/>
      <c r="AE236" s="106"/>
      <c r="AF236" s="106"/>
      <c r="AG236" s="106"/>
      <c r="AH236" s="106"/>
      <c r="AI236" s="106"/>
    </row>
    <row r="237" spans="2:35">
      <c r="B237" s="106"/>
      <c r="C237" s="106"/>
      <c r="D237" s="106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V237" s="106"/>
      <c r="W237" s="106"/>
      <c r="X237" s="106"/>
      <c r="Y237" s="106"/>
      <c r="Z237" s="106"/>
      <c r="AA237" s="106"/>
      <c r="AB237" s="106"/>
      <c r="AC237" s="106"/>
      <c r="AD237" s="106"/>
      <c r="AE237" s="106"/>
      <c r="AF237" s="106"/>
      <c r="AG237" s="106"/>
      <c r="AH237" s="106"/>
      <c r="AI237" s="106"/>
    </row>
    <row r="238" spans="2:35">
      <c r="B238" s="106"/>
      <c r="C238" s="106"/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V238" s="106"/>
      <c r="W238" s="106"/>
      <c r="X238" s="106"/>
      <c r="Y238" s="106"/>
      <c r="Z238" s="106"/>
      <c r="AA238" s="106"/>
      <c r="AB238" s="106"/>
      <c r="AC238" s="106"/>
      <c r="AD238" s="106"/>
      <c r="AE238" s="106"/>
      <c r="AF238" s="106"/>
      <c r="AG238" s="106"/>
      <c r="AH238" s="106"/>
      <c r="AI238" s="106"/>
    </row>
    <row r="239" spans="2:35">
      <c r="B239" s="106"/>
      <c r="C239" s="106"/>
      <c r="D239" s="106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V239" s="106"/>
      <c r="W239" s="106"/>
      <c r="X239" s="106"/>
      <c r="Y239" s="106"/>
      <c r="Z239" s="106"/>
      <c r="AA239" s="106"/>
      <c r="AB239" s="106"/>
      <c r="AC239" s="106"/>
      <c r="AD239" s="106"/>
      <c r="AE239" s="106"/>
      <c r="AF239" s="106"/>
      <c r="AG239" s="106"/>
      <c r="AH239" s="106"/>
      <c r="AI239" s="106"/>
    </row>
    <row r="240" spans="2:35">
      <c r="B240" s="106"/>
      <c r="C240" s="106"/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V240" s="106"/>
      <c r="W240" s="106"/>
      <c r="X240" s="106"/>
      <c r="Y240" s="106"/>
      <c r="Z240" s="106"/>
      <c r="AA240" s="106"/>
      <c r="AB240" s="106"/>
      <c r="AC240" s="106"/>
      <c r="AD240" s="106"/>
      <c r="AE240" s="106"/>
      <c r="AF240" s="106"/>
      <c r="AG240" s="106"/>
      <c r="AH240" s="106"/>
      <c r="AI240" s="106"/>
    </row>
    <row r="241" spans="2:35">
      <c r="B241" s="106"/>
      <c r="C241" s="106"/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V241" s="106"/>
      <c r="W241" s="106"/>
      <c r="X241" s="106"/>
      <c r="Y241" s="106"/>
      <c r="Z241" s="106"/>
      <c r="AA241" s="106"/>
      <c r="AB241" s="106"/>
      <c r="AC241" s="106"/>
      <c r="AD241" s="106"/>
      <c r="AE241" s="106"/>
      <c r="AF241" s="106"/>
      <c r="AG241" s="106"/>
      <c r="AH241" s="106"/>
      <c r="AI241" s="106"/>
    </row>
    <row r="242" spans="2:35">
      <c r="B242" s="106"/>
      <c r="C242" s="106"/>
      <c r="D242" s="106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V242" s="106"/>
      <c r="W242" s="106"/>
      <c r="X242" s="106"/>
      <c r="Y242" s="106"/>
      <c r="Z242" s="106"/>
      <c r="AA242" s="106"/>
      <c r="AB242" s="106"/>
      <c r="AC242" s="106"/>
      <c r="AD242" s="106"/>
      <c r="AE242" s="106"/>
      <c r="AF242" s="106"/>
      <c r="AG242" s="106"/>
      <c r="AH242" s="106"/>
      <c r="AI242" s="106"/>
    </row>
    <row r="243" spans="2:35">
      <c r="B243" s="106"/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V243" s="106"/>
      <c r="W243" s="106"/>
      <c r="X243" s="106"/>
      <c r="Y243" s="106"/>
      <c r="Z243" s="106"/>
      <c r="AA243" s="106"/>
      <c r="AB243" s="106"/>
      <c r="AC243" s="106"/>
      <c r="AD243" s="106"/>
      <c r="AE243" s="106"/>
      <c r="AF243" s="106"/>
      <c r="AG243" s="106"/>
      <c r="AH243" s="106"/>
      <c r="AI243" s="106"/>
    </row>
    <row r="244" spans="2:35">
      <c r="B244" s="106"/>
      <c r="C244" s="106"/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V244" s="106"/>
      <c r="W244" s="106"/>
      <c r="X244" s="106"/>
      <c r="Y244" s="106"/>
      <c r="Z244" s="106"/>
      <c r="AA244" s="106"/>
      <c r="AB244" s="106"/>
      <c r="AC244" s="106"/>
      <c r="AD244" s="106"/>
      <c r="AE244" s="106"/>
      <c r="AF244" s="106"/>
      <c r="AG244" s="106"/>
      <c r="AH244" s="106"/>
      <c r="AI244" s="106"/>
    </row>
    <row r="245" spans="2:35">
      <c r="B245" s="106"/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V245" s="106"/>
      <c r="W245" s="106"/>
      <c r="X245" s="106"/>
      <c r="Y245" s="106"/>
      <c r="Z245" s="106"/>
      <c r="AA245" s="106"/>
      <c r="AB245" s="106"/>
      <c r="AC245" s="106"/>
      <c r="AD245" s="106"/>
      <c r="AE245" s="106"/>
      <c r="AF245" s="106"/>
      <c r="AG245" s="106"/>
      <c r="AH245" s="106"/>
      <c r="AI245" s="106"/>
    </row>
    <row r="246" spans="2:35">
      <c r="B246" s="106"/>
      <c r="C246" s="106"/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V246" s="106"/>
      <c r="W246" s="106"/>
      <c r="X246" s="106"/>
      <c r="Y246" s="106"/>
      <c r="Z246" s="106"/>
      <c r="AA246" s="106"/>
      <c r="AB246" s="106"/>
      <c r="AC246" s="106"/>
      <c r="AD246" s="106"/>
      <c r="AE246" s="106"/>
      <c r="AF246" s="106"/>
      <c r="AG246" s="106"/>
      <c r="AH246" s="106"/>
      <c r="AI246" s="106"/>
    </row>
    <row r="247" spans="2:35">
      <c r="B247" s="106"/>
      <c r="C247" s="106"/>
      <c r="D247" s="106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V247" s="106"/>
      <c r="W247" s="106"/>
      <c r="X247" s="106"/>
      <c r="Y247" s="106"/>
      <c r="Z247" s="106"/>
      <c r="AA247" s="106"/>
      <c r="AB247" s="106"/>
      <c r="AC247" s="106"/>
      <c r="AD247" s="106"/>
      <c r="AE247" s="106"/>
      <c r="AF247" s="106"/>
      <c r="AG247" s="106"/>
      <c r="AH247" s="106"/>
      <c r="AI247" s="106"/>
    </row>
    <row r="248" spans="2:35">
      <c r="B248" s="106"/>
      <c r="C248" s="106"/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V248" s="106"/>
      <c r="W248" s="106"/>
      <c r="X248" s="106"/>
      <c r="Y248" s="106"/>
      <c r="Z248" s="106"/>
      <c r="AA248" s="106"/>
      <c r="AB248" s="106"/>
      <c r="AC248" s="106"/>
      <c r="AD248" s="106"/>
      <c r="AE248" s="106"/>
      <c r="AF248" s="106"/>
      <c r="AG248" s="106"/>
      <c r="AH248" s="106"/>
      <c r="AI248" s="106"/>
    </row>
    <row r="249" spans="2:35">
      <c r="B249" s="106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V249" s="106"/>
      <c r="W249" s="106"/>
      <c r="X249" s="106"/>
      <c r="Y249" s="106"/>
      <c r="Z249" s="106"/>
      <c r="AA249" s="106"/>
      <c r="AB249" s="106"/>
      <c r="AC249" s="106"/>
      <c r="AD249" s="106"/>
      <c r="AE249" s="106"/>
      <c r="AF249" s="106"/>
      <c r="AG249" s="106"/>
      <c r="AH249" s="106"/>
      <c r="AI249" s="106"/>
    </row>
    <row r="250" spans="2:35">
      <c r="B250" s="106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V250" s="106"/>
      <c r="W250" s="106"/>
      <c r="X250" s="106"/>
      <c r="Y250" s="106"/>
      <c r="Z250" s="106"/>
      <c r="AA250" s="106"/>
      <c r="AB250" s="106"/>
      <c r="AC250" s="106"/>
      <c r="AD250" s="106"/>
      <c r="AE250" s="106"/>
      <c r="AF250" s="106"/>
      <c r="AG250" s="106"/>
      <c r="AH250" s="106"/>
      <c r="AI250" s="106"/>
    </row>
    <row r="251" spans="2:35">
      <c r="B251" s="106"/>
      <c r="C251" s="106"/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V251" s="106"/>
      <c r="W251" s="106"/>
      <c r="X251" s="106"/>
      <c r="Y251" s="106"/>
      <c r="Z251" s="106"/>
      <c r="AA251" s="106"/>
      <c r="AB251" s="106"/>
      <c r="AC251" s="106"/>
      <c r="AD251" s="106"/>
      <c r="AE251" s="106"/>
      <c r="AF251" s="106"/>
      <c r="AG251" s="106"/>
      <c r="AH251" s="106"/>
      <c r="AI251" s="106"/>
    </row>
    <row r="252" spans="2:35">
      <c r="B252" s="106"/>
      <c r="C252" s="106"/>
      <c r="D252" s="106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V252" s="106"/>
      <c r="W252" s="106"/>
      <c r="X252" s="106"/>
      <c r="Y252" s="106"/>
      <c r="Z252" s="106"/>
      <c r="AA252" s="106"/>
      <c r="AB252" s="106"/>
      <c r="AC252" s="106"/>
      <c r="AD252" s="106"/>
      <c r="AE252" s="106"/>
      <c r="AF252" s="106"/>
      <c r="AG252" s="106"/>
      <c r="AH252" s="106"/>
      <c r="AI252" s="106"/>
    </row>
    <row r="253" spans="2:35">
      <c r="B253" s="106"/>
      <c r="C253" s="106"/>
      <c r="D253" s="106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V253" s="106"/>
      <c r="W253" s="106"/>
      <c r="X253" s="106"/>
      <c r="Y253" s="106"/>
      <c r="Z253" s="106"/>
      <c r="AA253" s="106"/>
      <c r="AB253" s="106"/>
      <c r="AC253" s="106"/>
      <c r="AD253" s="106"/>
      <c r="AE253" s="106"/>
      <c r="AF253" s="106"/>
      <c r="AG253" s="106"/>
      <c r="AH253" s="106"/>
      <c r="AI253" s="106"/>
    </row>
    <row r="254" spans="2:35"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V254" s="106"/>
      <c r="W254" s="106"/>
      <c r="X254" s="106"/>
      <c r="Y254" s="106"/>
      <c r="Z254" s="106"/>
      <c r="AA254" s="106"/>
      <c r="AB254" s="106"/>
      <c r="AC254" s="106"/>
      <c r="AD254" s="106"/>
      <c r="AE254" s="106"/>
      <c r="AF254" s="106"/>
      <c r="AG254" s="106"/>
      <c r="AH254" s="106"/>
      <c r="AI254" s="106"/>
    </row>
    <row r="255" spans="2:35"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V255" s="106"/>
      <c r="W255" s="106"/>
      <c r="X255" s="106"/>
      <c r="Y255" s="106"/>
      <c r="Z255" s="106"/>
      <c r="AA255" s="106"/>
      <c r="AB255" s="106"/>
      <c r="AC255" s="106"/>
      <c r="AD255" s="106"/>
      <c r="AE255" s="106"/>
      <c r="AF255" s="106"/>
      <c r="AG255" s="106"/>
      <c r="AH255" s="106"/>
      <c r="AI255" s="106"/>
    </row>
    <row r="256" spans="2:35"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V256" s="106"/>
      <c r="W256" s="106"/>
      <c r="X256" s="106"/>
      <c r="Y256" s="106"/>
      <c r="Z256" s="106"/>
      <c r="AA256" s="106"/>
      <c r="AB256" s="106"/>
      <c r="AC256" s="106"/>
      <c r="AD256" s="106"/>
      <c r="AE256" s="106"/>
      <c r="AF256" s="106"/>
      <c r="AG256" s="106"/>
      <c r="AH256" s="106"/>
      <c r="AI256" s="106"/>
    </row>
    <row r="257" spans="2:35">
      <c r="B257" s="106"/>
      <c r="C257" s="106"/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V257" s="106"/>
      <c r="W257" s="106"/>
      <c r="X257" s="106"/>
      <c r="Y257" s="106"/>
      <c r="Z257" s="106"/>
      <c r="AA257" s="106"/>
      <c r="AB257" s="106"/>
      <c r="AC257" s="106"/>
      <c r="AD257" s="106"/>
      <c r="AE257" s="106"/>
      <c r="AF257" s="106"/>
      <c r="AG257" s="106"/>
      <c r="AH257" s="106"/>
      <c r="AI257" s="106"/>
    </row>
    <row r="258" spans="2:35">
      <c r="B258" s="106"/>
      <c r="C258" s="106"/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V258" s="106"/>
      <c r="W258" s="106"/>
      <c r="X258" s="106"/>
      <c r="Y258" s="106"/>
      <c r="Z258" s="106"/>
      <c r="AA258" s="106"/>
      <c r="AB258" s="106"/>
      <c r="AC258" s="106"/>
      <c r="AD258" s="106"/>
      <c r="AE258" s="106"/>
      <c r="AF258" s="106"/>
      <c r="AG258" s="106"/>
      <c r="AH258" s="106"/>
      <c r="AI258" s="106"/>
    </row>
    <row r="259" spans="2:35">
      <c r="B259" s="106"/>
      <c r="C259" s="106"/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V259" s="106"/>
      <c r="W259" s="106"/>
      <c r="X259" s="106"/>
      <c r="Y259" s="106"/>
      <c r="Z259" s="106"/>
      <c r="AA259" s="106"/>
      <c r="AB259" s="106"/>
      <c r="AC259" s="106"/>
      <c r="AD259" s="106"/>
      <c r="AE259" s="106"/>
      <c r="AF259" s="106"/>
      <c r="AG259" s="106"/>
      <c r="AH259" s="106"/>
      <c r="AI259" s="106"/>
    </row>
    <row r="260" spans="2:35"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V260" s="106"/>
      <c r="W260" s="106"/>
      <c r="X260" s="106"/>
      <c r="Y260" s="106"/>
      <c r="Z260" s="106"/>
      <c r="AA260" s="106"/>
      <c r="AB260" s="106"/>
      <c r="AC260" s="106"/>
      <c r="AD260" s="106"/>
      <c r="AE260" s="106"/>
      <c r="AF260" s="106"/>
      <c r="AG260" s="106"/>
      <c r="AH260" s="106"/>
      <c r="AI260" s="106"/>
    </row>
    <row r="261" spans="2:35">
      <c r="B261" s="106"/>
      <c r="C261" s="106"/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V261" s="106"/>
      <c r="W261" s="106"/>
      <c r="X261" s="106"/>
      <c r="Y261" s="106"/>
      <c r="Z261" s="106"/>
      <c r="AA261" s="106"/>
      <c r="AB261" s="106"/>
      <c r="AC261" s="106"/>
      <c r="AD261" s="106"/>
      <c r="AE261" s="106"/>
      <c r="AF261" s="106"/>
      <c r="AG261" s="106"/>
      <c r="AH261" s="106"/>
      <c r="AI261" s="106"/>
    </row>
    <row r="262" spans="2:35"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V262" s="106"/>
      <c r="W262" s="106"/>
      <c r="X262" s="106"/>
      <c r="Y262" s="106"/>
      <c r="Z262" s="106"/>
      <c r="AA262" s="106"/>
      <c r="AB262" s="106"/>
      <c r="AC262" s="106"/>
      <c r="AD262" s="106"/>
      <c r="AE262" s="106"/>
      <c r="AF262" s="106"/>
      <c r="AG262" s="106"/>
      <c r="AH262" s="106"/>
      <c r="AI262" s="106"/>
    </row>
    <row r="263" spans="2:35"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V263" s="106"/>
      <c r="W263" s="106"/>
      <c r="X263" s="106"/>
      <c r="Y263" s="106"/>
      <c r="Z263" s="106"/>
      <c r="AA263" s="106"/>
      <c r="AB263" s="106"/>
      <c r="AC263" s="106"/>
      <c r="AD263" s="106"/>
      <c r="AE263" s="106"/>
      <c r="AF263" s="106"/>
      <c r="AG263" s="106"/>
      <c r="AH263" s="106"/>
      <c r="AI263" s="106"/>
    </row>
    <row r="264" spans="2:35"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V264" s="106"/>
      <c r="W264" s="106"/>
      <c r="X264" s="106"/>
      <c r="Y264" s="106"/>
      <c r="Z264" s="106"/>
      <c r="AA264" s="106"/>
      <c r="AB264" s="106"/>
      <c r="AC264" s="106"/>
      <c r="AD264" s="106"/>
      <c r="AE264" s="106"/>
      <c r="AF264" s="106"/>
      <c r="AG264" s="106"/>
      <c r="AH264" s="106"/>
      <c r="AI264" s="106"/>
    </row>
    <row r="265" spans="2:35"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V265" s="106"/>
      <c r="W265" s="106"/>
      <c r="X265" s="106"/>
      <c r="Y265" s="106"/>
      <c r="Z265" s="106"/>
      <c r="AA265" s="106"/>
      <c r="AB265" s="106"/>
      <c r="AC265" s="106"/>
      <c r="AD265" s="106"/>
      <c r="AE265" s="106"/>
      <c r="AF265" s="106"/>
      <c r="AG265" s="106"/>
      <c r="AH265" s="106"/>
      <c r="AI265" s="106"/>
    </row>
    <row r="266" spans="2:35"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V266" s="106"/>
      <c r="W266" s="106"/>
      <c r="X266" s="106"/>
      <c r="Y266" s="106"/>
      <c r="Z266" s="106"/>
      <c r="AA266" s="106"/>
      <c r="AB266" s="106"/>
      <c r="AC266" s="106"/>
      <c r="AD266" s="106"/>
      <c r="AE266" s="106"/>
      <c r="AF266" s="106"/>
      <c r="AG266" s="106"/>
      <c r="AH266" s="106"/>
      <c r="AI266" s="106"/>
    </row>
    <row r="267" spans="2:35"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V267" s="106"/>
      <c r="W267" s="106"/>
      <c r="X267" s="106"/>
      <c r="Y267" s="106"/>
      <c r="Z267" s="106"/>
      <c r="AA267" s="106"/>
      <c r="AB267" s="106"/>
      <c r="AC267" s="106"/>
      <c r="AD267" s="106"/>
      <c r="AE267" s="106"/>
      <c r="AF267" s="106"/>
      <c r="AG267" s="106"/>
      <c r="AH267" s="106"/>
      <c r="AI267" s="106"/>
    </row>
    <row r="268" spans="2:35"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V268" s="106"/>
      <c r="W268" s="106"/>
      <c r="X268" s="106"/>
      <c r="Y268" s="106"/>
      <c r="Z268" s="106"/>
      <c r="AA268" s="106"/>
      <c r="AB268" s="106"/>
      <c r="AC268" s="106"/>
      <c r="AD268" s="106"/>
      <c r="AE268" s="106"/>
      <c r="AF268" s="106"/>
      <c r="AG268" s="106"/>
      <c r="AH268" s="106"/>
      <c r="AI268" s="106"/>
    </row>
    <row r="269" spans="2:35"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V269" s="106"/>
      <c r="W269" s="106"/>
      <c r="X269" s="106"/>
      <c r="Y269" s="106"/>
      <c r="Z269" s="106"/>
      <c r="AA269" s="106"/>
      <c r="AB269" s="106"/>
      <c r="AC269" s="106"/>
      <c r="AD269" s="106"/>
      <c r="AE269" s="106"/>
      <c r="AF269" s="106"/>
      <c r="AG269" s="106"/>
      <c r="AH269" s="106"/>
      <c r="AI269" s="106"/>
    </row>
    <row r="270" spans="2:35"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V270" s="106"/>
      <c r="W270" s="106"/>
      <c r="X270" s="106"/>
      <c r="Y270" s="106"/>
      <c r="Z270" s="106"/>
      <c r="AA270" s="106"/>
      <c r="AB270" s="106"/>
      <c r="AC270" s="106"/>
      <c r="AD270" s="106"/>
      <c r="AE270" s="106"/>
      <c r="AF270" s="106"/>
      <c r="AG270" s="106"/>
      <c r="AH270" s="106"/>
      <c r="AI270" s="106"/>
    </row>
    <row r="271" spans="2:35"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V271" s="106"/>
      <c r="W271" s="106"/>
      <c r="X271" s="106"/>
      <c r="Y271" s="106"/>
      <c r="Z271" s="106"/>
      <c r="AA271" s="106"/>
      <c r="AB271" s="106"/>
      <c r="AC271" s="106"/>
      <c r="AD271" s="106"/>
      <c r="AE271" s="106"/>
      <c r="AF271" s="106"/>
      <c r="AG271" s="106"/>
      <c r="AH271" s="106"/>
      <c r="AI271" s="106"/>
    </row>
    <row r="272" spans="2:35"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V272" s="106"/>
      <c r="W272" s="106"/>
      <c r="X272" s="106"/>
      <c r="Y272" s="106"/>
      <c r="Z272" s="106"/>
      <c r="AA272" s="106"/>
      <c r="AB272" s="106"/>
      <c r="AC272" s="106"/>
      <c r="AD272" s="106"/>
      <c r="AE272" s="106"/>
      <c r="AF272" s="106"/>
      <c r="AG272" s="106"/>
      <c r="AH272" s="106"/>
      <c r="AI272" s="106"/>
    </row>
    <row r="273" spans="2:35"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V273" s="106"/>
      <c r="W273" s="106"/>
      <c r="X273" s="106"/>
      <c r="Y273" s="106"/>
      <c r="Z273" s="106"/>
      <c r="AA273" s="106"/>
      <c r="AB273" s="106"/>
      <c r="AC273" s="106"/>
      <c r="AD273" s="106"/>
      <c r="AE273" s="106"/>
      <c r="AF273" s="106"/>
      <c r="AG273" s="106"/>
      <c r="AH273" s="106"/>
      <c r="AI273" s="106"/>
    </row>
    <row r="274" spans="2:35"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V274" s="106"/>
      <c r="W274" s="106"/>
      <c r="X274" s="106"/>
      <c r="Y274" s="106"/>
      <c r="Z274" s="106"/>
      <c r="AA274" s="106"/>
      <c r="AB274" s="106"/>
      <c r="AC274" s="106"/>
      <c r="AD274" s="106"/>
      <c r="AE274" s="106"/>
      <c r="AF274" s="106"/>
      <c r="AG274" s="106"/>
      <c r="AH274" s="106"/>
      <c r="AI274" s="106"/>
    </row>
    <row r="275" spans="2:35"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V275" s="106"/>
      <c r="W275" s="106"/>
      <c r="X275" s="106"/>
      <c r="Y275" s="106"/>
      <c r="Z275" s="106"/>
      <c r="AA275" s="106"/>
      <c r="AB275" s="106"/>
      <c r="AC275" s="106"/>
      <c r="AD275" s="106"/>
      <c r="AE275" s="106"/>
      <c r="AF275" s="106"/>
      <c r="AG275" s="106"/>
      <c r="AH275" s="106"/>
      <c r="AI275" s="106"/>
    </row>
    <row r="276" spans="2:35"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V276" s="106"/>
      <c r="W276" s="106"/>
      <c r="X276" s="106"/>
      <c r="Y276" s="106"/>
      <c r="Z276" s="106"/>
      <c r="AA276" s="106"/>
      <c r="AB276" s="106"/>
      <c r="AC276" s="106"/>
      <c r="AD276" s="106"/>
      <c r="AE276" s="106"/>
      <c r="AF276" s="106"/>
      <c r="AG276" s="106"/>
      <c r="AH276" s="106"/>
      <c r="AI276" s="106"/>
    </row>
    <row r="277" spans="2:35"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V277" s="106"/>
      <c r="W277" s="106"/>
      <c r="X277" s="106"/>
      <c r="Y277" s="106"/>
      <c r="Z277" s="106"/>
      <c r="AA277" s="106"/>
      <c r="AB277" s="106"/>
      <c r="AC277" s="106"/>
      <c r="AD277" s="106"/>
      <c r="AE277" s="106"/>
      <c r="AF277" s="106"/>
      <c r="AG277" s="106"/>
      <c r="AH277" s="106"/>
      <c r="AI277" s="106"/>
    </row>
    <row r="278" spans="2:35"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V278" s="106"/>
      <c r="W278" s="106"/>
      <c r="X278" s="106"/>
      <c r="Y278" s="106"/>
      <c r="Z278" s="106"/>
      <c r="AA278" s="106"/>
      <c r="AB278" s="106"/>
      <c r="AC278" s="106"/>
      <c r="AD278" s="106"/>
      <c r="AE278" s="106"/>
      <c r="AF278" s="106"/>
      <c r="AG278" s="106"/>
      <c r="AH278" s="106"/>
      <c r="AI278" s="106"/>
    </row>
    <row r="279" spans="2:35"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V279" s="106"/>
      <c r="W279" s="106"/>
      <c r="X279" s="106"/>
      <c r="Y279" s="106"/>
      <c r="Z279" s="106"/>
      <c r="AA279" s="106"/>
      <c r="AB279" s="106"/>
      <c r="AC279" s="106"/>
      <c r="AD279" s="106"/>
      <c r="AE279" s="106"/>
      <c r="AF279" s="106"/>
      <c r="AG279" s="106"/>
      <c r="AH279" s="106"/>
      <c r="AI279" s="106"/>
    </row>
    <row r="280" spans="2:35"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V280" s="106"/>
      <c r="W280" s="106"/>
      <c r="X280" s="106"/>
      <c r="Y280" s="106"/>
      <c r="Z280" s="106"/>
      <c r="AA280" s="106"/>
      <c r="AB280" s="106"/>
      <c r="AC280" s="106"/>
      <c r="AD280" s="106"/>
      <c r="AE280" s="106"/>
      <c r="AF280" s="106"/>
      <c r="AG280" s="106"/>
      <c r="AH280" s="106"/>
      <c r="AI280" s="106"/>
    </row>
    <row r="281" spans="2:35"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  <c r="AA281" s="106"/>
      <c r="AB281" s="106"/>
      <c r="AC281" s="106"/>
      <c r="AD281" s="106"/>
      <c r="AE281" s="106"/>
      <c r="AF281" s="106"/>
      <c r="AG281" s="106"/>
    </row>
    <row r="282" spans="2:35"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  <c r="AA282" s="106"/>
      <c r="AB282" s="106"/>
      <c r="AC282" s="106"/>
      <c r="AD282" s="106"/>
      <c r="AE282" s="106"/>
      <c r="AF282" s="106"/>
      <c r="AG282" s="106"/>
    </row>
    <row r="283" spans="2:35"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  <c r="AA283" s="106"/>
      <c r="AB283" s="106"/>
      <c r="AC283" s="106"/>
      <c r="AD283" s="106"/>
      <c r="AE283" s="106"/>
      <c r="AF283" s="106"/>
      <c r="AG283" s="106"/>
    </row>
    <row r="284" spans="2:35"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  <c r="AA284" s="106"/>
      <c r="AB284" s="106"/>
      <c r="AC284" s="106"/>
      <c r="AD284" s="106"/>
      <c r="AE284" s="106"/>
      <c r="AF284" s="106"/>
      <c r="AG284" s="106"/>
    </row>
    <row r="285" spans="2:35"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  <c r="AA285" s="106"/>
      <c r="AB285" s="106"/>
      <c r="AC285" s="106"/>
      <c r="AD285" s="106"/>
      <c r="AE285" s="106"/>
      <c r="AF285" s="106"/>
      <c r="AG285" s="106"/>
    </row>
    <row r="286" spans="2:35"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  <c r="AA286" s="106"/>
      <c r="AB286" s="106"/>
      <c r="AC286" s="106"/>
      <c r="AD286" s="106"/>
      <c r="AE286" s="106"/>
      <c r="AF286" s="106"/>
      <c r="AG286" s="106"/>
    </row>
    <row r="287" spans="2:35"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  <c r="AA287" s="106"/>
      <c r="AB287" s="106"/>
      <c r="AC287" s="106"/>
      <c r="AD287" s="106"/>
      <c r="AE287" s="106"/>
      <c r="AF287" s="106"/>
      <c r="AG287" s="106"/>
    </row>
    <row r="288" spans="2:35"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  <c r="AA288" s="106"/>
      <c r="AB288" s="106"/>
      <c r="AC288" s="106"/>
      <c r="AD288" s="106"/>
      <c r="AE288" s="106"/>
      <c r="AF288" s="106"/>
      <c r="AG288" s="106"/>
    </row>
    <row r="289" spans="2:33"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  <c r="AA289" s="106"/>
      <c r="AB289" s="106"/>
      <c r="AC289" s="106"/>
      <c r="AD289" s="106"/>
      <c r="AE289" s="106"/>
      <c r="AF289" s="106"/>
      <c r="AG289" s="106"/>
    </row>
    <row r="290" spans="2:33"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  <c r="AA290" s="106"/>
      <c r="AB290" s="106"/>
      <c r="AC290" s="106"/>
      <c r="AD290" s="106"/>
      <c r="AE290" s="106"/>
      <c r="AF290" s="106"/>
      <c r="AG290" s="106"/>
    </row>
    <row r="291" spans="2:33"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  <c r="AA291" s="106"/>
      <c r="AB291" s="106"/>
      <c r="AC291" s="106"/>
      <c r="AD291" s="106"/>
      <c r="AE291" s="106"/>
      <c r="AF291" s="106"/>
      <c r="AG291" s="106"/>
    </row>
    <row r="292" spans="2:33"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  <c r="Z292" s="106"/>
      <c r="AA292" s="106"/>
      <c r="AB292" s="106"/>
      <c r="AC292" s="106"/>
      <c r="AD292" s="106"/>
      <c r="AE292" s="106"/>
      <c r="AF292" s="106"/>
      <c r="AG292" s="106"/>
    </row>
    <row r="293" spans="2:33"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  <c r="AA293" s="106"/>
      <c r="AB293" s="106"/>
      <c r="AC293" s="106"/>
      <c r="AD293" s="106"/>
      <c r="AE293" s="106"/>
      <c r="AF293" s="106"/>
      <c r="AG293" s="106"/>
    </row>
    <row r="294" spans="2:33"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  <c r="AA294" s="106"/>
      <c r="AB294" s="106"/>
      <c r="AC294" s="106"/>
      <c r="AD294" s="106"/>
      <c r="AE294" s="106"/>
      <c r="AF294" s="106"/>
      <c r="AG294" s="106"/>
    </row>
  </sheetData>
  <pageMargins left="0.118055555555556" right="0.118055555555556" top="0.15763888888888899" bottom="0.15763888888888899" header="0.51180555555555496" footer="0.51180555555555496"/>
  <pageSetup paperSize="9" scale="95" firstPageNumber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B1:AM490"/>
  <sheetViews>
    <sheetView topLeftCell="A42" workbookViewId="0">
      <pane xSplit="1" topLeftCell="B1" activePane="topRight" state="frozen"/>
      <selection pane="topRight" activeCell="B2" sqref="B2:T45"/>
    </sheetView>
  </sheetViews>
  <sheetFormatPr defaultRowHeight="15"/>
  <cols>
    <col min="1" max="1" width="1.85546875" customWidth="1"/>
    <col min="2" max="2" width="4" customWidth="1"/>
    <col min="3" max="3" width="31.5703125" customWidth="1"/>
    <col min="4" max="4" width="8.140625" customWidth="1"/>
    <col min="5" max="5" width="5.85546875" customWidth="1"/>
    <col min="6" max="6" width="6" customWidth="1"/>
    <col min="7" max="7" width="6.5703125" customWidth="1"/>
    <col min="8" max="8" width="6.140625" customWidth="1"/>
    <col min="9" max="9" width="6.42578125" customWidth="1"/>
    <col min="10" max="12" width="6" customWidth="1"/>
    <col min="13" max="13" width="5.42578125" customWidth="1"/>
    <col min="14" max="14" width="6" customWidth="1"/>
    <col min="15" max="15" width="6.140625" customWidth="1"/>
    <col min="16" max="16" width="5.7109375" customWidth="1"/>
    <col min="17" max="17" width="7" customWidth="1"/>
    <col min="18" max="18" width="7.28515625" customWidth="1"/>
    <col min="19" max="19" width="6.85546875" customWidth="1"/>
    <col min="20" max="20" width="6.28515625" customWidth="1"/>
    <col min="21" max="21" width="0.5703125" customWidth="1"/>
    <col min="23" max="23" width="7.7109375" customWidth="1"/>
    <col min="24" max="24" width="6.140625" customWidth="1"/>
    <col min="25" max="25" width="8.140625" customWidth="1"/>
    <col min="26" max="26" width="7.28515625" customWidth="1"/>
    <col min="28" max="28" width="12.140625" customWidth="1"/>
    <col min="29" max="29" width="6" customWidth="1"/>
    <col min="30" max="30" width="9" customWidth="1"/>
    <col min="31" max="31" width="8" customWidth="1"/>
  </cols>
  <sheetData>
    <row r="1" spans="2:39" ht="10.5" customHeight="1"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</row>
    <row r="2" spans="2:39" ht="15.75" thickBot="1">
      <c r="B2" s="99" t="s">
        <v>547</v>
      </c>
      <c r="D2" s="99" t="s">
        <v>18</v>
      </c>
      <c r="J2" t="s">
        <v>224</v>
      </c>
      <c r="O2" s="38"/>
      <c r="P2" s="38"/>
      <c r="Q2" s="92"/>
      <c r="R2" s="845"/>
      <c r="S2" s="92"/>
      <c r="AC2" s="106"/>
      <c r="AD2" s="106"/>
      <c r="AE2" s="106"/>
      <c r="AF2" s="106"/>
      <c r="AG2" s="106"/>
      <c r="AH2" s="106"/>
      <c r="AI2" s="106"/>
      <c r="AJ2" s="106"/>
    </row>
    <row r="3" spans="2:39" ht="13.5" customHeight="1">
      <c r="B3" s="85"/>
      <c r="C3" s="475"/>
      <c r="D3" s="170" t="s">
        <v>19</v>
      </c>
      <c r="E3" s="70" t="s">
        <v>205</v>
      </c>
      <c r="F3" s="70"/>
      <c r="G3" s="70"/>
      <c r="H3" s="70"/>
      <c r="I3" s="70"/>
      <c r="J3" s="70"/>
      <c r="K3" s="70"/>
      <c r="L3" s="70"/>
      <c r="M3" s="57"/>
      <c r="N3" s="57"/>
      <c r="Q3" s="170" t="s">
        <v>20</v>
      </c>
      <c r="R3" s="170" t="s">
        <v>21</v>
      </c>
      <c r="S3" s="844" t="s">
        <v>289</v>
      </c>
      <c r="T3" s="852" t="s">
        <v>289</v>
      </c>
      <c r="V3" s="106"/>
      <c r="W3" s="106"/>
      <c r="X3" s="98"/>
      <c r="Y3" s="98"/>
      <c r="Z3" s="126"/>
      <c r="AA3" s="106"/>
      <c r="AB3" s="367"/>
      <c r="AC3" s="126"/>
      <c r="AD3" s="106"/>
      <c r="AE3" s="106"/>
      <c r="AF3" s="106"/>
      <c r="AG3" s="106"/>
      <c r="AH3" s="106"/>
      <c r="AI3" s="106"/>
      <c r="AJ3" s="106"/>
      <c r="AK3" s="106"/>
      <c r="AL3" s="106"/>
      <c r="AM3" s="106"/>
    </row>
    <row r="4" spans="2:39" ht="13.5" customHeight="1">
      <c r="B4" s="64"/>
      <c r="C4" s="476"/>
      <c r="D4" s="477" t="s">
        <v>176</v>
      </c>
      <c r="E4" s="617" t="s">
        <v>227</v>
      </c>
      <c r="F4" s="20"/>
      <c r="G4" s="20"/>
      <c r="H4" s="20"/>
      <c r="I4" s="20"/>
      <c r="J4" s="20"/>
      <c r="K4" s="20"/>
      <c r="L4" s="20" t="s">
        <v>189</v>
      </c>
      <c r="M4" s="19"/>
      <c r="N4" s="19"/>
      <c r="Q4" s="477" t="s">
        <v>190</v>
      </c>
      <c r="R4" s="477" t="s">
        <v>22</v>
      </c>
      <c r="S4" s="843" t="s">
        <v>97</v>
      </c>
      <c r="T4" s="853" t="s">
        <v>97</v>
      </c>
      <c r="V4" s="106"/>
      <c r="W4" s="106"/>
      <c r="X4" s="98"/>
      <c r="Y4" s="98"/>
      <c r="Z4" s="126"/>
      <c r="AA4" s="106"/>
      <c r="AB4" s="367"/>
      <c r="AC4" s="126"/>
      <c r="AD4" s="106"/>
      <c r="AE4" s="106"/>
      <c r="AF4" s="106"/>
      <c r="AG4" s="106"/>
      <c r="AH4" s="106"/>
      <c r="AI4" s="106"/>
      <c r="AJ4" s="106"/>
      <c r="AK4" s="106"/>
      <c r="AL4" s="106"/>
      <c r="AM4" s="106"/>
    </row>
    <row r="5" spans="2:39" ht="12.75" customHeight="1" thickBot="1">
      <c r="B5" s="64"/>
      <c r="C5" s="478" t="s">
        <v>23</v>
      </c>
      <c r="D5" s="477" t="s">
        <v>20</v>
      </c>
      <c r="F5" s="38" t="s">
        <v>973</v>
      </c>
      <c r="G5" s="75"/>
      <c r="H5" s="75"/>
      <c r="K5" s="75"/>
      <c r="L5" s="65"/>
      <c r="M5" s="65" t="s">
        <v>106</v>
      </c>
      <c r="N5" s="58"/>
      <c r="Q5" s="477" t="s">
        <v>25</v>
      </c>
      <c r="R5" s="477" t="s">
        <v>24</v>
      </c>
      <c r="S5" s="842" t="s">
        <v>290</v>
      </c>
      <c r="T5" s="853" t="s">
        <v>290</v>
      </c>
      <c r="V5" s="106"/>
      <c r="W5" s="106"/>
      <c r="X5" s="98"/>
      <c r="Y5" s="106"/>
      <c r="Z5" s="367"/>
      <c r="AA5" s="106"/>
      <c r="AB5" s="367"/>
      <c r="AC5" s="126"/>
      <c r="AD5" s="106"/>
      <c r="AE5" s="106"/>
      <c r="AF5" s="106"/>
      <c r="AG5" s="106"/>
      <c r="AH5" s="106"/>
      <c r="AI5" s="106"/>
      <c r="AJ5" s="626"/>
      <c r="AK5" s="106"/>
      <c r="AL5" s="106"/>
      <c r="AM5" s="106"/>
    </row>
    <row r="6" spans="2:39">
      <c r="B6" s="64" t="s">
        <v>177</v>
      </c>
      <c r="C6" s="476"/>
      <c r="D6" s="622" t="s">
        <v>37</v>
      </c>
      <c r="E6" s="36" t="s">
        <v>26</v>
      </c>
      <c r="F6" s="36" t="s">
        <v>27</v>
      </c>
      <c r="G6" s="36" t="s">
        <v>28</v>
      </c>
      <c r="H6" s="36" t="s">
        <v>29</v>
      </c>
      <c r="I6" s="35" t="s">
        <v>30</v>
      </c>
      <c r="J6" s="36" t="s">
        <v>31</v>
      </c>
      <c r="K6" s="35" t="s">
        <v>32</v>
      </c>
      <c r="L6" s="36" t="s">
        <v>33</v>
      </c>
      <c r="M6" s="35" t="s">
        <v>34</v>
      </c>
      <c r="N6" s="36" t="s">
        <v>35</v>
      </c>
      <c r="O6" s="35" t="s">
        <v>574</v>
      </c>
      <c r="P6" s="36" t="s">
        <v>575</v>
      </c>
      <c r="Q6" s="267">
        <v>12</v>
      </c>
      <c r="R6" s="477" t="s">
        <v>36</v>
      </c>
      <c r="S6" s="477" t="s">
        <v>25</v>
      </c>
      <c r="T6" s="854" t="s">
        <v>291</v>
      </c>
      <c r="V6" s="106"/>
      <c r="W6" s="106"/>
      <c r="X6" s="98"/>
      <c r="Y6" s="106"/>
      <c r="Z6" s="367"/>
      <c r="AA6" s="106"/>
      <c r="AB6" s="367"/>
      <c r="AC6" s="126"/>
      <c r="AD6" s="106"/>
      <c r="AE6" s="106"/>
      <c r="AF6" s="106"/>
      <c r="AG6" s="106"/>
      <c r="AH6" s="334"/>
      <c r="AI6" s="106"/>
      <c r="AJ6" s="626"/>
      <c r="AK6" s="106"/>
      <c r="AL6" s="106"/>
      <c r="AM6" s="106"/>
    </row>
    <row r="7" spans="2:39" ht="12" customHeight="1">
      <c r="B7" s="64"/>
      <c r="C7" s="478" t="s">
        <v>178</v>
      </c>
      <c r="D7" s="268" t="s">
        <v>179</v>
      </c>
      <c r="E7" s="73" t="s">
        <v>38</v>
      </c>
      <c r="F7" s="73" t="s">
        <v>38</v>
      </c>
      <c r="G7" s="73" t="s">
        <v>38</v>
      </c>
      <c r="H7" s="73" t="s">
        <v>38</v>
      </c>
      <c r="I7" s="31" t="s">
        <v>38</v>
      </c>
      <c r="J7" s="73" t="s">
        <v>38</v>
      </c>
      <c r="K7" s="73" t="s">
        <v>38</v>
      </c>
      <c r="L7" s="31" t="s">
        <v>38</v>
      </c>
      <c r="M7" s="73" t="s">
        <v>38</v>
      </c>
      <c r="N7" s="73" t="s">
        <v>38</v>
      </c>
      <c r="O7" s="31" t="s">
        <v>38</v>
      </c>
      <c r="P7" s="73" t="s">
        <v>38</v>
      </c>
      <c r="Q7" s="267" t="s">
        <v>288</v>
      </c>
      <c r="R7" s="477" t="s">
        <v>170</v>
      </c>
      <c r="S7" s="477">
        <v>12</v>
      </c>
      <c r="T7" s="854"/>
      <c r="V7" s="106"/>
      <c r="W7" s="106"/>
      <c r="X7" s="98"/>
      <c r="Y7" s="98"/>
      <c r="Z7" s="126"/>
      <c r="AA7" s="106"/>
      <c r="AB7" s="367"/>
      <c r="AC7" s="126"/>
      <c r="AD7" s="106"/>
      <c r="AE7" s="106"/>
      <c r="AF7" s="106"/>
      <c r="AG7" s="106"/>
      <c r="AH7" s="334"/>
      <c r="AI7" s="106"/>
      <c r="AJ7" s="627"/>
      <c r="AK7" s="106"/>
      <c r="AL7" s="106"/>
      <c r="AM7" s="106"/>
    </row>
    <row r="8" spans="2:39" ht="14.25" customHeight="1" thickBot="1">
      <c r="B8" s="64"/>
      <c r="C8" s="476"/>
      <c r="D8" s="1420">
        <v>0.1</v>
      </c>
      <c r="E8" s="19"/>
      <c r="F8" s="72"/>
      <c r="G8" s="19"/>
      <c r="H8" s="72"/>
      <c r="I8" s="7"/>
      <c r="J8" s="2080"/>
      <c r="K8" s="2080"/>
      <c r="L8" s="58"/>
      <c r="M8" s="2080"/>
      <c r="N8" s="474"/>
      <c r="O8" s="7"/>
      <c r="P8" s="663"/>
      <c r="Q8" s="267"/>
      <c r="R8" s="477" t="s">
        <v>171</v>
      </c>
      <c r="S8" s="365" t="s">
        <v>288</v>
      </c>
      <c r="T8" s="855">
        <v>1</v>
      </c>
      <c r="V8" s="106"/>
      <c r="W8" s="106"/>
      <c r="X8" s="98"/>
      <c r="Y8" s="98"/>
      <c r="Z8" s="201"/>
      <c r="AA8" s="126"/>
      <c r="AB8" s="367"/>
      <c r="AC8" s="126"/>
      <c r="AD8" s="106"/>
      <c r="AE8" s="274"/>
      <c r="AF8" s="367"/>
      <c r="AG8" s="157"/>
      <c r="AH8" s="628"/>
      <c r="AI8" s="106"/>
      <c r="AJ8" s="627"/>
      <c r="AK8" s="106"/>
      <c r="AL8" s="106"/>
      <c r="AM8" s="106"/>
    </row>
    <row r="9" spans="2:39">
      <c r="B9" s="479">
        <v>1</v>
      </c>
      <c r="C9" s="480" t="s">
        <v>180</v>
      </c>
      <c r="D9" s="2219">
        <v>12</v>
      </c>
      <c r="E9" s="2213">
        <f>'12-18л. РАСКЛАДКА'!U12</f>
        <v>0</v>
      </c>
      <c r="F9" s="1636">
        <f>'12-18л. РАСКЛАДКА'!U71</f>
        <v>0</v>
      </c>
      <c r="G9" s="1636">
        <f>'12-18л. РАСКЛАДКА'!U129</f>
        <v>25</v>
      </c>
      <c r="H9" s="1636">
        <f>'12-18л. РАСКЛАДКА'!U185</f>
        <v>30</v>
      </c>
      <c r="I9" s="2063">
        <f>'12-18л. РАСКЛАДКА'!U242</f>
        <v>0</v>
      </c>
      <c r="J9" s="2152">
        <f>'12-18л. РАСКЛАДКА'!U296</f>
        <v>0</v>
      </c>
      <c r="K9" s="1636">
        <f>'12-18л. РАСКЛАДКА'!U351</f>
        <v>0</v>
      </c>
      <c r="L9" s="1636">
        <f>'12-18л. РАСКЛАДКА'!U407</f>
        <v>30</v>
      </c>
      <c r="M9" s="1636">
        <f>'12-18л. РАСКЛАДКА'!U460</f>
        <v>0</v>
      </c>
      <c r="N9" s="1636">
        <f>'12-18л. РАСКЛАДКА'!U514</f>
        <v>0</v>
      </c>
      <c r="O9" s="2063">
        <f>'12-18л. РАСКЛАДКА'!U567</f>
        <v>30</v>
      </c>
      <c r="P9" s="1765">
        <f>'12-18л. РАСКЛАДКА'!U622</f>
        <v>30</v>
      </c>
      <c r="Q9" s="1682">
        <f t="shared" ref="Q9:Q45" si="0">E9+F9+G9+H9+I9+J9+K9+L9+M9+N9+O9+P9</f>
        <v>145</v>
      </c>
      <c r="R9" s="2951">
        <v>0.69444399999999995</v>
      </c>
      <c r="S9" s="2383">
        <v>144</v>
      </c>
      <c r="T9" s="2376">
        <v>120</v>
      </c>
      <c r="V9" s="383"/>
      <c r="W9" s="126"/>
      <c r="X9" s="629"/>
      <c r="Y9" s="367"/>
      <c r="Z9" s="367"/>
      <c r="AA9" s="367"/>
      <c r="AB9" s="106"/>
      <c r="AC9" s="106"/>
      <c r="AD9" s="106"/>
      <c r="AE9" s="631"/>
      <c r="AF9" s="126"/>
      <c r="AG9" s="106"/>
      <c r="AH9" s="632"/>
      <c r="AI9" s="106"/>
      <c r="AJ9" s="2191"/>
      <c r="AK9" s="106"/>
      <c r="AL9" s="106"/>
      <c r="AM9" s="106"/>
    </row>
    <row r="10" spans="2:39">
      <c r="B10" s="458">
        <v>2</v>
      </c>
      <c r="C10" s="231" t="s">
        <v>40</v>
      </c>
      <c r="D10" s="2225">
        <v>20</v>
      </c>
      <c r="E10" s="2214">
        <f>'12-18л. РАСКЛАДКА'!U13</f>
        <v>30</v>
      </c>
      <c r="F10" s="1635">
        <f>'12-18л. РАСКЛАДКА'!U72</f>
        <v>20</v>
      </c>
      <c r="G10" s="1635">
        <f>'12-18л. РАСКЛАДКА'!U130</f>
        <v>0</v>
      </c>
      <c r="H10" s="1635">
        <f>'12-18л. РАСКЛАДКА'!U186</f>
        <v>0</v>
      </c>
      <c r="I10" s="2064">
        <f>'12-18л. РАСКЛАДКА'!U243</f>
        <v>35</v>
      </c>
      <c r="J10" s="2098">
        <f>'12-18л. РАСКЛАДКА'!U297</f>
        <v>70</v>
      </c>
      <c r="K10" s="1635">
        <f>'12-18л. РАСКЛАДКА'!U352</f>
        <v>25</v>
      </c>
      <c r="L10" s="1635">
        <f>'12-18л. РАСКЛАДКА'!U408</f>
        <v>20.8</v>
      </c>
      <c r="M10" s="1635">
        <f>'12-18л. РАСКЛАДКА'!U461</f>
        <v>30</v>
      </c>
      <c r="N10" s="1635">
        <f>'12-18л. РАСКЛАДКА'!U515</f>
        <v>0</v>
      </c>
      <c r="O10" s="2064">
        <f>'12-18л. РАСКЛАДКА'!U568</f>
        <v>9.1999999999999993</v>
      </c>
      <c r="P10" s="372">
        <f>'12-18л. РАСКЛАДКА'!U623</f>
        <v>0</v>
      </c>
      <c r="Q10" s="2071">
        <f t="shared" si="0"/>
        <v>240</v>
      </c>
      <c r="R10" s="2952">
        <v>0</v>
      </c>
      <c r="S10" s="2384">
        <v>240</v>
      </c>
      <c r="T10" s="2377">
        <v>200</v>
      </c>
      <c r="V10" s="383"/>
      <c r="W10" s="126"/>
      <c r="X10" s="634"/>
      <c r="Y10" s="635"/>
      <c r="Z10" s="367"/>
      <c r="AA10" s="157"/>
      <c r="AB10" s="106"/>
      <c r="AC10" s="106"/>
      <c r="AD10" s="106"/>
      <c r="AE10" s="631"/>
      <c r="AF10" s="126"/>
      <c r="AG10" s="106"/>
      <c r="AH10" s="632"/>
      <c r="AI10" s="106"/>
      <c r="AJ10" s="2191"/>
      <c r="AK10" s="106"/>
      <c r="AL10" s="106"/>
      <c r="AM10" s="106"/>
    </row>
    <row r="11" spans="2:39">
      <c r="B11" s="458">
        <v>3</v>
      </c>
      <c r="C11" s="231" t="s">
        <v>41</v>
      </c>
      <c r="D11" s="2225">
        <v>2</v>
      </c>
      <c r="E11" s="2214">
        <f>'12-18л. РАСКЛАДКА'!U14</f>
        <v>8.4</v>
      </c>
      <c r="F11" s="1635">
        <f>'12-18л. РАСКЛАДКА'!U73</f>
        <v>5.6</v>
      </c>
      <c r="G11" s="1635">
        <f>'12-18л. РАСКЛАДКА'!U131</f>
        <v>0</v>
      </c>
      <c r="H11" s="1635">
        <f>'12-18л. РАСКЛАДКА'!U187</f>
        <v>1.1000000000000001</v>
      </c>
      <c r="I11" s="2064">
        <f>'12-18л. РАСКЛАДКА'!U244</f>
        <v>2.75</v>
      </c>
      <c r="J11" s="2098">
        <f>'12-18л. РАСКЛАДКА'!U298</f>
        <v>0</v>
      </c>
      <c r="K11" s="1635">
        <f>'12-18л. РАСКЛАДКА'!U353</f>
        <v>0</v>
      </c>
      <c r="L11" s="1635">
        <f>'12-18л. РАСКЛАДКА'!U409</f>
        <v>2.4</v>
      </c>
      <c r="M11" s="1635">
        <f>'12-18л. РАСКЛАДКА'!U462</f>
        <v>0</v>
      </c>
      <c r="N11" s="1635">
        <f>'12-18л. РАСКЛАДКА'!U516</f>
        <v>0</v>
      </c>
      <c r="O11" s="2064">
        <f>'12-18л. РАСКЛАДКА'!U569</f>
        <v>1.5</v>
      </c>
      <c r="P11" s="372">
        <f>'12-18л. РАСКЛАДКА'!U624</f>
        <v>2.25</v>
      </c>
      <c r="Q11" s="2071">
        <f t="shared" si="0"/>
        <v>24</v>
      </c>
      <c r="R11" s="2953">
        <v>0</v>
      </c>
      <c r="S11" s="2384">
        <v>24</v>
      </c>
      <c r="T11" s="2377">
        <v>20</v>
      </c>
      <c r="V11" s="383"/>
      <c r="W11" s="126"/>
      <c r="X11" s="629"/>
      <c r="Y11" s="635"/>
      <c r="Z11" s="367"/>
      <c r="AA11" s="157"/>
      <c r="AB11" s="106"/>
      <c r="AC11" s="106"/>
      <c r="AD11" s="106"/>
      <c r="AE11" s="631"/>
      <c r="AF11" s="126"/>
      <c r="AG11" s="106"/>
      <c r="AH11" s="632"/>
      <c r="AI11" s="106"/>
      <c r="AJ11" s="2196"/>
      <c r="AK11" s="106"/>
      <c r="AL11" s="106"/>
      <c r="AM11" s="106"/>
    </row>
    <row r="12" spans="2:39">
      <c r="B12" s="458">
        <v>4</v>
      </c>
      <c r="C12" s="231" t="s">
        <v>42</v>
      </c>
      <c r="D12" s="2225">
        <v>5</v>
      </c>
      <c r="E12" s="2214">
        <f>'12-18л. РАСКЛАДКА'!U15</f>
        <v>3.6</v>
      </c>
      <c r="F12" s="1635">
        <f>'12-18л. РАСКЛАДКА'!U74</f>
        <v>0</v>
      </c>
      <c r="G12" s="1635">
        <f>'12-18л. РАСКЛАДКА'!U132</f>
        <v>23</v>
      </c>
      <c r="H12" s="1635">
        <f>'12-18л. РАСКЛАДКА'!U188</f>
        <v>13.680999999999999</v>
      </c>
      <c r="I12" s="2064">
        <f>'12-18л. РАСКЛАДКА'!U245</f>
        <v>0</v>
      </c>
      <c r="J12" s="2098">
        <f>'12-18л. РАСКЛАДКА'!U299</f>
        <v>0</v>
      </c>
      <c r="K12" s="1635">
        <f>'12-18л. РАСКЛАДКА'!U354</f>
        <v>0</v>
      </c>
      <c r="L12" s="1635">
        <f>'12-18л. РАСКЛАДКА'!U410</f>
        <v>0</v>
      </c>
      <c r="M12" s="1635">
        <f>'12-18л. РАСКЛАДКА'!U463</f>
        <v>12</v>
      </c>
      <c r="N12" s="1635">
        <f>'12-18л. РАСКЛАДКА'!U517</f>
        <v>0</v>
      </c>
      <c r="O12" s="2064">
        <f>'12-18л. РАСКЛАДКА'!U570</f>
        <v>0</v>
      </c>
      <c r="P12" s="372">
        <f>'12-18л. РАСКЛАДКА'!U625</f>
        <v>7.7190000000000003</v>
      </c>
      <c r="Q12" s="2071">
        <f t="shared" si="0"/>
        <v>60</v>
      </c>
      <c r="R12" s="2952">
        <v>0</v>
      </c>
      <c r="S12" s="2384">
        <v>60</v>
      </c>
      <c r="T12" s="2377">
        <v>50</v>
      </c>
      <c r="V12" s="383"/>
      <c r="W12" s="126"/>
      <c r="X12" s="637"/>
      <c r="Y12" s="635"/>
      <c r="Z12" s="367"/>
      <c r="AA12" s="157"/>
      <c r="AB12" s="106"/>
      <c r="AC12" s="106"/>
      <c r="AD12" s="106"/>
      <c r="AE12" s="631"/>
      <c r="AF12" s="126"/>
      <c r="AG12" s="106"/>
      <c r="AH12" s="632"/>
      <c r="AI12" s="106"/>
      <c r="AJ12" s="2191"/>
      <c r="AK12" s="106"/>
      <c r="AL12" s="106"/>
      <c r="AM12" s="106"/>
    </row>
    <row r="13" spans="2:39">
      <c r="B13" s="458">
        <v>5</v>
      </c>
      <c r="C13" s="231" t="s">
        <v>43</v>
      </c>
      <c r="D13" s="2225">
        <v>2</v>
      </c>
      <c r="E13" s="2214">
        <f>'12-18л. РАСКЛАДКА'!U16</f>
        <v>0</v>
      </c>
      <c r="F13" s="1635">
        <f>'12-18л. РАСКЛАДКА'!U75</f>
        <v>0</v>
      </c>
      <c r="G13" s="1635">
        <f>'12-18л. РАСКЛАДКА'!U133</f>
        <v>0</v>
      </c>
      <c r="H13" s="1635">
        <f>'12-18л. РАСКЛАДКА'!U189</f>
        <v>0</v>
      </c>
      <c r="I13" s="2064">
        <f>'12-18л. РАСКЛАДКА'!U246</f>
        <v>0</v>
      </c>
      <c r="J13" s="2098">
        <f>'12-18л. РАСКЛАДКА'!U300</f>
        <v>0</v>
      </c>
      <c r="K13" s="1635">
        <f>'12-18л. РАСКЛАДКА'!U355</f>
        <v>0</v>
      </c>
      <c r="L13" s="1635">
        <f>'12-18л. РАСКЛАДКА'!U411</f>
        <v>0</v>
      </c>
      <c r="M13" s="1635">
        <f>'12-18л. РАСКЛАДКА'!U464</f>
        <v>0</v>
      </c>
      <c r="N13" s="1635">
        <f>'12-18л. РАСКЛАДКА'!U518</f>
        <v>0</v>
      </c>
      <c r="O13" s="2064">
        <f>'12-18л. РАСКЛАДКА'!U571</f>
        <v>20</v>
      </c>
      <c r="P13" s="372">
        <f>'12-18л. РАСКЛАДКА'!U626</f>
        <v>0</v>
      </c>
      <c r="Q13" s="2071">
        <f t="shared" si="0"/>
        <v>20</v>
      </c>
      <c r="R13" s="2953">
        <v>-16.666667</v>
      </c>
      <c r="S13" s="2384">
        <v>24</v>
      </c>
      <c r="T13" s="2377">
        <v>20</v>
      </c>
      <c r="V13" s="383"/>
      <c r="W13" s="126"/>
      <c r="X13" s="629"/>
      <c r="Y13" s="635"/>
      <c r="Z13" s="106"/>
      <c r="AA13" s="157"/>
      <c r="AB13" s="106"/>
      <c r="AC13" s="106"/>
      <c r="AD13" s="106"/>
      <c r="AE13" s="631"/>
      <c r="AF13" s="126"/>
      <c r="AG13" s="106"/>
      <c r="AH13" s="632"/>
      <c r="AI13" s="106"/>
      <c r="AJ13" s="2192"/>
      <c r="AK13" s="106"/>
      <c r="AL13" s="106"/>
      <c r="AM13" s="106"/>
    </row>
    <row r="14" spans="2:39">
      <c r="B14" s="1389">
        <v>6</v>
      </c>
      <c r="C14" s="1419" t="s">
        <v>44</v>
      </c>
      <c r="D14" s="2226">
        <v>18.7</v>
      </c>
      <c r="E14" s="2215">
        <f>'12-18л. РАСКЛАДКА'!U17</f>
        <v>0</v>
      </c>
      <c r="F14" s="1649">
        <f>'12-18л. РАСКЛАДКА'!U76</f>
        <v>93.8</v>
      </c>
      <c r="G14" s="1649">
        <f>'12-18л. РАСКЛАДКА'!U134</f>
        <v>0</v>
      </c>
      <c r="H14" s="1649">
        <f>'12-18л. РАСКЛАДКА'!U190</f>
        <v>0</v>
      </c>
      <c r="I14" s="2065">
        <f>'12-18л. РАСКЛАДКА'!U247</f>
        <v>0</v>
      </c>
      <c r="J14" s="2092">
        <f>'12-18л. РАСКЛАДКА'!U301</f>
        <v>0</v>
      </c>
      <c r="K14" s="1649">
        <f>'12-18л. РАСКЛАДКА'!U356</f>
        <v>0</v>
      </c>
      <c r="L14" s="1649">
        <f>'12-18л. РАСКЛАДКА'!U412</f>
        <v>0</v>
      </c>
      <c r="M14" s="1649">
        <f>'12-18л. РАСКЛАДКА'!U465</f>
        <v>0</v>
      </c>
      <c r="N14" s="1649">
        <f>'12-18л. РАСКЛАДКА'!U519</f>
        <v>111.6</v>
      </c>
      <c r="O14" s="2065">
        <f>'12-18л. РАСКЛАДКА'!U572</f>
        <v>0</v>
      </c>
      <c r="P14" s="1441">
        <f>'12-18л. РАСКЛАДКА'!U627</f>
        <v>0</v>
      </c>
      <c r="Q14" s="1684">
        <f t="shared" si="0"/>
        <v>205.39999999999998</v>
      </c>
      <c r="R14" s="2954">
        <v>-8.4670229999999993</v>
      </c>
      <c r="S14" s="2385">
        <v>224.4</v>
      </c>
      <c r="T14" s="2378">
        <v>187</v>
      </c>
      <c r="V14" s="383"/>
      <c r="W14" s="126"/>
      <c r="X14" s="629"/>
      <c r="Y14" s="635"/>
      <c r="Z14" s="367"/>
      <c r="AA14" s="157"/>
      <c r="AB14" s="106"/>
      <c r="AC14" s="106"/>
      <c r="AD14" s="106"/>
      <c r="AE14" s="631"/>
      <c r="AF14" s="126"/>
      <c r="AG14" s="106"/>
      <c r="AH14" s="632"/>
      <c r="AI14" s="106"/>
      <c r="AJ14" s="2196"/>
      <c r="AK14" s="106"/>
      <c r="AL14" s="106"/>
      <c r="AM14" s="106"/>
    </row>
    <row r="15" spans="2:39" ht="13.5" customHeight="1">
      <c r="B15" s="1389">
        <v>7</v>
      </c>
      <c r="C15" s="2133" t="s">
        <v>423</v>
      </c>
      <c r="D15" s="3695">
        <v>28.8</v>
      </c>
      <c r="E15" s="1651">
        <f>'12-18л. РАСКЛАДКА'!U18</f>
        <v>62.28</v>
      </c>
      <c r="F15" s="1653">
        <f>'12-18л. РАСКЛАДКА'!U77</f>
        <v>0</v>
      </c>
      <c r="G15" s="1651">
        <f>'12-18л. РАСКЛАДКА'!U135</f>
        <v>19</v>
      </c>
      <c r="H15" s="1653">
        <f>'12-18л. РАСКЛАДКА'!U191</f>
        <v>49.26</v>
      </c>
      <c r="I15" s="1651">
        <f>'12-18л. РАСКЛАДКА'!U248</f>
        <v>52.92</v>
      </c>
      <c r="J15" s="2092">
        <f>'12-18л. РАСКЛАДКА'!U302</f>
        <v>0</v>
      </c>
      <c r="K15" s="2099">
        <f>'12-18л. РАСКЛАДКА'!U357</f>
        <v>0</v>
      </c>
      <c r="L15" s="1651">
        <f>'12-18л. РАСКЛАДКА'!U413</f>
        <v>0</v>
      </c>
      <c r="M15" s="1653">
        <f>'12-18л. РАСКЛАДКА'!U466</f>
        <v>99.6</v>
      </c>
      <c r="N15" s="1651">
        <f>'12-18л. РАСКЛАДКА'!U520</f>
        <v>42</v>
      </c>
      <c r="O15" s="2067">
        <f>'12-18л. РАСКЛАДКА'!U573</f>
        <v>0</v>
      </c>
      <c r="P15" s="3709">
        <f>'12-18л. РАСКЛАДКА'!U628</f>
        <v>56.95</v>
      </c>
      <c r="Q15" s="3707">
        <f t="shared" si="0"/>
        <v>382.00999999999993</v>
      </c>
      <c r="R15" s="3708">
        <v>10.535301</v>
      </c>
      <c r="S15" s="3709">
        <v>345.6</v>
      </c>
      <c r="T15" s="2379">
        <f>T17-T16</f>
        <v>288</v>
      </c>
      <c r="V15" s="383"/>
      <c r="W15" s="485"/>
      <c r="X15" s="629"/>
      <c r="Y15" s="635"/>
      <c r="Z15" s="367"/>
      <c r="AA15" s="157"/>
      <c r="AB15" s="106"/>
      <c r="AC15" s="106"/>
      <c r="AD15" s="106"/>
      <c r="AE15" s="631"/>
      <c r="AF15" s="126"/>
      <c r="AG15" s="106"/>
      <c r="AH15" s="632"/>
      <c r="AI15" s="106"/>
      <c r="AJ15" s="2192"/>
      <c r="AK15" s="106"/>
      <c r="AL15" s="106"/>
      <c r="AM15" s="106"/>
    </row>
    <row r="16" spans="2:39" ht="11.25" customHeight="1">
      <c r="B16" s="1418"/>
      <c r="C16" s="2222" t="s">
        <v>424</v>
      </c>
      <c r="D16" s="3696">
        <v>3.2</v>
      </c>
      <c r="E16" s="1650">
        <f>'12-18л. РАСКЛАДКА'!U19</f>
        <v>0</v>
      </c>
      <c r="F16" s="1654">
        <f>'12-18л. РАСКЛАДКА'!U78</f>
        <v>0</v>
      </c>
      <c r="G16" s="1650">
        <f>'12-18л. РАСКЛАДКА'!U136</f>
        <v>0</v>
      </c>
      <c r="H16" s="1654">
        <f>'12-18л. РАСКЛАДКА'!U192</f>
        <v>0</v>
      </c>
      <c r="I16" s="1650">
        <f>'12-18л. РАСКЛАДКА'!U249</f>
        <v>0</v>
      </c>
      <c r="J16" s="2093">
        <f>'12-18л. РАСКЛАДКА'!U303</f>
        <v>0</v>
      </c>
      <c r="K16" s="2100">
        <f>'12-18л. РАСКЛАДКА'!U358</f>
        <v>0</v>
      </c>
      <c r="L16" s="1650">
        <f>'12-18л. РАСКЛАДКА'!U414</f>
        <v>0</v>
      </c>
      <c r="M16" s="1654">
        <f>'12-18л. РАСКЛАДКА'!U467</f>
        <v>0</v>
      </c>
      <c r="N16" s="1650">
        <f>'12-18л. РАСКЛАДКА'!U521</f>
        <v>0</v>
      </c>
      <c r="O16" s="2068">
        <f>'12-18л. РАСКЛАДКА'!U574</f>
        <v>2</v>
      </c>
      <c r="P16" s="3712">
        <f>'12-18л. РАСКЛАДКА'!U629</f>
        <v>0</v>
      </c>
      <c r="Q16" s="3710">
        <f t="shared" si="0"/>
        <v>2</v>
      </c>
      <c r="R16" s="3711">
        <v>-94.791667000000004</v>
      </c>
      <c r="S16" s="3712">
        <v>38.4</v>
      </c>
      <c r="T16" s="2380">
        <f>(T17/100)*10</f>
        <v>32</v>
      </c>
      <c r="V16" s="383"/>
      <c r="W16" s="494"/>
      <c r="X16" s="629"/>
      <c r="Y16" s="635"/>
      <c r="Z16" s="367"/>
      <c r="AA16" s="157"/>
      <c r="AB16" s="106"/>
      <c r="AC16" s="106"/>
      <c r="AD16" s="106"/>
      <c r="AE16" s="631"/>
      <c r="AF16" s="126"/>
      <c r="AG16" s="106"/>
      <c r="AH16" s="632"/>
      <c r="AI16" s="106"/>
      <c r="AJ16" s="2192"/>
      <c r="AK16" s="106"/>
      <c r="AL16" s="106"/>
      <c r="AM16" s="106"/>
    </row>
    <row r="17" spans="2:39" ht="14.25" customHeight="1">
      <c r="B17" s="1390"/>
      <c r="C17" s="2223" t="s">
        <v>435</v>
      </c>
      <c r="D17" s="2225">
        <v>32</v>
      </c>
      <c r="E17" s="1652">
        <f>'12-18л. РАСКЛАДКА'!U20</f>
        <v>62.28</v>
      </c>
      <c r="F17" s="655">
        <f>'12-18л. РАСКЛАДКА'!U79</f>
        <v>0</v>
      </c>
      <c r="G17" s="1652">
        <f>'12-18л. РАСКЛАДКА'!U137</f>
        <v>19</v>
      </c>
      <c r="H17" s="655">
        <f>'12-18л. РАСКЛАДКА'!U193</f>
        <v>49.26</v>
      </c>
      <c r="I17" s="1652">
        <f>'12-18л. РАСКЛАДКА'!U250</f>
        <v>52.92</v>
      </c>
      <c r="J17" s="2094">
        <f>'12-18л. РАСКЛАДКА'!U304</f>
        <v>0</v>
      </c>
      <c r="K17" s="2101">
        <f>'12-18л. РАСКЛАДКА'!U359</f>
        <v>0</v>
      </c>
      <c r="L17" s="1652">
        <f>'12-18л. РАСКЛАДКА'!U415</f>
        <v>0</v>
      </c>
      <c r="M17" s="655">
        <f>'12-18л. РАСКЛАДКА'!U468</f>
        <v>99.6</v>
      </c>
      <c r="N17" s="1652">
        <f>'12-18л. РАСКЛАДКА'!U522</f>
        <v>42</v>
      </c>
      <c r="O17" s="2066">
        <f>'12-18л. РАСКЛАДКА'!U575</f>
        <v>2</v>
      </c>
      <c r="P17" s="1225">
        <f>'12-18л. РАСКЛАДКА'!U630</f>
        <v>56.95</v>
      </c>
      <c r="Q17" s="2431">
        <f t="shared" si="0"/>
        <v>384.00999999999993</v>
      </c>
      <c r="R17" s="2852">
        <v>2.604E-3</v>
      </c>
      <c r="S17" s="2387">
        <v>384</v>
      </c>
      <c r="T17" s="2381">
        <v>320</v>
      </c>
      <c r="V17" s="383"/>
      <c r="W17" s="3702"/>
      <c r="X17" s="629"/>
      <c r="Y17" s="635"/>
      <c r="Z17" s="367"/>
      <c r="AA17" s="157"/>
      <c r="AB17" s="106"/>
      <c r="AC17" s="106"/>
      <c r="AD17" s="106"/>
      <c r="AE17" s="631"/>
      <c r="AF17" s="126"/>
      <c r="AG17" s="106"/>
      <c r="AH17" s="632"/>
      <c r="AI17" s="106"/>
      <c r="AJ17" s="2192"/>
      <c r="AK17" s="106"/>
      <c r="AL17" s="106"/>
      <c r="AM17" s="106"/>
    </row>
    <row r="18" spans="2:39">
      <c r="B18" s="1390">
        <v>8</v>
      </c>
      <c r="C18" s="1417" t="s">
        <v>181</v>
      </c>
      <c r="D18" s="2225">
        <v>18.5</v>
      </c>
      <c r="E18" s="2101">
        <f>'12-18л. РАСКЛАДКА'!U21</f>
        <v>0</v>
      </c>
      <c r="F18" s="655">
        <f>'12-18л. РАСКЛАДКА'!U80</f>
        <v>0</v>
      </c>
      <c r="G18" s="655">
        <f>'12-18л. РАСКЛАДКА'!U138</f>
        <v>11.25</v>
      </c>
      <c r="H18" s="655">
        <f>'12-18л. РАСКЛАДКА'!U194</f>
        <v>7.5</v>
      </c>
      <c r="I18" s="2066">
        <f>'12-18л. РАСКЛАДКА'!U251</f>
        <v>7.5</v>
      </c>
      <c r="J18" s="2094">
        <f>'12-18л. РАСКЛАДКА'!U305</f>
        <v>84.5</v>
      </c>
      <c r="K18" s="655">
        <f>'12-18л. РАСКЛАДКА'!U360</f>
        <v>111.25</v>
      </c>
      <c r="L18" s="655">
        <f>'12-18л. РАСКЛАДКА'!U416</f>
        <v>0</v>
      </c>
      <c r="M18" s="655">
        <f>'12-18л. РАСКЛАДКА'!U469</f>
        <v>0</v>
      </c>
      <c r="N18" s="655">
        <f>'12-18л. РАСКЛАДКА'!U523</f>
        <v>0</v>
      </c>
      <c r="O18" s="2066">
        <f>'12-18л. РАСКЛАДКА'!U576</f>
        <v>0</v>
      </c>
      <c r="P18" s="1225">
        <f>'12-18л. РАСКЛАДКА'!U631</f>
        <v>0</v>
      </c>
      <c r="Q18" s="2079">
        <f t="shared" si="0"/>
        <v>222</v>
      </c>
      <c r="R18" s="2955">
        <v>0</v>
      </c>
      <c r="S18" s="2387">
        <v>222</v>
      </c>
      <c r="T18" s="2381">
        <v>185</v>
      </c>
      <c r="V18" s="383"/>
      <c r="W18" s="126"/>
      <c r="X18" s="629"/>
      <c r="Y18" s="635"/>
      <c r="Z18" s="367"/>
      <c r="AA18" s="157"/>
      <c r="AB18" s="106"/>
      <c r="AC18" s="106"/>
      <c r="AD18" s="106"/>
      <c r="AE18" s="631"/>
      <c r="AF18" s="126"/>
      <c r="AG18" s="106"/>
      <c r="AH18" s="632"/>
      <c r="AI18" s="106"/>
      <c r="AJ18" s="2192"/>
      <c r="AK18" s="106"/>
      <c r="AL18" s="106"/>
      <c r="AM18" s="106"/>
    </row>
    <row r="19" spans="2:39" ht="12.75" customHeight="1">
      <c r="B19" s="458">
        <v>9</v>
      </c>
      <c r="C19" s="231" t="s">
        <v>93</v>
      </c>
      <c r="D19" s="2225">
        <v>2</v>
      </c>
      <c r="E19" s="2214">
        <f>'12-18л. РАСКЛАДКА'!U22</f>
        <v>0</v>
      </c>
      <c r="F19" s="1635">
        <f>'12-18л. РАСКЛАДКА'!U81</f>
        <v>0</v>
      </c>
      <c r="G19" s="1635">
        <f>'12-18л. РАСКЛАДКА'!U139</f>
        <v>0</v>
      </c>
      <c r="H19" s="1635">
        <f>'12-18л. РАСКЛАДКА'!U195</f>
        <v>0</v>
      </c>
      <c r="I19" s="2064">
        <f>'12-18л. РАСКЛАДКА'!U252</f>
        <v>0</v>
      </c>
      <c r="J19" s="2098">
        <f>'12-18л. РАСКЛАДКА'!U306</f>
        <v>4</v>
      </c>
      <c r="K19" s="1635">
        <f>'12-18л. РАСКЛАДКА'!U361</f>
        <v>0</v>
      </c>
      <c r="L19" s="1635">
        <f>'12-18л. РАСКЛАДКА'!U417</f>
        <v>20</v>
      </c>
      <c r="M19" s="1635">
        <f>'12-18л. РАСКЛАДКА'!U470</f>
        <v>0</v>
      </c>
      <c r="N19" s="1635">
        <f>'12-18л. РАСКЛАДКА'!U524</f>
        <v>0</v>
      </c>
      <c r="O19" s="2064">
        <f>'12-18л. РАСКЛАДКА'!U577</f>
        <v>0</v>
      </c>
      <c r="P19" s="372">
        <f>'12-18л. РАСКЛАДКА'!U632</f>
        <v>0</v>
      </c>
      <c r="Q19" s="2071">
        <f t="shared" si="0"/>
        <v>24</v>
      </c>
      <c r="R19" s="2952">
        <v>0</v>
      </c>
      <c r="S19" s="2384">
        <v>24</v>
      </c>
      <c r="T19" s="2377">
        <v>20</v>
      </c>
      <c r="V19" s="383"/>
      <c r="W19" s="126"/>
      <c r="X19" s="629"/>
      <c r="Y19" s="635"/>
      <c r="Z19" s="367"/>
      <c r="AA19" s="157"/>
      <c r="AB19" s="106"/>
      <c r="AC19" s="106"/>
      <c r="AD19" s="106"/>
      <c r="AE19" s="631"/>
      <c r="AF19" s="126"/>
      <c r="AG19" s="106"/>
      <c r="AH19" s="632"/>
      <c r="AI19" s="106"/>
      <c r="AJ19" s="2192"/>
      <c r="AK19" s="106"/>
      <c r="AL19" s="106"/>
      <c r="AM19" s="106"/>
    </row>
    <row r="20" spans="2:39">
      <c r="B20" s="458">
        <v>10</v>
      </c>
      <c r="C20" s="1166" t="s">
        <v>351</v>
      </c>
      <c r="D20" s="2225">
        <v>20</v>
      </c>
      <c r="E20" s="2214">
        <f>'12-18л. РАСКЛАДКА'!U23</f>
        <v>200</v>
      </c>
      <c r="F20" s="1635">
        <f>'12-18л. РАСКЛАДКА'!U82</f>
        <v>0</v>
      </c>
      <c r="G20" s="1635">
        <f>'12-18л. РАСКЛАДКА'!U140</f>
        <v>0</v>
      </c>
      <c r="H20" s="1635">
        <f>'12-18л. РАСКЛАДКА'!U196</f>
        <v>0</v>
      </c>
      <c r="I20" s="2064">
        <f>'12-18л. РАСКЛАДКА'!U253</f>
        <v>0</v>
      </c>
      <c r="J20" s="2098">
        <f>'12-18л. РАСКЛАДКА'!U307</f>
        <v>0</v>
      </c>
      <c r="K20" s="1635">
        <f>'12-18л. РАСКЛАДКА'!U362</f>
        <v>0</v>
      </c>
      <c r="L20" s="1635">
        <f>'12-18л. РАСКЛАДКА'!U418</f>
        <v>0</v>
      </c>
      <c r="M20" s="1635">
        <f>'12-18л. РАСКЛАДКА'!U471</f>
        <v>0</v>
      </c>
      <c r="N20" s="1635">
        <f>'12-18л. РАСКЛАДКА'!U525</f>
        <v>0</v>
      </c>
      <c r="O20" s="2064">
        <f>'12-18л. РАСКЛАДКА'!U578</f>
        <v>0</v>
      </c>
      <c r="P20" s="372">
        <f>'12-18л. РАСКЛАДКА'!U633</f>
        <v>0</v>
      </c>
      <c r="Q20" s="2071">
        <f t="shared" si="0"/>
        <v>200</v>
      </c>
      <c r="R20" s="2953">
        <v>-16.666667</v>
      </c>
      <c r="S20" s="2384">
        <v>240</v>
      </c>
      <c r="T20" s="2377">
        <v>200</v>
      </c>
      <c r="V20" s="383"/>
      <c r="W20" s="3702"/>
      <c r="X20" s="629"/>
      <c r="Y20" s="635"/>
      <c r="Z20" s="367"/>
      <c r="AA20" s="106"/>
      <c r="AB20" s="106"/>
      <c r="AC20" s="106"/>
      <c r="AD20" s="106"/>
      <c r="AE20" s="631"/>
      <c r="AF20" s="126"/>
      <c r="AG20" s="106"/>
      <c r="AH20" s="632"/>
      <c r="AI20" s="106"/>
      <c r="AJ20" s="2192"/>
      <c r="AK20" s="106"/>
      <c r="AL20" s="106"/>
      <c r="AM20" s="106"/>
    </row>
    <row r="21" spans="2:39" ht="12.75" customHeight="1">
      <c r="B21" s="458">
        <v>11</v>
      </c>
      <c r="C21" s="231" t="s">
        <v>100</v>
      </c>
      <c r="D21" s="2225">
        <v>7.8</v>
      </c>
      <c r="E21" s="2214">
        <f>'12-18л. РАСКЛАДКА'!U24</f>
        <v>34.44</v>
      </c>
      <c r="F21" s="1635">
        <f>'12-18л. РАСКЛАДКА'!U83</f>
        <v>0</v>
      </c>
      <c r="G21" s="1635">
        <f>'12-18л. РАСКЛАДКА'!U141</f>
        <v>0</v>
      </c>
      <c r="H21" s="1635">
        <f>'12-18л. РАСКЛАДКА'!U197</f>
        <v>0</v>
      </c>
      <c r="I21" s="2064">
        <f>'12-18л. РАСКЛАДКА'!U254</f>
        <v>0</v>
      </c>
      <c r="J21" s="2098">
        <f>'12-18л. РАСКЛАДКА'!U308</f>
        <v>0</v>
      </c>
      <c r="K21" s="1635">
        <f>'12-18л. РАСКЛАДКА'!U363</f>
        <v>0</v>
      </c>
      <c r="L21" s="1635">
        <f>'12-18л. РАСКЛАДКА'!U419</f>
        <v>0</v>
      </c>
      <c r="M21" s="1635">
        <f>'12-18л. РАСКЛАДКА'!U472</f>
        <v>0</v>
      </c>
      <c r="N21" s="1635">
        <f>'12-18л. РАСКЛАДКА'!U526</f>
        <v>0</v>
      </c>
      <c r="O21" s="2064">
        <f>'12-18л. РАСКЛАДКА'!U579</f>
        <v>43.56</v>
      </c>
      <c r="P21" s="372">
        <f>'12-18л. РАСКЛАДКА'!U634</f>
        <v>15.6</v>
      </c>
      <c r="Q21" s="2071">
        <f t="shared" si="0"/>
        <v>93.6</v>
      </c>
      <c r="R21" s="2953">
        <v>0</v>
      </c>
      <c r="S21" s="2384">
        <v>93.6</v>
      </c>
      <c r="T21" s="2377">
        <v>78</v>
      </c>
      <c r="V21" s="383"/>
      <c r="W21" s="126"/>
      <c r="X21" s="629"/>
      <c r="Y21" s="635"/>
      <c r="Z21" s="367"/>
      <c r="AA21" s="106"/>
      <c r="AB21" s="106"/>
      <c r="AC21" s="106"/>
      <c r="AD21" s="106"/>
      <c r="AE21" s="631"/>
      <c r="AF21" s="126"/>
      <c r="AG21" s="106"/>
      <c r="AH21" s="632"/>
      <c r="AI21" s="106"/>
      <c r="AJ21" s="2193"/>
      <c r="AK21" s="106"/>
      <c r="AL21" s="106"/>
      <c r="AM21" s="106"/>
    </row>
    <row r="22" spans="2:39" ht="12" customHeight="1">
      <c r="B22" s="458">
        <v>12</v>
      </c>
      <c r="C22" s="231" t="s">
        <v>101</v>
      </c>
      <c r="D22" s="2225">
        <v>5.3</v>
      </c>
      <c r="E22" s="2214">
        <f>'12-18л. РАСКЛАДКА'!U25</f>
        <v>0</v>
      </c>
      <c r="F22" s="1635">
        <f>'12-18л. РАСКЛАДКА'!U84</f>
        <v>0</v>
      </c>
      <c r="G22" s="1635">
        <f>'12-18л. РАСКЛАДКА'!U142</f>
        <v>0</v>
      </c>
      <c r="H22" s="1635">
        <f>'12-18л. РАСКЛАДКА'!U198</f>
        <v>0</v>
      </c>
      <c r="I22" s="2064">
        <f>'12-18л. РАСКЛАДКА'!U255</f>
        <v>0</v>
      </c>
      <c r="J22" s="2098">
        <f>'12-18л. РАСКЛАДКА'!U309</f>
        <v>0</v>
      </c>
      <c r="K22" s="1635">
        <f>'12-18л. РАСКЛАДКА'!U364</f>
        <v>0</v>
      </c>
      <c r="L22" s="1635">
        <f>'12-18л. РАСКЛАДКА'!U420</f>
        <v>53</v>
      </c>
      <c r="M22" s="1635">
        <f>'12-18л. РАСКЛАДКА'!U473</f>
        <v>0</v>
      </c>
      <c r="N22" s="1635">
        <f>'12-18л. РАСКЛАДКА'!U527</f>
        <v>0</v>
      </c>
      <c r="O22" s="2064">
        <f>'12-18л. РАСКЛАДКА'!U580</f>
        <v>0</v>
      </c>
      <c r="P22" s="372">
        <f>'12-18л. РАСКЛАДКА'!U635</f>
        <v>10.6</v>
      </c>
      <c r="Q22" s="2071">
        <f t="shared" si="0"/>
        <v>63.6</v>
      </c>
      <c r="R22" s="2953">
        <v>0</v>
      </c>
      <c r="S22" s="2384">
        <v>63.6</v>
      </c>
      <c r="T22" s="2377">
        <v>53</v>
      </c>
      <c r="V22" s="383"/>
      <c r="W22" s="126"/>
      <c r="X22" s="629"/>
      <c r="Y22" s="635"/>
      <c r="Z22" s="367"/>
      <c r="AA22" s="106"/>
      <c r="AB22" s="106"/>
      <c r="AC22" s="106"/>
      <c r="AD22" s="106"/>
      <c r="AE22" s="631"/>
      <c r="AF22" s="126"/>
      <c r="AG22" s="106"/>
      <c r="AH22" s="632"/>
      <c r="AI22" s="106"/>
      <c r="AJ22" s="2193"/>
      <c r="AK22" s="106"/>
      <c r="AL22" s="106"/>
      <c r="AM22" s="106"/>
    </row>
    <row r="23" spans="2:39" ht="12.75" customHeight="1">
      <c r="B23" s="458">
        <v>13</v>
      </c>
      <c r="C23" s="231" t="s">
        <v>45</v>
      </c>
      <c r="D23" s="2225">
        <v>7.7</v>
      </c>
      <c r="E23" s="2214">
        <f>'12-18л. РАСКЛАДКА'!U26</f>
        <v>0</v>
      </c>
      <c r="F23" s="1635">
        <f>'12-18л. РАСКЛАДКА'!U85</f>
        <v>0</v>
      </c>
      <c r="G23" s="1635">
        <f>'12-18л. РАСКЛАДКА'!U143</f>
        <v>0</v>
      </c>
      <c r="H23" s="1635">
        <f>'12-18л. РАСКЛАДКА'!U199</f>
        <v>0</v>
      </c>
      <c r="I23" s="2064">
        <f>'12-18л. РАСКЛАДКА'!U256</f>
        <v>92.4</v>
      </c>
      <c r="J23" s="2098">
        <f>'12-18л. РАСКЛАДКА'!U310</f>
        <v>0</v>
      </c>
      <c r="K23" s="1635">
        <f>'12-18л. РАСКЛАДКА'!U365</f>
        <v>0</v>
      </c>
      <c r="L23" s="1635">
        <f>'12-18л. РАСКЛАДКА'!U421</f>
        <v>0</v>
      </c>
      <c r="M23" s="1635">
        <f>'12-18л. РАСКЛАДКА'!U474</f>
        <v>0</v>
      </c>
      <c r="N23" s="1635">
        <f>'12-18л. РАСКЛАДКА'!U528</f>
        <v>0</v>
      </c>
      <c r="O23" s="2064">
        <f>'12-18л. РАСКЛАДКА'!U581</f>
        <v>0</v>
      </c>
      <c r="P23" s="372">
        <f>'12-18л. РАСКЛАДКА'!U636</f>
        <v>0</v>
      </c>
      <c r="Q23" s="2071">
        <f t="shared" si="0"/>
        <v>92.4</v>
      </c>
      <c r="R23" s="2953">
        <v>0</v>
      </c>
      <c r="S23" s="2384">
        <v>92.4</v>
      </c>
      <c r="T23" s="2377">
        <v>77</v>
      </c>
      <c r="V23" s="383"/>
      <c r="W23" s="126"/>
      <c r="X23" s="629"/>
      <c r="Y23" s="635"/>
      <c r="Z23" s="367"/>
      <c r="AA23" s="157"/>
      <c r="AB23" s="106"/>
      <c r="AC23" s="106"/>
      <c r="AD23" s="106"/>
      <c r="AE23" s="631"/>
      <c r="AF23" s="126"/>
      <c r="AG23" s="106"/>
      <c r="AH23" s="632"/>
      <c r="AI23" s="106"/>
      <c r="AJ23" s="2193"/>
      <c r="AK23" s="106"/>
      <c r="AL23" s="106"/>
      <c r="AM23" s="106"/>
    </row>
    <row r="24" spans="2:39" ht="13.5" customHeight="1">
      <c r="B24" s="458">
        <v>14</v>
      </c>
      <c r="C24" s="231" t="s">
        <v>102</v>
      </c>
      <c r="D24" s="2225">
        <v>4</v>
      </c>
      <c r="E24" s="2214">
        <f>'12-18л. РАСКЛАДКА'!U27</f>
        <v>0</v>
      </c>
      <c r="F24" s="1635">
        <f>'12-18л. РАСКЛАДКА'!U86</f>
        <v>0</v>
      </c>
      <c r="G24" s="1635">
        <f>'12-18л. РАСКЛАДКА'!U144</f>
        <v>0</v>
      </c>
      <c r="H24" s="1635">
        <f>'12-18л. РАСКЛАДКА'!U200</f>
        <v>48</v>
      </c>
      <c r="I24" s="2064">
        <f>'12-18л. РАСКЛАДКА'!U257</f>
        <v>0</v>
      </c>
      <c r="J24" s="2098">
        <f>'12-18л. РАСКЛАДКА'!U311</f>
        <v>0</v>
      </c>
      <c r="K24" s="1635">
        <f>'12-18л. РАСКЛАДКА'!U366</f>
        <v>0</v>
      </c>
      <c r="L24" s="1635">
        <f>'12-18л. РАСКЛАДКА'!U422</f>
        <v>0</v>
      </c>
      <c r="M24" s="1635">
        <f>'12-18л. РАСКЛАДКА'!U475</f>
        <v>0</v>
      </c>
      <c r="N24" s="1635">
        <f>'12-18л. РАСКЛАДКА'!U529</f>
        <v>0</v>
      </c>
      <c r="O24" s="2064">
        <f>'12-18л. РАСКЛАДКА'!U582</f>
        <v>0</v>
      </c>
      <c r="P24" s="372">
        <f>'12-18л. РАСКЛАДКА'!U637</f>
        <v>0</v>
      </c>
      <c r="Q24" s="2071">
        <f t="shared" si="0"/>
        <v>48</v>
      </c>
      <c r="R24" s="2953">
        <v>0</v>
      </c>
      <c r="S24" s="2384">
        <v>48</v>
      </c>
      <c r="T24" s="2377">
        <v>40</v>
      </c>
      <c r="V24" s="383"/>
      <c r="W24" s="126"/>
      <c r="X24" s="629"/>
      <c r="Y24" s="635"/>
      <c r="Z24" s="367"/>
      <c r="AA24" s="157"/>
      <c r="AB24" s="106"/>
      <c r="AC24" s="106"/>
      <c r="AD24" s="106"/>
      <c r="AE24" s="631"/>
      <c r="AF24" s="126"/>
      <c r="AG24" s="106"/>
      <c r="AH24" s="632"/>
      <c r="AI24" s="106"/>
      <c r="AJ24" s="2193"/>
      <c r="AK24" s="106"/>
      <c r="AL24" s="106"/>
      <c r="AM24" s="106"/>
    </row>
    <row r="25" spans="2:39" ht="12" customHeight="1">
      <c r="B25" s="458">
        <v>15</v>
      </c>
      <c r="C25" s="231" t="s">
        <v>182</v>
      </c>
      <c r="D25" s="2225">
        <v>35</v>
      </c>
      <c r="E25" s="2214">
        <f>'12-18л. РАСКЛАДКА'!U28</f>
        <v>20.399999999999999</v>
      </c>
      <c r="F25" s="1635">
        <f>'12-18л. РАСКЛАДКА'!U87</f>
        <v>0</v>
      </c>
      <c r="G25" s="1635">
        <f>'12-18л. РАСКЛАДКА'!U145</f>
        <v>25.5</v>
      </c>
      <c r="H25" s="1635">
        <f>'12-18л. РАСКЛАДКА'!U201</f>
        <v>5</v>
      </c>
      <c r="I25" s="2064">
        <f>'12-18л. РАСКЛАДКА'!U258</f>
        <v>0</v>
      </c>
      <c r="J25" s="2098">
        <f>'12-18л. РАСКЛАДКА'!U312</f>
        <v>30</v>
      </c>
      <c r="K25" s="1635">
        <f>'12-18л. РАСКЛАДКА'!U367</f>
        <v>0</v>
      </c>
      <c r="L25" s="1635">
        <f>'12-18л. РАСКЛАДКА'!U423</f>
        <v>70</v>
      </c>
      <c r="M25" s="1635">
        <f>'12-18л. РАСКЛАДКА'!U476</f>
        <v>12</v>
      </c>
      <c r="N25" s="1635">
        <f>'12-18л. РАСКЛАДКА'!U530</f>
        <v>0</v>
      </c>
      <c r="O25" s="2064">
        <f>'12-18л. РАСКЛАДКА'!U583</f>
        <v>190</v>
      </c>
      <c r="P25" s="372">
        <f>'12-18л. РАСКЛАДКА'!U638</f>
        <v>67.099999999999994</v>
      </c>
      <c r="Q25" s="2071">
        <f t="shared" si="0"/>
        <v>420</v>
      </c>
      <c r="R25" s="2953">
        <v>0</v>
      </c>
      <c r="S25" s="2384">
        <v>420</v>
      </c>
      <c r="T25" s="2377">
        <v>350</v>
      </c>
      <c r="V25" s="383"/>
      <c r="W25" s="126"/>
      <c r="X25" s="629"/>
      <c r="Y25" s="635"/>
      <c r="Z25" s="367"/>
      <c r="AA25" s="2392"/>
      <c r="AB25" s="106"/>
      <c r="AC25" s="106"/>
      <c r="AD25" s="106"/>
      <c r="AE25" s="631"/>
      <c r="AF25" s="126"/>
      <c r="AG25" s="106"/>
      <c r="AH25" s="632"/>
      <c r="AI25" s="106"/>
      <c r="AJ25" s="2227"/>
      <c r="AK25" s="106"/>
      <c r="AL25" s="106"/>
      <c r="AM25" s="106"/>
    </row>
    <row r="26" spans="2:39" ht="14.25" customHeight="1">
      <c r="B26" s="458">
        <v>16</v>
      </c>
      <c r="C26" s="231" t="s">
        <v>183</v>
      </c>
      <c r="D26" s="2225">
        <v>18</v>
      </c>
      <c r="E26" s="2214">
        <f>'12-18л. РАСКЛАДКА'!U29</f>
        <v>0</v>
      </c>
      <c r="F26" s="1635">
        <f>'12-18л. РАСКЛАДКА'!U88</f>
        <v>200</v>
      </c>
      <c r="G26" s="1635">
        <f>'12-18л. РАСКЛАДКА'!U146</f>
        <v>0</v>
      </c>
      <c r="H26" s="1635">
        <f>'12-18л. РАСКЛАДКА'!U202</f>
        <v>0</v>
      </c>
      <c r="I26" s="2064">
        <f>'12-18л. РАСКЛАДКА'!U259</f>
        <v>0</v>
      </c>
      <c r="J26" s="2098">
        <f>'12-18л. РАСКЛАДКА'!U313</f>
        <v>200</v>
      </c>
      <c r="K26" s="1635">
        <f>'12-18л. РАСКЛАДКА'!U368</f>
        <v>0</v>
      </c>
      <c r="L26" s="1635">
        <f>'12-18л. РАСКЛАДКА'!U424</f>
        <v>0</v>
      </c>
      <c r="M26" s="1635">
        <f>'12-18л. РАСКЛАДКА'!U477</f>
        <v>200</v>
      </c>
      <c r="N26" s="1635">
        <f>'12-18л. РАСКЛАДКА'!U531</f>
        <v>200</v>
      </c>
      <c r="O26" s="2064">
        <f>'12-18л. РАСКЛАДКА'!U584</f>
        <v>0</v>
      </c>
      <c r="P26" s="372">
        <f>'12-18л. РАСКЛАДКА'!U639</f>
        <v>0</v>
      </c>
      <c r="Q26" s="2071">
        <f t="shared" si="0"/>
        <v>800</v>
      </c>
      <c r="R26" s="2953">
        <v>270.37036999999998</v>
      </c>
      <c r="S26" s="2384">
        <v>216</v>
      </c>
      <c r="T26" s="2377">
        <v>180</v>
      </c>
      <c r="V26" s="383"/>
      <c r="W26" s="126"/>
      <c r="X26" s="634"/>
      <c r="Y26" s="635"/>
      <c r="Z26" s="367"/>
      <c r="AA26" s="157"/>
      <c r="AB26" s="106"/>
      <c r="AC26" s="106"/>
      <c r="AD26" s="106"/>
      <c r="AE26" s="631"/>
      <c r="AF26" s="126"/>
      <c r="AG26" s="106"/>
      <c r="AH26" s="632"/>
      <c r="AI26" s="106"/>
      <c r="AJ26" s="2193"/>
      <c r="AK26" s="106"/>
      <c r="AL26" s="106"/>
      <c r="AM26" s="106"/>
    </row>
    <row r="27" spans="2:39" ht="12.75" customHeight="1">
      <c r="B27" s="458">
        <v>17</v>
      </c>
      <c r="C27" s="231" t="s">
        <v>184</v>
      </c>
      <c r="D27" s="2225">
        <v>6</v>
      </c>
      <c r="E27" s="2214">
        <f>'12-18л. РАСКЛАДКА'!U30</f>
        <v>0</v>
      </c>
      <c r="F27" s="1635">
        <f>'12-18л. РАСКЛАДКА'!U89</f>
        <v>47.8</v>
      </c>
      <c r="G27" s="1635">
        <f>'12-18л. РАСКЛАДКА'!U147</f>
        <v>0</v>
      </c>
      <c r="H27" s="1635">
        <f>'12-18л. РАСКЛАДКА'!U203</f>
        <v>0</v>
      </c>
      <c r="I27" s="2064">
        <f>'12-18л. РАСКЛАДКА'!U260</f>
        <v>0</v>
      </c>
      <c r="J27" s="2098">
        <f>'12-18л. РАСКЛАДКА'!U314</f>
        <v>0</v>
      </c>
      <c r="K27" s="1635">
        <f>'12-18л. РАСКЛАДКА'!U369</f>
        <v>0</v>
      </c>
      <c r="L27" s="1635">
        <f>'12-18л. РАСКЛАДКА'!U425</f>
        <v>0</v>
      </c>
      <c r="M27" s="1635">
        <f>'12-18л. РАСКЛАДКА'!U478</f>
        <v>24.2</v>
      </c>
      <c r="N27" s="1635">
        <f>'12-18л. РАСКЛАДКА'!U532</f>
        <v>0</v>
      </c>
      <c r="O27" s="2064">
        <f>'12-18л. РАСКЛАДКА'!U585</f>
        <v>0</v>
      </c>
      <c r="P27" s="372">
        <f>'12-18л. РАСКЛАДКА'!U640</f>
        <v>0</v>
      </c>
      <c r="Q27" s="2071">
        <f t="shared" si="0"/>
        <v>72</v>
      </c>
      <c r="R27" s="2953">
        <v>0</v>
      </c>
      <c r="S27" s="2384">
        <v>72</v>
      </c>
      <c r="T27" s="2377">
        <v>60</v>
      </c>
      <c r="V27" s="383"/>
      <c r="W27" s="126"/>
      <c r="X27" s="629"/>
      <c r="Y27" s="635"/>
      <c r="Z27" s="367"/>
      <c r="AA27" s="157"/>
      <c r="AB27" s="106"/>
      <c r="AC27" s="106"/>
      <c r="AD27" s="106"/>
      <c r="AE27" s="631"/>
      <c r="AF27" s="126"/>
      <c r="AG27" s="106"/>
      <c r="AH27" s="632"/>
      <c r="AI27" s="106"/>
      <c r="AJ27" s="2193"/>
      <c r="AK27" s="106"/>
      <c r="AL27" s="106"/>
      <c r="AM27" s="106"/>
    </row>
    <row r="28" spans="2:39" ht="12.75" customHeight="1">
      <c r="B28" s="458">
        <v>18</v>
      </c>
      <c r="C28" s="231" t="s">
        <v>46</v>
      </c>
      <c r="D28" s="2225">
        <v>1.5</v>
      </c>
      <c r="E28" s="2214">
        <f>'12-18л. РАСКЛАДКА'!U31</f>
        <v>0</v>
      </c>
      <c r="F28" s="1635">
        <f>'12-18л. РАСКЛАДКА'!U90</f>
        <v>0</v>
      </c>
      <c r="G28" s="1635">
        <f>'12-18л. РАСКЛАДКА'!U148</f>
        <v>0</v>
      </c>
      <c r="H28" s="1635">
        <f>'12-18л. РАСКЛАДКА'!U204</f>
        <v>0</v>
      </c>
      <c r="I28" s="2064">
        <f>'12-18л. РАСКЛАДКА'!U261</f>
        <v>0</v>
      </c>
      <c r="J28" s="2098">
        <f>'12-18л. РАСКЛАДКА'!U315</f>
        <v>0</v>
      </c>
      <c r="K28" s="1635">
        <f>'12-18л. РАСКЛАДКА'!U370</f>
        <v>15</v>
      </c>
      <c r="L28" s="1635">
        <f>'12-18л. РАСКЛАДКА'!U426</f>
        <v>3</v>
      </c>
      <c r="M28" s="1635">
        <f>'12-18л. РАСКЛАДКА'!U479</f>
        <v>0</v>
      </c>
      <c r="N28" s="1635">
        <f>'12-18л. РАСКЛАДКА'!U533</f>
        <v>0</v>
      </c>
      <c r="O28" s="2064">
        <f>'12-18л. РАСКЛАДКА'!U586</f>
        <v>0</v>
      </c>
      <c r="P28" s="372">
        <f>'12-18л. РАСКЛАДКА'!U641</f>
        <v>0</v>
      </c>
      <c r="Q28" s="2071">
        <f t="shared" si="0"/>
        <v>18</v>
      </c>
      <c r="R28" s="2953">
        <v>0</v>
      </c>
      <c r="S28" s="2384">
        <v>18</v>
      </c>
      <c r="T28" s="2377">
        <v>15</v>
      </c>
      <c r="V28" s="383"/>
      <c r="W28" s="126"/>
      <c r="X28" s="629"/>
      <c r="Y28" s="635"/>
      <c r="Z28" s="367"/>
      <c r="AA28" s="157"/>
      <c r="AB28" s="106"/>
      <c r="AC28" s="106"/>
      <c r="AD28" s="106"/>
      <c r="AE28" s="631"/>
      <c r="AF28" s="126"/>
      <c r="AG28" s="106"/>
      <c r="AH28" s="632"/>
      <c r="AI28" s="106"/>
      <c r="AJ28" s="2193"/>
      <c r="AK28" s="106"/>
      <c r="AL28" s="106"/>
      <c r="AM28" s="106"/>
    </row>
    <row r="29" spans="2:39">
      <c r="B29" s="458">
        <v>19</v>
      </c>
      <c r="C29" s="231" t="s">
        <v>185</v>
      </c>
      <c r="D29" s="2225">
        <v>1</v>
      </c>
      <c r="E29" s="2214">
        <f>'12-18л. РАСКЛАДКА'!U32</f>
        <v>5</v>
      </c>
      <c r="F29" s="1635">
        <f>'12-18л. РАСКЛАДКА'!U91</f>
        <v>0</v>
      </c>
      <c r="G29" s="1635">
        <f>'12-18л. РАСКЛАДКА'!U149</f>
        <v>0</v>
      </c>
      <c r="H29" s="1635">
        <f>'12-18л. РАСКЛАДКА'!U205</f>
        <v>0</v>
      </c>
      <c r="I29" s="2064">
        <f>'12-18л. РАСКЛАДКА'!U262</f>
        <v>0</v>
      </c>
      <c r="J29" s="2098">
        <f>'12-18л. РАСКЛАДКА'!U316</f>
        <v>0</v>
      </c>
      <c r="K29" s="1635">
        <f>'12-18л. РАСКЛАДКА'!U371</f>
        <v>0</v>
      </c>
      <c r="L29" s="1635">
        <f>'12-18л. РАСКЛАДКА'!U427</f>
        <v>0</v>
      </c>
      <c r="M29" s="1635">
        <f>'12-18л. РАСКЛАДКА'!U480</f>
        <v>0</v>
      </c>
      <c r="N29" s="1635">
        <f>'12-18л. РАСКЛАДКА'!U534</f>
        <v>0</v>
      </c>
      <c r="O29" s="2064">
        <f>'12-18л. РАСКЛАДКА'!U587</f>
        <v>5</v>
      </c>
      <c r="P29" s="372">
        <f>'12-18л. РАСКЛАДКА'!U642</f>
        <v>2</v>
      </c>
      <c r="Q29" s="2071">
        <f t="shared" si="0"/>
        <v>12</v>
      </c>
      <c r="R29" s="2953">
        <v>0</v>
      </c>
      <c r="S29" s="2384">
        <v>12</v>
      </c>
      <c r="T29" s="2377">
        <v>10</v>
      </c>
      <c r="V29" s="383"/>
      <c r="W29" s="126"/>
      <c r="X29" s="629"/>
      <c r="Y29" s="635"/>
      <c r="Z29" s="367"/>
      <c r="AA29" s="157"/>
      <c r="AB29" s="106"/>
      <c r="AC29" s="106"/>
      <c r="AD29" s="106"/>
      <c r="AE29" s="631"/>
      <c r="AF29" s="126"/>
      <c r="AG29" s="106"/>
      <c r="AH29" s="632"/>
      <c r="AI29" s="106"/>
      <c r="AJ29" s="2194"/>
      <c r="AK29" s="106"/>
      <c r="AL29" s="106"/>
      <c r="AM29" s="106"/>
    </row>
    <row r="30" spans="2:39" ht="12" customHeight="1">
      <c r="B30" s="458">
        <v>20</v>
      </c>
      <c r="C30" s="231" t="s">
        <v>47</v>
      </c>
      <c r="D30" s="2225">
        <v>3.5</v>
      </c>
      <c r="E30" s="2214">
        <f>'12-18л. РАСКЛАДКА'!U33</f>
        <v>2.64</v>
      </c>
      <c r="F30" s="1635">
        <f>'12-18л. РАСКЛАДКА'!U92</f>
        <v>2.8</v>
      </c>
      <c r="G30" s="1635">
        <f>'12-18л. РАСКЛАДКА'!U150</f>
        <v>6</v>
      </c>
      <c r="H30" s="1635">
        <f>'12-18л. РАСКЛАДКА'!U206</f>
        <v>6</v>
      </c>
      <c r="I30" s="2064">
        <f>'12-18л. РАСКЛАДКА'!U263</f>
        <v>0</v>
      </c>
      <c r="J30" s="2098">
        <f>'12-18л. РАСКЛАДКА'!U317</f>
        <v>7.2</v>
      </c>
      <c r="K30" s="1635">
        <f>'12-18л. РАСКЛАДКА'!U372</f>
        <v>0</v>
      </c>
      <c r="L30" s="1635">
        <f>'12-18л. РАСКЛАДКА'!U428</f>
        <v>1.9</v>
      </c>
      <c r="M30" s="1635">
        <f>'12-18л. РАСКЛАДКА'!U481</f>
        <v>5.6</v>
      </c>
      <c r="N30" s="1635">
        <f>'12-18л. РАСКЛАДКА'!U535</f>
        <v>7.3599999999999994</v>
      </c>
      <c r="O30" s="2064">
        <f>'12-18л. РАСКЛАДКА'!U588</f>
        <v>1.5</v>
      </c>
      <c r="P30" s="372">
        <f>'12-18л. РАСКЛАДКА'!U643</f>
        <v>1</v>
      </c>
      <c r="Q30" s="2071">
        <f t="shared" si="0"/>
        <v>41.999999999999993</v>
      </c>
      <c r="R30" s="2953">
        <v>0</v>
      </c>
      <c r="S30" s="2384">
        <v>42</v>
      </c>
      <c r="T30" s="2377">
        <v>35</v>
      </c>
      <c r="V30" s="383"/>
      <c r="W30" s="126"/>
      <c r="X30" s="629"/>
      <c r="Y30" s="635"/>
      <c r="Z30" s="367"/>
      <c r="AA30" s="157"/>
      <c r="AB30" s="106"/>
      <c r="AC30" s="106"/>
      <c r="AD30" s="106"/>
      <c r="AE30" s="631"/>
      <c r="AF30" s="126"/>
      <c r="AG30" s="106"/>
      <c r="AH30" s="632"/>
      <c r="AI30" s="106"/>
      <c r="AJ30" s="2193"/>
      <c r="AK30" s="106"/>
      <c r="AL30" s="106"/>
      <c r="AM30" s="106"/>
    </row>
    <row r="31" spans="2:39" ht="13.5" customHeight="1">
      <c r="B31" s="458">
        <v>21</v>
      </c>
      <c r="C31" s="231" t="s">
        <v>48</v>
      </c>
      <c r="D31" s="2225">
        <v>1.8</v>
      </c>
      <c r="E31" s="2214">
        <f>'12-18л. РАСКЛАДКА'!U34</f>
        <v>5.74</v>
      </c>
      <c r="F31" s="1635">
        <f>'12-18л. РАСКЛАДКА'!U93</f>
        <v>5.5</v>
      </c>
      <c r="G31" s="1635">
        <f>'12-18л. РАСКЛАДКА'!U151</f>
        <v>0</v>
      </c>
      <c r="H31" s="1635">
        <f>'12-18л. РАСКЛАДКА'!U207</f>
        <v>1.2</v>
      </c>
      <c r="I31" s="2064">
        <f>'12-18л. РАСКЛАДКА'!U264</f>
        <v>5.6</v>
      </c>
      <c r="J31" s="2098">
        <f>'12-18л. РАСКЛАДКА'!U318</f>
        <v>0</v>
      </c>
      <c r="K31" s="1635">
        <f>'12-18л. РАСКЛАДКА'!U373</f>
        <v>0</v>
      </c>
      <c r="L31" s="1635">
        <f>'12-18л. РАСКЛАДКА'!U429</f>
        <v>0</v>
      </c>
      <c r="M31" s="1635">
        <f>'12-18л. РАСКЛАДКА'!U482</f>
        <v>0.16</v>
      </c>
      <c r="N31" s="1635">
        <f>'12-18л. РАСКЛАДКА'!U536</f>
        <v>0</v>
      </c>
      <c r="O31" s="2064">
        <f>'12-18л. РАСКЛАДКА'!U589</f>
        <v>1.26</v>
      </c>
      <c r="P31" s="372">
        <f>'12-18л. РАСКЛАДКА'!U644</f>
        <v>2.14</v>
      </c>
      <c r="Q31" s="2071">
        <f t="shared" si="0"/>
        <v>21.6</v>
      </c>
      <c r="R31" s="2953">
        <v>0</v>
      </c>
      <c r="S31" s="2384">
        <v>21.6</v>
      </c>
      <c r="T31" s="2377">
        <v>18</v>
      </c>
      <c r="V31" s="383"/>
      <c r="W31" s="126"/>
      <c r="X31" s="629"/>
      <c r="Y31" s="635"/>
      <c r="Z31" s="367"/>
      <c r="AA31" s="157"/>
      <c r="AB31" s="106"/>
      <c r="AC31" s="106"/>
      <c r="AD31" s="106"/>
      <c r="AE31" s="631"/>
      <c r="AF31" s="126"/>
      <c r="AG31" s="106"/>
      <c r="AH31" s="632"/>
      <c r="AI31" s="106"/>
      <c r="AJ31" s="2193"/>
      <c r="AK31" s="106"/>
      <c r="AL31" s="106"/>
      <c r="AM31" s="106"/>
    </row>
    <row r="32" spans="2:39" ht="12" customHeight="1">
      <c r="B32" s="458">
        <v>22</v>
      </c>
      <c r="C32" s="231" t="s">
        <v>186</v>
      </c>
      <c r="D32" s="2225">
        <v>4</v>
      </c>
      <c r="E32" s="2214">
        <f>'12-18л. РАСКЛАДКА'!U35</f>
        <v>0</v>
      </c>
      <c r="F32" s="1635">
        <f>'12-18л. РАСКЛАДКА'!U94</f>
        <v>4.4000000000000004</v>
      </c>
      <c r="G32" s="1635">
        <f>'12-18л. РАСКЛАДКА'!U152</f>
        <v>2</v>
      </c>
      <c r="H32" s="1635">
        <f>'12-18л. РАСКЛАДКА'!U208</f>
        <v>6.08</v>
      </c>
      <c r="I32" s="2064">
        <f>'12-18л. РАСКЛАДКА'!U265</f>
        <v>14.7</v>
      </c>
      <c r="J32" s="2098">
        <f>'12-18л. РАСКЛАДКА'!U319</f>
        <v>8.5</v>
      </c>
      <c r="K32" s="1635">
        <f>'12-18л. РАСКЛАДКА'!U374</f>
        <v>0</v>
      </c>
      <c r="L32" s="1635">
        <f>'12-18л. РАСКЛАДКА'!U430</f>
        <v>0</v>
      </c>
      <c r="M32" s="1635">
        <f>'12-18л. РАСКЛАДКА'!U483</f>
        <v>4.8</v>
      </c>
      <c r="N32" s="1635">
        <f>'12-18л. РАСКЛАДКА'!U537</f>
        <v>2</v>
      </c>
      <c r="O32" s="2064">
        <f>'12-18л. РАСКЛАДКА'!U590</f>
        <v>5.52</v>
      </c>
      <c r="P32" s="372">
        <f>'12-18л. РАСКЛАДКА'!U645</f>
        <v>0</v>
      </c>
      <c r="Q32" s="2071">
        <f t="shared" si="0"/>
        <v>48</v>
      </c>
      <c r="R32" s="2953">
        <v>0</v>
      </c>
      <c r="S32" s="2384">
        <v>48</v>
      </c>
      <c r="T32" s="2377">
        <v>40</v>
      </c>
      <c r="V32" s="383"/>
      <c r="W32" s="126"/>
      <c r="X32" s="629"/>
      <c r="Y32" s="635"/>
      <c r="Z32" s="367"/>
      <c r="AA32" s="157"/>
      <c r="AB32" s="106"/>
      <c r="AC32" s="106"/>
      <c r="AD32" s="106"/>
      <c r="AE32" s="631"/>
      <c r="AF32" s="126"/>
      <c r="AG32" s="106"/>
      <c r="AH32" s="632"/>
      <c r="AI32" s="106"/>
      <c r="AJ32" s="2193"/>
      <c r="AK32" s="106"/>
      <c r="AL32" s="106"/>
      <c r="AM32" s="106"/>
    </row>
    <row r="33" spans="2:39" ht="11.25" customHeight="1">
      <c r="B33" s="458">
        <v>23</v>
      </c>
      <c r="C33" s="231" t="s">
        <v>49</v>
      </c>
      <c r="D33" s="2225">
        <v>3.5</v>
      </c>
      <c r="E33" s="2214">
        <f>'12-18л. РАСКЛАДКА'!U36</f>
        <v>0</v>
      </c>
      <c r="F33" s="1635">
        <f>'12-18л. РАСКЛАДКА'!U95</f>
        <v>0</v>
      </c>
      <c r="G33" s="1635">
        <f>'12-18л. РАСКЛАДКА'!U153</f>
        <v>8.1999999999999993</v>
      </c>
      <c r="H33" s="1635">
        <f>'12-18л. РАСКЛАДКА'!U209</f>
        <v>2.2000000000000002</v>
      </c>
      <c r="I33" s="2064">
        <f>'12-18л. РАСКЛАДКА'!U266</f>
        <v>7</v>
      </c>
      <c r="J33" s="2098">
        <f>'12-18л. РАСКЛАДКА'!U320</f>
        <v>1.6</v>
      </c>
      <c r="K33" s="1635">
        <f>'12-18л. РАСКЛАДКА'!U375</f>
        <v>7</v>
      </c>
      <c r="L33" s="1635">
        <f>'12-18л. РАСКЛАДКА'!U431</f>
        <v>7</v>
      </c>
      <c r="M33" s="1635">
        <f>'12-18л. РАСКЛАДКА'!U484</f>
        <v>0</v>
      </c>
      <c r="N33" s="1635">
        <f>'12-18л. РАСКЛАДКА'!U538</f>
        <v>0</v>
      </c>
      <c r="O33" s="2064">
        <f>'12-18л. РАСКЛАДКА'!U591</f>
        <v>4</v>
      </c>
      <c r="P33" s="372">
        <f>'12-18л. РАСКЛАДКА'!U646</f>
        <v>5</v>
      </c>
      <c r="Q33" s="2071">
        <f t="shared" si="0"/>
        <v>42</v>
      </c>
      <c r="R33" s="2953">
        <v>0</v>
      </c>
      <c r="S33" s="2384">
        <v>42</v>
      </c>
      <c r="T33" s="2377">
        <v>35</v>
      </c>
      <c r="V33" s="383"/>
      <c r="W33" s="126"/>
      <c r="X33" s="629"/>
      <c r="Y33" s="635"/>
      <c r="Z33" s="367"/>
      <c r="AA33" s="157"/>
      <c r="AB33" s="106"/>
      <c r="AC33" s="106"/>
      <c r="AD33" s="106"/>
      <c r="AE33" s="631"/>
      <c r="AF33" s="126"/>
      <c r="AG33" s="106"/>
      <c r="AH33" s="632"/>
      <c r="AI33" s="106"/>
      <c r="AJ33" s="2193"/>
      <c r="AK33" s="106"/>
      <c r="AL33" s="106"/>
      <c r="AM33" s="106"/>
    </row>
    <row r="34" spans="2:39" ht="12.75" customHeight="1">
      <c r="B34" s="458">
        <v>24</v>
      </c>
      <c r="C34" s="231" t="s">
        <v>50</v>
      </c>
      <c r="D34" s="2225">
        <v>1.5</v>
      </c>
      <c r="E34" s="2214">
        <f>'12-18л. РАСКЛАДКА'!U37</f>
        <v>0</v>
      </c>
      <c r="F34" s="1635">
        <f>'12-18л. РАСКЛАДКА'!U96</f>
        <v>0</v>
      </c>
      <c r="G34" s="1635">
        <f>'12-18л. РАСКЛАДКА'!U154</f>
        <v>0</v>
      </c>
      <c r="H34" s="1635">
        <f>'12-18л. РАСКЛАДКА'!U210</f>
        <v>0</v>
      </c>
      <c r="I34" s="2064">
        <f>'12-18л. РАСКЛАДКА'!U267</f>
        <v>0</v>
      </c>
      <c r="J34" s="2098">
        <f>'12-18л. РАСКЛАДКА'!U321</f>
        <v>0</v>
      </c>
      <c r="K34" s="1635">
        <f>'12-18л. РАСКЛАДКА'!U376</f>
        <v>15</v>
      </c>
      <c r="L34" s="1635">
        <f>'12-18л. РАСКЛАДКА'!U432</f>
        <v>0</v>
      </c>
      <c r="M34" s="1635">
        <f>'12-18л. РАСКЛАДКА'!U485</f>
        <v>0</v>
      </c>
      <c r="N34" s="1635">
        <f>'12-18л. РАСКЛАДКА'!U539</f>
        <v>0</v>
      </c>
      <c r="O34" s="2064">
        <f>'12-18л. РАСКЛАДКА'!U592</f>
        <v>0</v>
      </c>
      <c r="P34" s="372">
        <f>'12-18л. РАСКЛАДКА'!U647</f>
        <v>0</v>
      </c>
      <c r="Q34" s="2071">
        <f t="shared" si="0"/>
        <v>15</v>
      </c>
      <c r="R34" s="2953">
        <v>-16.66667</v>
      </c>
      <c r="S34" s="2384">
        <v>18</v>
      </c>
      <c r="T34" s="2377">
        <v>15</v>
      </c>
      <c r="V34" s="383"/>
      <c r="W34" s="126"/>
      <c r="X34" s="629"/>
      <c r="Y34" s="635"/>
      <c r="Z34" s="367"/>
      <c r="AA34" s="157"/>
      <c r="AB34" s="106"/>
      <c r="AC34" s="106"/>
      <c r="AD34" s="106"/>
      <c r="AE34" s="631"/>
      <c r="AF34" s="126"/>
      <c r="AG34" s="106"/>
      <c r="AH34" s="632"/>
      <c r="AI34" s="106"/>
      <c r="AJ34" s="2193"/>
      <c r="AK34" s="106"/>
      <c r="AL34" s="106"/>
      <c r="AM34" s="106"/>
    </row>
    <row r="35" spans="2:39" ht="10.5" customHeight="1">
      <c r="B35" s="458">
        <v>25</v>
      </c>
      <c r="C35" s="231" t="s">
        <v>51</v>
      </c>
      <c r="D35" s="2225">
        <v>0.2</v>
      </c>
      <c r="E35" s="2214">
        <f>'12-18л. РАСКЛАДКА'!U38</f>
        <v>0</v>
      </c>
      <c r="F35" s="1635">
        <f>'12-18л. РАСКЛАДКА'!U97</f>
        <v>0</v>
      </c>
      <c r="G35" s="1635">
        <f>'12-18л. РАСКЛАДКА'!U155</f>
        <v>2</v>
      </c>
      <c r="H35" s="1635">
        <f>'12-18л. РАСКЛАДКА'!U211</f>
        <v>0</v>
      </c>
      <c r="I35" s="2064">
        <f>'12-18л. РАСКЛАДКА'!U268</f>
        <v>2</v>
      </c>
      <c r="J35" s="2098">
        <f>'12-18л. РАСКЛАДКА'!U322</f>
        <v>0</v>
      </c>
      <c r="K35" s="1635">
        <f>'12-18л. РАСКЛАДКА'!U377</f>
        <v>2</v>
      </c>
      <c r="L35" s="1635">
        <f>'12-18л. РАСКЛАДКА'!U433</f>
        <v>2</v>
      </c>
      <c r="M35" s="1635">
        <f>'12-18л. РАСКЛАДКА'!U486</f>
        <v>0</v>
      </c>
      <c r="N35" s="1635">
        <f>'12-18л. РАСКЛАДКА'!U540</f>
        <v>0</v>
      </c>
      <c r="O35" s="2064">
        <f>'12-18л. РАСКЛАДКА'!U593</f>
        <v>0</v>
      </c>
      <c r="P35" s="372">
        <f>'12-18л. РАСКЛАДКА'!U648</f>
        <v>2</v>
      </c>
      <c r="Q35" s="2071">
        <f t="shared" si="0"/>
        <v>10</v>
      </c>
      <c r="R35" s="2953">
        <v>316.66667000000001</v>
      </c>
      <c r="S35" s="2384">
        <v>2.4</v>
      </c>
      <c r="T35" s="2377">
        <v>2</v>
      </c>
      <c r="V35" s="383"/>
      <c r="W35" s="126"/>
      <c r="X35" s="629"/>
      <c r="Y35" s="643"/>
      <c r="Z35" s="367"/>
      <c r="AA35" s="157"/>
      <c r="AB35" s="106"/>
      <c r="AC35" s="106"/>
      <c r="AD35" s="106"/>
      <c r="AE35" s="631"/>
      <c r="AF35" s="126"/>
      <c r="AG35" s="106"/>
      <c r="AH35" s="632"/>
      <c r="AI35" s="106"/>
      <c r="AJ35" s="2194"/>
      <c r="AK35" s="106"/>
      <c r="AL35" s="106"/>
      <c r="AM35" s="106"/>
    </row>
    <row r="36" spans="2:39" ht="12.75" customHeight="1">
      <c r="B36" s="458">
        <v>26</v>
      </c>
      <c r="C36" s="231" t="s">
        <v>187</v>
      </c>
      <c r="D36" s="2225">
        <v>0.12</v>
      </c>
      <c r="E36" s="2214">
        <f>'12-18л. РАСКЛАДКА'!U39</f>
        <v>0</v>
      </c>
      <c r="F36" s="1635">
        <f>'12-18л. РАСКЛАДКА'!U98</f>
        <v>0</v>
      </c>
      <c r="G36" s="1635">
        <f>'12-18л. РАСКЛАДКА'!U156</f>
        <v>1.2</v>
      </c>
      <c r="H36" s="1635">
        <f>'12-18л. РАСКЛАДКА'!U212</f>
        <v>0</v>
      </c>
      <c r="I36" s="2064">
        <f>'12-18л. РАСКЛАДКА'!U269</f>
        <v>0</v>
      </c>
      <c r="J36" s="2098">
        <f>'12-18л. РАСКЛАДКА'!U323</f>
        <v>0</v>
      </c>
      <c r="K36" s="1635">
        <f>'12-18л. РАСКЛАДКА'!U378</f>
        <v>0</v>
      </c>
      <c r="L36" s="1635">
        <f>'12-18л. РАСКЛАДКА'!U434</f>
        <v>0</v>
      </c>
      <c r="M36" s="1635">
        <f>'12-18л. РАСКЛАДКА'!U487</f>
        <v>0</v>
      </c>
      <c r="N36" s="1635">
        <f>'12-18л. РАСКЛАДКА'!U541</f>
        <v>0</v>
      </c>
      <c r="O36" s="2064">
        <f>'12-18л. РАСКЛАДКА'!U594</f>
        <v>0</v>
      </c>
      <c r="P36" s="372">
        <f>'12-18л. РАСКЛАДКА'!U649</f>
        <v>0</v>
      </c>
      <c r="Q36" s="2071">
        <f t="shared" si="0"/>
        <v>1.2</v>
      </c>
      <c r="R36" s="2953">
        <v>-16.666667</v>
      </c>
      <c r="S36" s="2384">
        <v>1.44</v>
      </c>
      <c r="T36" s="2377">
        <v>1.2</v>
      </c>
      <c r="V36" s="383"/>
      <c r="W36" s="126"/>
      <c r="X36" s="629"/>
      <c r="Y36" s="635"/>
      <c r="Z36" s="367"/>
      <c r="AA36" s="157"/>
      <c r="AB36" s="106"/>
      <c r="AC36" s="106"/>
      <c r="AD36" s="106"/>
      <c r="AE36" s="631"/>
      <c r="AF36" s="126"/>
      <c r="AG36" s="106"/>
      <c r="AH36" s="632"/>
      <c r="AI36" s="106"/>
      <c r="AJ36" s="2193"/>
      <c r="AK36" s="106"/>
      <c r="AL36" s="106"/>
      <c r="AM36" s="106"/>
    </row>
    <row r="37" spans="2:39" ht="12" customHeight="1">
      <c r="B37" s="458">
        <v>27</v>
      </c>
      <c r="C37" s="231" t="s">
        <v>103</v>
      </c>
      <c r="D37" s="2225">
        <v>0.2</v>
      </c>
      <c r="E37" s="2214">
        <f>'12-18л. РАСКЛАДКА'!U40</f>
        <v>0</v>
      </c>
      <c r="F37" s="1635">
        <f>'12-18л. РАСКЛАДКА'!U99</f>
        <v>0</v>
      </c>
      <c r="G37" s="1635">
        <f>'12-18л. РАСКЛАДКА'!U157</f>
        <v>0</v>
      </c>
      <c r="H37" s="1635">
        <f>'12-18л. РАСКЛАДКА'!U213</f>
        <v>0</v>
      </c>
      <c r="I37" s="2064">
        <f>'12-18л. РАСКЛАДКА'!U270</f>
        <v>0</v>
      </c>
      <c r="J37" s="2098">
        <f>'12-18л. РАСКЛАДКА'!U324</f>
        <v>0</v>
      </c>
      <c r="K37" s="1635">
        <f>'12-18л. РАСКЛАДКА'!U379</f>
        <v>0</v>
      </c>
      <c r="L37" s="1635">
        <f>'12-18л. РАСКЛАДКА'!U435</f>
        <v>0</v>
      </c>
      <c r="M37" s="1635">
        <f>'12-18л. РАСКЛАДКА'!U488</f>
        <v>0</v>
      </c>
      <c r="N37" s="1635">
        <f>'12-18л. РАСКЛАДКА'!U542</f>
        <v>0</v>
      </c>
      <c r="O37" s="2064">
        <f>'12-18л. РАСКЛАДКА'!U595</f>
        <v>2</v>
      </c>
      <c r="P37" s="372">
        <f>'12-18л. РАСКЛАДКА'!U650</f>
        <v>0</v>
      </c>
      <c r="Q37" s="2071">
        <f t="shared" si="0"/>
        <v>2</v>
      </c>
      <c r="R37" s="2953">
        <v>-16.666667</v>
      </c>
      <c r="S37" s="2384">
        <v>2.4</v>
      </c>
      <c r="T37" s="2377">
        <v>2</v>
      </c>
      <c r="V37" s="383"/>
      <c r="W37" s="126"/>
      <c r="X37" s="629"/>
      <c r="Y37" s="643"/>
      <c r="Z37" s="367"/>
      <c r="AA37" s="157"/>
      <c r="AB37" s="106"/>
      <c r="AC37" s="106"/>
      <c r="AD37" s="106"/>
      <c r="AE37" s="631"/>
      <c r="AF37" s="126"/>
      <c r="AG37" s="106"/>
      <c r="AH37" s="632"/>
      <c r="AI37" s="106"/>
      <c r="AJ37" s="2193"/>
      <c r="AK37" s="106"/>
      <c r="AL37" s="106"/>
      <c r="AM37" s="106"/>
    </row>
    <row r="38" spans="2:39" ht="10.5" customHeight="1">
      <c r="B38" s="458">
        <v>28</v>
      </c>
      <c r="C38" s="231" t="s">
        <v>52</v>
      </c>
      <c r="D38" s="2225">
        <v>0.03</v>
      </c>
      <c r="E38" s="2214">
        <f>'12-18л. РАСКЛАДКА'!U41</f>
        <v>0</v>
      </c>
      <c r="F38" s="1635">
        <f>'12-18л. РАСКЛАДКА'!U100</f>
        <v>0</v>
      </c>
      <c r="G38" s="1635">
        <f>'12-18л. РАСКЛАДКА'!U158</f>
        <v>0</v>
      </c>
      <c r="H38" s="1635">
        <f>'12-18л. РАСКЛАДКА'!U214</f>
        <v>0</v>
      </c>
      <c r="I38" s="2064">
        <f>'12-18л. РАСКЛАДКА'!U271</f>
        <v>0</v>
      </c>
      <c r="J38" s="2098">
        <f>'12-18л. РАСКЛАДКА'!U325</f>
        <v>0</v>
      </c>
      <c r="K38" s="1635">
        <f>'12-18л. РАСКЛАДКА'!U380</f>
        <v>0</v>
      </c>
      <c r="L38" s="1635">
        <f>'12-18л. РАСКЛАДКА'!U436</f>
        <v>0</v>
      </c>
      <c r="M38" s="1635">
        <f>'12-18л. РАСКЛАДКА'!U489</f>
        <v>0</v>
      </c>
      <c r="N38" s="1635">
        <f>'12-18л. РАСКЛАДКА'!U543</f>
        <v>0</v>
      </c>
      <c r="O38" s="2064">
        <f>'12-18л. РАСКЛАДКА'!U596</f>
        <v>0</v>
      </c>
      <c r="P38" s="372">
        <f>'12-18л. РАСКЛАДКА'!U651</f>
        <v>0</v>
      </c>
      <c r="Q38" s="2071">
        <f t="shared" si="0"/>
        <v>0</v>
      </c>
      <c r="R38" s="3706">
        <v>-100</v>
      </c>
      <c r="S38" s="2384">
        <v>0.36</v>
      </c>
      <c r="T38" s="2377">
        <v>0.3</v>
      </c>
      <c r="V38" s="383"/>
      <c r="W38" s="126"/>
      <c r="X38" s="629"/>
      <c r="Y38" s="635"/>
      <c r="Z38" s="367"/>
      <c r="AA38" s="157"/>
      <c r="AB38" s="106"/>
      <c r="AC38" s="106"/>
      <c r="AD38" s="106"/>
      <c r="AE38" s="631"/>
      <c r="AF38" s="126"/>
      <c r="AG38" s="106"/>
      <c r="AH38" s="632"/>
      <c r="AI38" s="106"/>
      <c r="AJ38" s="2194"/>
      <c r="AK38" s="106"/>
      <c r="AL38" s="106"/>
      <c r="AM38" s="106"/>
    </row>
    <row r="39" spans="2:39" ht="11.25" customHeight="1">
      <c r="B39" s="458">
        <v>29</v>
      </c>
      <c r="C39" s="481" t="s">
        <v>188</v>
      </c>
      <c r="D39" s="2225">
        <v>0.5</v>
      </c>
      <c r="E39" s="2214">
        <f>'12-18л. РАСКЛАДКА'!U42</f>
        <v>0.6</v>
      </c>
      <c r="F39" s="1635">
        <f>'12-18л. РАСКЛАДКА'!U101</f>
        <v>0.24</v>
      </c>
      <c r="G39" s="1635">
        <f>'12-18л. РАСКЛАДКА'!U159</f>
        <v>0.26</v>
      </c>
      <c r="H39" s="1635">
        <f>'12-18л. РАСКЛАДКА'!U215</f>
        <v>0.9</v>
      </c>
      <c r="I39" s="2064">
        <f>'12-18л. РАСКЛАДКА'!U272</f>
        <v>1.4</v>
      </c>
      <c r="J39" s="2098">
        <f>'12-18л. РАСКЛАДКА'!U326</f>
        <v>0.15</v>
      </c>
      <c r="K39" s="1635">
        <f>'12-18л. РАСКЛАДКА'!U381</f>
        <v>0</v>
      </c>
      <c r="L39" s="1635">
        <f>'12-18л. РАСКЛАДКА'!U437</f>
        <v>0.48</v>
      </c>
      <c r="M39" s="1635">
        <f>'12-18л. РАСКЛАДКА'!U490</f>
        <v>0.2</v>
      </c>
      <c r="N39" s="1635">
        <f>'12-18л. РАСКЛАДКА'!U544</f>
        <v>0.2</v>
      </c>
      <c r="O39" s="2064">
        <f>'12-18л. РАСКЛАДКА'!U597</f>
        <v>0.8</v>
      </c>
      <c r="P39" s="372">
        <f>'12-18л. РАСКЛАДКА'!U652</f>
        <v>0.77</v>
      </c>
      <c r="Q39" s="2071">
        <f t="shared" si="0"/>
        <v>6</v>
      </c>
      <c r="R39" s="2953">
        <v>0</v>
      </c>
      <c r="S39" s="2384">
        <v>6</v>
      </c>
      <c r="T39" s="2377">
        <v>5</v>
      </c>
      <c r="V39" s="383"/>
      <c r="W39" s="101"/>
      <c r="X39" s="629"/>
      <c r="Y39" s="635"/>
      <c r="Z39" s="367"/>
      <c r="AA39" s="157"/>
      <c r="AB39" s="106"/>
      <c r="AC39" s="106"/>
      <c r="AD39" s="106"/>
      <c r="AE39" s="631"/>
      <c r="AF39" s="126"/>
      <c r="AG39" s="106"/>
      <c r="AH39" s="632"/>
      <c r="AI39" s="106"/>
      <c r="AJ39" s="2193"/>
      <c r="AK39" s="106"/>
      <c r="AL39" s="106"/>
      <c r="AM39" s="106"/>
    </row>
    <row r="40" spans="2:39" ht="12" customHeight="1">
      <c r="B40" s="458">
        <v>30</v>
      </c>
      <c r="C40" s="231" t="s">
        <v>104</v>
      </c>
      <c r="D40" s="2225">
        <v>0.4</v>
      </c>
      <c r="E40" s="2214">
        <f>'12-18л. РАСКЛАДКА'!U43</f>
        <v>0</v>
      </c>
      <c r="F40" s="1635">
        <f>'12-18л. РАСКЛАДКА'!U102</f>
        <v>0</v>
      </c>
      <c r="G40" s="1635">
        <f>'12-18л. РАСКЛАДКА'!U160</f>
        <v>0</v>
      </c>
      <c r="H40" s="1635">
        <f>'12-18л. РАСКЛАДКА'!U216</f>
        <v>4</v>
      </c>
      <c r="I40" s="2064">
        <f>'12-18л. РАСКЛАДКА'!U273</f>
        <v>0</v>
      </c>
      <c r="J40" s="2098">
        <f>'12-18л. РАСКЛАДКА'!U327</f>
        <v>0.8</v>
      </c>
      <c r="K40" s="1635">
        <f>'12-18л. РАСКЛАДКА'!U382</f>
        <v>0</v>
      </c>
      <c r="L40" s="1635">
        <f>'12-18л. РАСКЛАДКА'!U438</f>
        <v>0</v>
      </c>
      <c r="M40" s="1635">
        <f>'12-18л. РАСКЛАДКА'!U491</f>
        <v>0</v>
      </c>
      <c r="N40" s="1635">
        <f>'12-18л. РАСКЛАДКА'!U545</f>
        <v>0</v>
      </c>
      <c r="O40" s="2064">
        <f>'12-18л. РАСКЛАДКА'!U598</f>
        <v>0</v>
      </c>
      <c r="P40" s="372">
        <f>'12-18л. РАСКЛАДКА'!U653</f>
        <v>0</v>
      </c>
      <c r="Q40" s="2071">
        <f t="shared" si="0"/>
        <v>4.8</v>
      </c>
      <c r="R40" s="2953">
        <v>0</v>
      </c>
      <c r="S40" s="2384">
        <v>4.8</v>
      </c>
      <c r="T40" s="2377">
        <v>4</v>
      </c>
      <c r="V40" s="383"/>
      <c r="W40" s="126"/>
      <c r="X40" s="634"/>
      <c r="Y40" s="643"/>
      <c r="Z40" s="367"/>
      <c r="AA40" s="157"/>
      <c r="AB40" s="106"/>
      <c r="AC40" s="106"/>
      <c r="AD40" s="106"/>
      <c r="AE40" s="631"/>
      <c r="AF40" s="126"/>
      <c r="AG40" s="106"/>
      <c r="AH40" s="632"/>
      <c r="AI40" s="106"/>
      <c r="AJ40" s="2193"/>
      <c r="AK40" s="106"/>
      <c r="AL40" s="106"/>
      <c r="AM40" s="106"/>
    </row>
    <row r="41" spans="2:39" ht="11.25" customHeight="1">
      <c r="B41" s="458">
        <v>31</v>
      </c>
      <c r="C41" s="231" t="s">
        <v>105</v>
      </c>
      <c r="D41" s="2225">
        <v>0.2</v>
      </c>
      <c r="E41" s="2214">
        <f>'12-18л. РАСКЛАДКА'!U44</f>
        <v>1.5940000000000001</v>
      </c>
      <c r="F41" s="1635">
        <f>'12-18л. РАСКЛАДКА'!U103</f>
        <v>0</v>
      </c>
      <c r="G41" s="1635">
        <f>'12-18л. РАСКЛАДКА'!U161</f>
        <v>0</v>
      </c>
      <c r="H41" s="1635">
        <f>'12-18л. РАСКЛАДКА'!U217</f>
        <v>0.502</v>
      </c>
      <c r="I41" s="2064">
        <f>'12-18л. РАСКЛАДКА'!U274</f>
        <v>0</v>
      </c>
      <c r="J41" s="2098">
        <f>'12-18л. РАСКЛАДКА'!U328</f>
        <v>0.17138999999999999</v>
      </c>
      <c r="K41" s="1635">
        <f>'12-18л. РАСКЛАДКА'!U383</f>
        <v>0</v>
      </c>
      <c r="L41" s="1635">
        <f>'12-18л. РАСКЛАДКА'!U439</f>
        <v>0</v>
      </c>
      <c r="M41" s="1635">
        <f>'12-18л. РАСКЛАДКА'!U492</f>
        <v>0</v>
      </c>
      <c r="N41" s="1635">
        <f>'12-18л. РАСКЛАДКА'!U546</f>
        <v>0</v>
      </c>
      <c r="O41" s="2064">
        <f>'12-18л. РАСКЛАДКА'!U599</f>
        <v>6.0099999999999997E-3</v>
      </c>
      <c r="P41" s="372">
        <f>'12-18л. РАСКЛАДКА'!U654</f>
        <v>0.12659999999999999</v>
      </c>
      <c r="Q41" s="2957">
        <f t="shared" si="0"/>
        <v>2.4</v>
      </c>
      <c r="R41" s="2953">
        <v>0</v>
      </c>
      <c r="S41" s="2835">
        <v>2.4</v>
      </c>
      <c r="T41" s="2377">
        <v>2</v>
      </c>
      <c r="V41" s="3703"/>
      <c r="W41" s="126"/>
      <c r="X41" s="634"/>
      <c r="Y41" s="635"/>
      <c r="Z41" s="367"/>
      <c r="AA41" s="157"/>
      <c r="AB41" s="106"/>
      <c r="AC41" s="106"/>
      <c r="AD41" s="106"/>
      <c r="AE41" s="631"/>
      <c r="AF41" s="126"/>
      <c r="AG41" s="106"/>
      <c r="AH41" s="632"/>
      <c r="AI41" s="106"/>
      <c r="AJ41" s="2228"/>
      <c r="AK41" s="106"/>
      <c r="AL41" s="106"/>
      <c r="AM41" s="106"/>
    </row>
    <row r="42" spans="2:39" ht="13.5" customHeight="1">
      <c r="B42" s="458">
        <v>32</v>
      </c>
      <c r="C42" s="231" t="s">
        <v>54</v>
      </c>
      <c r="D42" s="2225">
        <v>9</v>
      </c>
      <c r="E42" s="2216">
        <f>'12-18л. МЕНЮ '!E92</f>
        <v>7.5287999999999995</v>
      </c>
      <c r="F42" s="656">
        <f>'12-18л. МЕНЮ '!E151</f>
        <v>11.026999999999999</v>
      </c>
      <c r="G42" s="656">
        <f>'12-18л. МЕНЮ '!E209</f>
        <v>5.8464999999999989</v>
      </c>
      <c r="H42" s="656">
        <f>'12-18л. МЕНЮ '!E268</f>
        <v>9.9215</v>
      </c>
      <c r="I42" s="2057">
        <f>'12-18л. МЕНЮ '!E325</f>
        <v>2.1890999999999998</v>
      </c>
      <c r="J42" s="2102">
        <f>'12-18л. МЕНЮ '!E387</f>
        <v>10.096</v>
      </c>
      <c r="K42" s="656">
        <f>'12-18л. МЕНЮ '!E447</f>
        <v>7.2783999999999995</v>
      </c>
      <c r="L42" s="656">
        <f>'12-18л. МЕНЮ '!E505</f>
        <v>17.599299999999999</v>
      </c>
      <c r="M42" s="1639">
        <f>'12-18л. МЕНЮ '!E562</f>
        <v>12.075999999999999</v>
      </c>
      <c r="N42" s="656">
        <f>'12-18л. МЕНЮ '!E621</f>
        <v>8.1362000000000005</v>
      </c>
      <c r="O42" s="2057">
        <f>'12-18л. МЕНЮ '!E675</f>
        <v>9.103390000000001</v>
      </c>
      <c r="P42" s="2146">
        <f>'12-18л. МЕНЮ '!E740</f>
        <v>7.1984999999999992</v>
      </c>
      <c r="Q42" s="2071">
        <f t="shared" si="0"/>
        <v>108.00069000000001</v>
      </c>
      <c r="R42" s="2956">
        <v>6.3900000000000003E-4</v>
      </c>
      <c r="S42" s="2384">
        <v>108</v>
      </c>
      <c r="T42" s="2377">
        <v>90</v>
      </c>
      <c r="V42" s="3703"/>
      <c r="W42" s="126"/>
      <c r="X42" s="634"/>
      <c r="Y42" s="643"/>
      <c r="Z42" s="367"/>
      <c r="AA42" s="157"/>
      <c r="AB42" s="106"/>
      <c r="AC42" s="106"/>
      <c r="AD42" s="106"/>
      <c r="AE42" s="631"/>
      <c r="AF42" s="126"/>
      <c r="AG42" s="106"/>
      <c r="AH42" s="632"/>
      <c r="AI42" s="106"/>
      <c r="AJ42" s="2193"/>
      <c r="AK42" s="106"/>
      <c r="AL42" s="106"/>
      <c r="AM42" s="106"/>
    </row>
    <row r="43" spans="2:39" ht="11.25" customHeight="1">
      <c r="B43" s="458">
        <v>33</v>
      </c>
      <c r="C43" s="231" t="s">
        <v>55</v>
      </c>
      <c r="D43" s="2225">
        <v>9.1999999999999993</v>
      </c>
      <c r="E43" s="2216">
        <f>'12-18л. МЕНЮ '!F92</f>
        <v>10.094000000000001</v>
      </c>
      <c r="F43" s="656">
        <f>'12-18л. МЕНЮ '!F151</f>
        <v>16.812000000000001</v>
      </c>
      <c r="G43" s="656">
        <f>'12-18л. МЕНЮ '!F209</f>
        <v>8.9680999999999997</v>
      </c>
      <c r="H43" s="656">
        <f>'12-18л. МЕНЮ '!F268</f>
        <v>9.1022999999999996</v>
      </c>
      <c r="I43" s="2057">
        <f>'12-18л. МЕНЮ '!F325</f>
        <v>4.5149999999999997</v>
      </c>
      <c r="J43" s="1614">
        <f>'12-18л. МЕНЮ '!F387</f>
        <v>10.474</v>
      </c>
      <c r="K43" s="656">
        <f>'12-18л. МЕНЮ '!F447</f>
        <v>8.525599999999999</v>
      </c>
      <c r="L43" s="656">
        <f>'12-18л. МЕНЮ '!F505</f>
        <v>4.8780000000000001</v>
      </c>
      <c r="M43" s="656">
        <f>'12-18л. МЕНЮ '!F562</f>
        <v>9.89</v>
      </c>
      <c r="N43" s="656">
        <f>'12-18л. МЕНЮ '!F621</f>
        <v>9.3718000000000004</v>
      </c>
      <c r="O43" s="2057">
        <f>'12-18л. МЕНЮ '!F675</f>
        <v>11.66522</v>
      </c>
      <c r="P43" s="372">
        <f>'12-18л. МЕНЮ '!F740</f>
        <v>6.1038000000000006</v>
      </c>
      <c r="Q43" s="2071">
        <f t="shared" si="0"/>
        <v>110.39982000000001</v>
      </c>
      <c r="R43" s="2956">
        <v>-1.63E-4</v>
      </c>
      <c r="S43" s="2384">
        <v>110.4</v>
      </c>
      <c r="T43" s="2377">
        <v>92</v>
      </c>
      <c r="V43" s="383"/>
      <c r="W43" s="126"/>
      <c r="X43" s="634"/>
      <c r="Y43" s="643"/>
      <c r="Z43" s="367"/>
      <c r="AA43" s="157"/>
      <c r="AB43" s="106"/>
      <c r="AC43" s="106"/>
      <c r="AD43" s="106"/>
      <c r="AE43" s="631"/>
      <c r="AF43" s="126"/>
      <c r="AG43" s="106"/>
      <c r="AH43" s="632"/>
      <c r="AI43" s="106"/>
      <c r="AJ43" s="2191"/>
      <c r="AK43" s="106"/>
      <c r="AL43" s="106"/>
      <c r="AM43" s="106"/>
    </row>
    <row r="44" spans="2:39" ht="11.25" customHeight="1">
      <c r="B44" s="458">
        <v>34</v>
      </c>
      <c r="C44" s="231" t="s">
        <v>56</v>
      </c>
      <c r="D44" s="2226">
        <v>38.299999999999997</v>
      </c>
      <c r="E44" s="2217">
        <f>'12-18л. МЕНЮ '!G92</f>
        <v>47.661000000000001</v>
      </c>
      <c r="F44" s="656">
        <f>'12-18л. МЕНЮ '!G151</f>
        <v>36.1</v>
      </c>
      <c r="G44" s="656">
        <f>'12-18л. МЕНЮ '!G209</f>
        <v>42.493000000000002</v>
      </c>
      <c r="H44" s="656">
        <f>'12-18л. МЕНЮ '!G268</f>
        <v>38.585000000000001</v>
      </c>
      <c r="I44" s="2057">
        <f>'12-18л. МЕНЮ '!G325</f>
        <v>35.724999999999994</v>
      </c>
      <c r="J44" s="2142">
        <f>'12-18л. МЕНЮ '!G387</f>
        <v>40.650000000000006</v>
      </c>
      <c r="K44" s="656">
        <f>'12-18л. МЕНЮ '!G447</f>
        <v>43.021299999999997</v>
      </c>
      <c r="L44" s="656">
        <f>'12-18л. МЕНЮ '!G505</f>
        <v>40.645600000000002</v>
      </c>
      <c r="M44" s="656">
        <f>'12-18л. МЕНЮ '!G562</f>
        <v>29.756999999999998</v>
      </c>
      <c r="N44" s="656">
        <f>'12-18л. МЕНЮ '!G621</f>
        <v>38.227400000000003</v>
      </c>
      <c r="O44" s="2057">
        <f>'12-18л. МЕНЮ '!G675</f>
        <v>33.622800000000005</v>
      </c>
      <c r="P44" s="2146">
        <f>'12-18л. МЕНЮ '!G740</f>
        <v>33.111600000000003</v>
      </c>
      <c r="Q44" s="2071">
        <f t="shared" si="0"/>
        <v>459.59969999999998</v>
      </c>
      <c r="R44" s="2956">
        <v>6.4999999999999994E-5</v>
      </c>
      <c r="S44" s="2384">
        <v>459.6</v>
      </c>
      <c r="T44" s="2378">
        <v>383</v>
      </c>
      <c r="V44" s="383"/>
      <c r="W44" s="126"/>
      <c r="X44" s="634"/>
      <c r="Y44" s="643"/>
      <c r="Z44" s="367"/>
      <c r="AA44" s="157"/>
      <c r="AB44" s="106"/>
      <c r="AC44" s="106"/>
      <c r="AD44" s="106"/>
      <c r="AE44" s="631"/>
      <c r="AF44" s="126"/>
      <c r="AG44" s="106"/>
      <c r="AH44" s="632"/>
      <c r="AI44" s="106"/>
      <c r="AJ44" s="2191"/>
      <c r="AK44" s="106"/>
      <c r="AL44" s="106"/>
      <c r="AM44" s="106"/>
    </row>
    <row r="45" spans="2:39" ht="13.5" customHeight="1" thickBot="1">
      <c r="B45" s="482">
        <v>35</v>
      </c>
      <c r="C45" s="483" t="s">
        <v>57</v>
      </c>
      <c r="D45" s="2221">
        <v>272</v>
      </c>
      <c r="E45" s="2218">
        <f>'12-18л. МЕНЮ '!H92</f>
        <v>281.74919999999997</v>
      </c>
      <c r="F45" s="657">
        <f>'12-18л. МЕНЮ '!H151</f>
        <v>325.79300000000001</v>
      </c>
      <c r="G45" s="657">
        <f>'12-18л. МЕНЮ '!H209</f>
        <v>264.82249999999999</v>
      </c>
      <c r="H45" s="657">
        <f>'12-18л. МЕНЮ '!H268</f>
        <v>268.46899999999999</v>
      </c>
      <c r="I45" s="2058">
        <f>'12-18л. МЕНЮ '!H325</f>
        <v>247.47039999999998</v>
      </c>
      <c r="J45" s="2155">
        <f>'12-18л. МЕНЮ '!H387</f>
        <v>303.6123</v>
      </c>
      <c r="K45" s="657">
        <f>'12-18л. МЕНЮ '!H447</f>
        <v>279.13150000000002</v>
      </c>
      <c r="L45" s="658">
        <f>'12-18л. МЕНЮ '!H505</f>
        <v>261.2953</v>
      </c>
      <c r="M45" s="657">
        <f>'12-18л. МЕНЮ '!H562</f>
        <v>259.29500000000002</v>
      </c>
      <c r="N45" s="657">
        <f>'12-18л. МЕНЮ '!H621</f>
        <v>270.59719999999999</v>
      </c>
      <c r="O45" s="2058">
        <f>'12-18л. МЕНЮ '!H675</f>
        <v>276.0675</v>
      </c>
      <c r="P45" s="1729">
        <f>'12-18л. МЕНЮ '!H740</f>
        <v>225.69749999999999</v>
      </c>
      <c r="Q45" s="2072">
        <f t="shared" si="0"/>
        <v>3264.0003999999999</v>
      </c>
      <c r="R45" s="2854">
        <v>1.2E-5</v>
      </c>
      <c r="S45" s="2388">
        <v>3264</v>
      </c>
      <c r="T45" s="2382">
        <v>2720</v>
      </c>
      <c r="V45" s="383"/>
      <c r="W45" s="126"/>
      <c r="X45" s="637"/>
      <c r="Y45" s="643"/>
      <c r="Z45" s="367"/>
      <c r="AA45" s="157"/>
      <c r="AB45" s="106"/>
      <c r="AC45" s="106"/>
      <c r="AD45" s="106"/>
      <c r="AE45" s="650"/>
      <c r="AF45" s="126"/>
      <c r="AG45" s="106"/>
      <c r="AH45" s="632"/>
      <c r="AI45" s="106"/>
      <c r="AJ45" s="2191"/>
      <c r="AK45" s="106"/>
      <c r="AL45" s="106"/>
      <c r="AM45" s="106"/>
    </row>
    <row r="46" spans="2:39">
      <c r="V46" s="106"/>
      <c r="W46" s="106"/>
      <c r="X46" s="106"/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  <c r="AK46" s="106"/>
      <c r="AL46" s="106"/>
      <c r="AM46" s="106"/>
    </row>
    <row r="47" spans="2:39">
      <c r="V47" s="106"/>
      <c r="W47" s="106"/>
      <c r="X47" s="106"/>
      <c r="Y47" s="106"/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  <c r="AK47" s="106"/>
      <c r="AL47" s="106"/>
      <c r="AM47" s="106"/>
    </row>
    <row r="48" spans="2:39" ht="13.5" customHeight="1">
      <c r="V48" s="106"/>
      <c r="W48" s="106"/>
      <c r="X48" s="106"/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  <c r="AK48" s="106"/>
      <c r="AL48" s="106"/>
      <c r="AM48" s="106"/>
    </row>
    <row r="49" spans="2:39" ht="12.75" customHeight="1"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</row>
    <row r="50" spans="2:39" ht="12.75" customHeight="1">
      <c r="V50" s="106"/>
      <c r="W50" s="106"/>
      <c r="X50" s="106"/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</row>
    <row r="51" spans="2:39" ht="11.25" customHeight="1">
      <c r="V51" s="106"/>
      <c r="W51" s="106"/>
      <c r="X51" s="106"/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  <c r="AK51" s="106"/>
      <c r="AL51" s="106"/>
      <c r="AM51" s="106"/>
    </row>
    <row r="52" spans="2:39" ht="11.25" customHeight="1">
      <c r="V52" s="106"/>
      <c r="W52" s="106"/>
      <c r="X52" s="106"/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  <c r="AK52" s="106"/>
      <c r="AL52" s="106"/>
      <c r="AM52" s="106"/>
    </row>
    <row r="53" spans="2:39">
      <c r="V53" s="106"/>
      <c r="W53" s="106"/>
      <c r="X53" s="106"/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</row>
    <row r="54" spans="2:39">
      <c r="B54" t="s">
        <v>191</v>
      </c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V54" s="106"/>
      <c r="W54" s="106"/>
      <c r="X54" s="106"/>
      <c r="Y54" s="106"/>
      <c r="Z54" s="106"/>
      <c r="AA54" s="106"/>
      <c r="AB54" s="106"/>
      <c r="AC54" s="106"/>
      <c r="AD54" s="106"/>
      <c r="AE54" s="106"/>
      <c r="AF54" s="106"/>
      <c r="AG54" s="106"/>
      <c r="AH54" s="106"/>
      <c r="AI54" s="106"/>
      <c r="AJ54" s="106"/>
      <c r="AK54" s="106"/>
      <c r="AL54" s="106"/>
      <c r="AM54" s="106"/>
    </row>
    <row r="55" spans="2:39">
      <c r="B55" t="s">
        <v>192</v>
      </c>
      <c r="D55" s="266"/>
      <c r="E55" s="266"/>
      <c r="F55" s="266"/>
      <c r="G55" s="266"/>
      <c r="H55" s="266"/>
      <c r="I55" s="266"/>
      <c r="J55" s="266"/>
      <c r="K55" s="266"/>
      <c r="L55" s="266"/>
      <c r="M55" s="266"/>
      <c r="N55" s="266"/>
      <c r="O55" s="266"/>
      <c r="P55" s="266"/>
      <c r="Q55" s="266"/>
      <c r="R55" s="266"/>
      <c r="V55" s="106"/>
      <c r="W55" s="106"/>
      <c r="X55" s="106"/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  <c r="AK55" s="106"/>
      <c r="AL55" s="106"/>
      <c r="AM55" s="106"/>
    </row>
    <row r="56" spans="2:39">
      <c r="B56" t="s">
        <v>193</v>
      </c>
      <c r="O56" s="266"/>
      <c r="P56" s="266"/>
      <c r="V56" s="106"/>
      <c r="W56" s="106"/>
      <c r="X56" s="106"/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  <c r="AK56" s="106"/>
      <c r="AL56" s="106"/>
      <c r="AM56" s="106"/>
    </row>
    <row r="57" spans="2:39"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266"/>
      <c r="R57" s="26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</row>
    <row r="58" spans="2:39">
      <c r="B58" s="1" t="s">
        <v>194</v>
      </c>
      <c r="V58" s="106"/>
      <c r="W58" s="106"/>
      <c r="X58" s="106"/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  <c r="AL58" s="106"/>
      <c r="AM58" s="106"/>
    </row>
    <row r="59" spans="2:39">
      <c r="B59" t="s">
        <v>195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V59" s="106"/>
      <c r="W59" s="106"/>
      <c r="X59" s="106"/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  <c r="AK59" s="106"/>
      <c r="AL59" s="106"/>
      <c r="AM59" s="106"/>
    </row>
    <row r="60" spans="2:39"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266"/>
      <c r="R60" s="266"/>
      <c r="V60" s="106"/>
      <c r="W60" s="106"/>
      <c r="X60" s="106"/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  <c r="AK60" s="106"/>
      <c r="AL60" s="106"/>
      <c r="AM60" s="106"/>
    </row>
    <row r="61" spans="2:39"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</row>
    <row r="62" spans="2:39">
      <c r="V62" s="106"/>
      <c r="W62" s="106"/>
      <c r="X62" s="106"/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6"/>
      <c r="AK62" s="106"/>
      <c r="AL62" s="106"/>
      <c r="AM62" s="106"/>
    </row>
    <row r="63" spans="2:39">
      <c r="V63" s="106"/>
      <c r="W63" s="106"/>
      <c r="X63" s="106"/>
      <c r="Y63" s="106"/>
      <c r="Z63" s="106"/>
      <c r="AA63" s="106"/>
      <c r="AB63" s="106"/>
      <c r="AC63" s="106"/>
      <c r="AD63" s="106"/>
      <c r="AE63" s="106"/>
      <c r="AF63" s="106"/>
      <c r="AG63" s="106"/>
      <c r="AH63" s="106"/>
      <c r="AI63" s="106"/>
      <c r="AJ63" s="106"/>
      <c r="AK63" s="106"/>
      <c r="AL63" s="106"/>
      <c r="AM63" s="106"/>
    </row>
    <row r="64" spans="2:39">
      <c r="V64" s="106"/>
      <c r="W64" s="106"/>
      <c r="X64" s="106"/>
      <c r="Y64" s="106"/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  <c r="AK64" s="106"/>
      <c r="AL64" s="106"/>
      <c r="AM64" s="106"/>
    </row>
    <row r="65" spans="22:39"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  <c r="AK65" s="106"/>
      <c r="AL65" s="106"/>
      <c r="AM65" s="106"/>
    </row>
    <row r="66" spans="22:39">
      <c r="V66" s="106"/>
      <c r="W66" s="106"/>
      <c r="X66" s="106"/>
      <c r="Y66" s="106"/>
      <c r="Z66" s="106"/>
      <c r="AA66" s="106"/>
      <c r="AB66" s="106"/>
      <c r="AC66" s="106"/>
      <c r="AD66" s="106"/>
      <c r="AE66" s="106"/>
      <c r="AF66" s="106"/>
      <c r="AG66" s="106"/>
      <c r="AH66" s="106"/>
      <c r="AI66" s="106"/>
      <c r="AJ66" s="106"/>
      <c r="AK66" s="106"/>
      <c r="AL66" s="106"/>
      <c r="AM66" s="106"/>
    </row>
    <row r="67" spans="22:39">
      <c r="V67" s="106"/>
      <c r="W67" s="106"/>
      <c r="X67" s="106"/>
      <c r="Y67" s="106"/>
      <c r="Z67" s="106"/>
      <c r="AA67" s="106"/>
      <c r="AB67" s="106"/>
      <c r="AC67" s="106"/>
      <c r="AD67" s="106"/>
      <c r="AE67" s="106"/>
      <c r="AF67" s="106"/>
      <c r="AG67" s="106"/>
      <c r="AH67" s="106"/>
      <c r="AI67" s="106"/>
      <c r="AJ67" s="106"/>
      <c r="AK67" s="106"/>
      <c r="AL67" s="106"/>
      <c r="AM67" s="106"/>
    </row>
    <row r="68" spans="22:39" ht="13.5" customHeight="1">
      <c r="V68" s="106"/>
      <c r="W68" s="106"/>
      <c r="X68" s="106"/>
      <c r="Y68" s="106"/>
      <c r="Z68" s="106"/>
      <c r="AA68" s="106"/>
      <c r="AB68" s="106"/>
      <c r="AC68" s="106"/>
      <c r="AD68" s="106"/>
      <c r="AE68" s="106"/>
      <c r="AF68" s="106"/>
      <c r="AG68" s="106"/>
      <c r="AH68" s="106"/>
      <c r="AI68" s="106"/>
      <c r="AJ68" s="106"/>
      <c r="AK68" s="106"/>
      <c r="AL68" s="106"/>
      <c r="AM68" s="106"/>
    </row>
    <row r="69" spans="22:39"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</row>
    <row r="70" spans="22:39" ht="13.5" customHeight="1">
      <c r="V70" s="106"/>
      <c r="W70" s="106"/>
      <c r="X70" s="106"/>
      <c r="Y70" s="106"/>
      <c r="Z70" s="106"/>
      <c r="AA70" s="106"/>
      <c r="AB70" s="106"/>
      <c r="AC70" s="106"/>
      <c r="AD70" s="106"/>
      <c r="AE70" s="106"/>
      <c r="AF70" s="106"/>
      <c r="AG70" s="106"/>
      <c r="AH70" s="106"/>
      <c r="AI70" s="106"/>
      <c r="AJ70" s="106"/>
      <c r="AK70" s="106"/>
      <c r="AL70" s="106"/>
      <c r="AM70" s="106"/>
    </row>
    <row r="71" spans="22:39" ht="12" customHeight="1">
      <c r="V71" s="106"/>
      <c r="W71" s="106"/>
      <c r="X71" s="106"/>
      <c r="Y71" s="106"/>
      <c r="Z71" s="106"/>
      <c r="AA71" s="106"/>
      <c r="AB71" s="106"/>
      <c r="AC71" s="106"/>
      <c r="AD71" s="106"/>
      <c r="AE71" s="106"/>
      <c r="AF71" s="106"/>
      <c r="AG71" s="106"/>
      <c r="AH71" s="106"/>
      <c r="AI71" s="106"/>
      <c r="AJ71" s="106"/>
      <c r="AK71" s="106"/>
      <c r="AL71" s="106"/>
      <c r="AM71" s="106"/>
    </row>
    <row r="72" spans="22:39">
      <c r="V72" s="106"/>
      <c r="W72" s="106"/>
      <c r="X72" s="106"/>
      <c r="Y72" s="106"/>
      <c r="Z72" s="106"/>
      <c r="AA72" s="106"/>
      <c r="AB72" s="106"/>
      <c r="AC72" s="106"/>
      <c r="AD72" s="106"/>
      <c r="AE72" s="106"/>
      <c r="AF72" s="106"/>
      <c r="AG72" s="106"/>
      <c r="AH72" s="106"/>
      <c r="AI72" s="106"/>
      <c r="AJ72" s="106"/>
      <c r="AK72" s="106"/>
      <c r="AL72" s="106"/>
      <c r="AM72" s="106"/>
    </row>
    <row r="73" spans="22:39" ht="12.75" customHeight="1">
      <c r="V73" s="106"/>
      <c r="W73" s="106"/>
      <c r="X73" s="106"/>
      <c r="Y73" s="106"/>
      <c r="Z73" s="106"/>
      <c r="AA73" s="106"/>
      <c r="AB73" s="106"/>
      <c r="AC73" s="106"/>
      <c r="AD73" s="106"/>
      <c r="AE73" s="106"/>
      <c r="AF73" s="106"/>
      <c r="AG73" s="106"/>
      <c r="AH73" s="106"/>
      <c r="AI73" s="106"/>
      <c r="AJ73" s="106"/>
      <c r="AK73" s="106"/>
      <c r="AL73" s="106"/>
      <c r="AM73" s="106"/>
    </row>
    <row r="74" spans="22:39">
      <c r="V74" s="106"/>
      <c r="W74" s="106"/>
      <c r="X74" s="106"/>
      <c r="Y74" s="106"/>
      <c r="Z74" s="106"/>
      <c r="AA74" s="106"/>
      <c r="AB74" s="106"/>
      <c r="AC74" s="106"/>
      <c r="AD74" s="106"/>
      <c r="AE74" s="106"/>
      <c r="AF74" s="106"/>
      <c r="AG74" s="106"/>
      <c r="AH74" s="106"/>
      <c r="AI74" s="106"/>
      <c r="AJ74" s="106"/>
      <c r="AK74" s="106"/>
      <c r="AL74" s="106"/>
      <c r="AM74" s="106"/>
    </row>
    <row r="75" spans="22:39" ht="12.75" customHeight="1">
      <c r="V75" s="106"/>
      <c r="W75" s="106"/>
      <c r="X75" s="106"/>
      <c r="Y75" s="106"/>
      <c r="Z75" s="106"/>
      <c r="AA75" s="106"/>
      <c r="AB75" s="106"/>
      <c r="AC75" s="106"/>
      <c r="AD75" s="106"/>
      <c r="AE75" s="106"/>
      <c r="AF75" s="106"/>
      <c r="AG75" s="106"/>
      <c r="AH75" s="106"/>
      <c r="AI75" s="106"/>
      <c r="AJ75" s="106"/>
      <c r="AK75" s="106"/>
      <c r="AL75" s="106"/>
      <c r="AM75" s="106"/>
    </row>
    <row r="76" spans="22:39">
      <c r="V76" s="106"/>
      <c r="W76" s="106"/>
      <c r="X76" s="106"/>
      <c r="Y76" s="106"/>
      <c r="Z76" s="106"/>
      <c r="AA76" s="106"/>
      <c r="AB76" s="106"/>
      <c r="AC76" s="106"/>
      <c r="AD76" s="106"/>
      <c r="AE76" s="106"/>
      <c r="AF76" s="106"/>
      <c r="AG76" s="106"/>
      <c r="AH76" s="106"/>
      <c r="AI76" s="106"/>
      <c r="AJ76" s="106"/>
      <c r="AK76" s="106"/>
      <c r="AL76" s="106"/>
      <c r="AM76" s="106"/>
    </row>
    <row r="77" spans="22:39" ht="12.75" customHeight="1">
      <c r="V77" s="106"/>
      <c r="W77" s="106"/>
      <c r="X77" s="106"/>
      <c r="Y77" s="106"/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  <c r="AJ77" s="106"/>
      <c r="AK77" s="106"/>
      <c r="AL77" s="106"/>
      <c r="AM77" s="106"/>
    </row>
    <row r="78" spans="22:39">
      <c r="V78" s="106"/>
      <c r="W78" s="106"/>
      <c r="X78" s="106"/>
      <c r="Y78" s="106"/>
      <c r="Z78" s="106"/>
      <c r="AA78" s="106"/>
      <c r="AB78" s="106"/>
      <c r="AC78" s="106"/>
      <c r="AD78" s="106"/>
      <c r="AE78" s="106"/>
      <c r="AF78" s="106"/>
      <c r="AG78" s="106"/>
      <c r="AH78" s="106"/>
      <c r="AI78" s="106"/>
      <c r="AJ78" s="106"/>
      <c r="AK78" s="106"/>
      <c r="AL78" s="106"/>
      <c r="AM78" s="106"/>
    </row>
    <row r="79" spans="22:39" ht="12.75" customHeight="1">
      <c r="V79" s="106"/>
      <c r="W79" s="106"/>
      <c r="X79" s="106"/>
      <c r="Y79" s="106"/>
      <c r="Z79" s="106"/>
      <c r="AA79" s="106"/>
      <c r="AB79" s="106"/>
      <c r="AC79" s="106"/>
      <c r="AD79" s="106"/>
      <c r="AE79" s="106"/>
      <c r="AF79" s="106"/>
      <c r="AG79" s="106"/>
      <c r="AH79" s="106"/>
      <c r="AI79" s="106"/>
      <c r="AJ79" s="106"/>
      <c r="AK79" s="106"/>
      <c r="AL79" s="106"/>
      <c r="AM79" s="106"/>
    </row>
    <row r="80" spans="22:39" hidden="1">
      <c r="V80" s="106"/>
      <c r="W80" s="106"/>
      <c r="X80" s="106"/>
      <c r="Y80" s="106"/>
      <c r="Z80" s="106"/>
      <c r="AA80" s="106"/>
      <c r="AB80" s="106"/>
      <c r="AC80" s="106"/>
      <c r="AD80" s="106"/>
      <c r="AE80" s="106"/>
      <c r="AF80" s="106"/>
      <c r="AG80" s="106"/>
      <c r="AH80" s="106"/>
      <c r="AI80" s="106"/>
      <c r="AJ80" s="106"/>
      <c r="AK80" s="106"/>
      <c r="AL80" s="106"/>
      <c r="AM80" s="106"/>
    </row>
    <row r="81" spans="2:39">
      <c r="V81" s="106"/>
      <c r="W81" s="106"/>
      <c r="X81" s="106"/>
      <c r="Y81" s="106"/>
      <c r="Z81" s="106"/>
      <c r="AA81" s="106"/>
      <c r="AB81" s="106"/>
      <c r="AC81" s="106"/>
      <c r="AD81" s="106"/>
      <c r="AE81" s="106"/>
      <c r="AF81" s="106"/>
      <c r="AG81" s="106"/>
      <c r="AH81" s="106"/>
      <c r="AI81" s="106"/>
      <c r="AJ81" s="106"/>
      <c r="AK81" s="106"/>
      <c r="AL81" s="106"/>
      <c r="AM81" s="106"/>
    </row>
    <row r="82" spans="2:39">
      <c r="V82" s="106"/>
      <c r="W82" s="106"/>
      <c r="X82" s="106"/>
      <c r="Y82" s="106"/>
      <c r="Z82" s="106"/>
      <c r="AA82" s="106"/>
      <c r="AB82" s="106"/>
      <c r="AC82" s="106"/>
      <c r="AD82" s="106"/>
      <c r="AE82" s="106"/>
      <c r="AF82" s="106"/>
      <c r="AG82" s="106"/>
      <c r="AH82" s="106"/>
      <c r="AI82" s="106"/>
      <c r="AJ82" s="106"/>
      <c r="AK82" s="106"/>
      <c r="AL82" s="106"/>
      <c r="AM82" s="106"/>
    </row>
    <row r="83" spans="2:39">
      <c r="V83" s="106"/>
      <c r="W83" s="106"/>
      <c r="X83" s="106"/>
      <c r="Y83" s="106"/>
      <c r="Z83" s="106"/>
      <c r="AA83" s="106"/>
      <c r="AB83" s="106"/>
      <c r="AC83" s="106"/>
      <c r="AD83" s="106"/>
      <c r="AE83" s="106"/>
      <c r="AF83" s="106"/>
      <c r="AG83" s="106"/>
      <c r="AH83" s="106"/>
      <c r="AI83" s="106"/>
      <c r="AJ83" s="106"/>
      <c r="AK83" s="106"/>
      <c r="AL83" s="106"/>
      <c r="AM83" s="106"/>
    </row>
    <row r="84" spans="2:39">
      <c r="V84" s="106"/>
      <c r="W84" s="106"/>
      <c r="X84" s="106"/>
      <c r="Y84" s="106"/>
      <c r="Z84" s="106"/>
      <c r="AA84" s="106"/>
      <c r="AB84" s="106"/>
      <c r="AC84" s="106"/>
      <c r="AD84" s="106"/>
      <c r="AE84" s="106"/>
      <c r="AF84" s="106"/>
      <c r="AG84" s="106"/>
      <c r="AH84" s="106"/>
      <c r="AI84" s="106"/>
      <c r="AJ84" s="106"/>
      <c r="AK84" s="106"/>
      <c r="AL84" s="106"/>
      <c r="AM84" s="106"/>
    </row>
    <row r="85" spans="2:39">
      <c r="V85" s="106"/>
      <c r="W85" s="106"/>
      <c r="X85" s="106"/>
      <c r="Y85" s="106"/>
      <c r="Z85" s="106"/>
      <c r="AA85" s="106"/>
      <c r="AB85" s="106"/>
      <c r="AC85" s="106"/>
      <c r="AD85" s="106"/>
      <c r="AE85" s="106"/>
      <c r="AF85" s="106"/>
      <c r="AG85" s="106"/>
      <c r="AH85" s="106"/>
      <c r="AI85" s="106"/>
      <c r="AJ85" s="106"/>
      <c r="AK85" s="106"/>
      <c r="AL85" s="106"/>
      <c r="AM85" s="106"/>
    </row>
    <row r="86" spans="2:39">
      <c r="V86" s="106"/>
      <c r="W86" s="106"/>
      <c r="X86" s="106"/>
      <c r="Y86" s="106"/>
      <c r="Z86" s="106"/>
      <c r="AA86" s="106"/>
      <c r="AB86" s="106"/>
      <c r="AC86" s="106"/>
      <c r="AD86" s="106"/>
      <c r="AE86" s="106"/>
      <c r="AF86" s="106"/>
      <c r="AG86" s="106"/>
      <c r="AH86" s="106"/>
      <c r="AI86" s="106"/>
      <c r="AJ86" s="106"/>
      <c r="AK86" s="106"/>
      <c r="AL86" s="106"/>
      <c r="AM86" s="106"/>
    </row>
    <row r="87" spans="2:39">
      <c r="B87" s="106"/>
      <c r="C87" s="106"/>
      <c r="D87" s="106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106"/>
      <c r="AD87" s="106"/>
      <c r="AE87" s="106"/>
      <c r="AF87" s="106"/>
      <c r="AG87" s="106"/>
      <c r="AH87" s="106"/>
      <c r="AI87" s="106"/>
      <c r="AJ87" s="106"/>
      <c r="AK87" s="106"/>
      <c r="AL87" s="106"/>
      <c r="AM87" s="106"/>
    </row>
    <row r="88" spans="2:39">
      <c r="B88" s="197"/>
      <c r="C88" s="106"/>
      <c r="D88" s="197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  <c r="P88" s="106"/>
      <c r="Q88" s="106"/>
      <c r="R88" s="194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  <c r="AC88" s="106"/>
      <c r="AD88" s="106"/>
      <c r="AE88" s="106"/>
      <c r="AF88" s="106"/>
      <c r="AG88" s="106"/>
      <c r="AH88" s="106"/>
      <c r="AI88" s="106"/>
      <c r="AJ88" s="106"/>
      <c r="AK88" s="106"/>
      <c r="AL88" s="106"/>
      <c r="AM88" s="106"/>
    </row>
    <row r="89" spans="2:39">
      <c r="B89" s="106"/>
      <c r="C89" s="126"/>
      <c r="D89" s="367"/>
      <c r="E89" s="201"/>
      <c r="F89" s="201"/>
      <c r="G89" s="201"/>
      <c r="H89" s="201"/>
      <c r="I89" s="201"/>
      <c r="J89" s="201"/>
      <c r="K89" s="201"/>
      <c r="L89" s="201"/>
      <c r="M89" s="126"/>
      <c r="N89" s="126"/>
      <c r="O89" s="98"/>
      <c r="P89" s="98"/>
      <c r="Q89" s="126"/>
      <c r="R89" s="367"/>
      <c r="S89" s="106"/>
      <c r="T89" s="367"/>
      <c r="U89" s="126"/>
      <c r="V89" s="106"/>
      <c r="W89" s="106"/>
      <c r="X89" s="106"/>
      <c r="Y89" s="106"/>
      <c r="Z89" s="106"/>
      <c r="AA89" s="106"/>
      <c r="AB89" s="106"/>
      <c r="AC89" s="106"/>
      <c r="AD89" s="106"/>
    </row>
    <row r="90" spans="2:39">
      <c r="B90" s="106"/>
      <c r="C90" s="126"/>
      <c r="D90" s="98"/>
      <c r="E90" s="201"/>
      <c r="F90" s="201"/>
      <c r="G90" s="201"/>
      <c r="H90" s="201"/>
      <c r="I90" s="201"/>
      <c r="J90" s="201"/>
      <c r="K90" s="201"/>
      <c r="L90" s="201"/>
      <c r="M90" s="126"/>
      <c r="N90" s="126"/>
      <c r="O90" s="98"/>
      <c r="P90" s="98"/>
      <c r="Q90" s="126"/>
      <c r="R90" s="367"/>
      <c r="S90" s="106"/>
      <c r="T90" s="367"/>
      <c r="U90" s="126"/>
      <c r="V90" s="106"/>
      <c r="W90" s="106"/>
      <c r="X90" s="106"/>
      <c r="Y90" s="106"/>
      <c r="Z90" s="106"/>
      <c r="AA90" s="106"/>
      <c r="AB90" s="106"/>
      <c r="AC90" s="106"/>
      <c r="AD90" s="106"/>
    </row>
    <row r="91" spans="2:39">
      <c r="B91" s="106"/>
      <c r="C91" s="367"/>
      <c r="D91" s="367"/>
      <c r="E91" s="201"/>
      <c r="F91" s="201"/>
      <c r="G91" s="201"/>
      <c r="H91" s="201"/>
      <c r="I91" s="106"/>
      <c r="J91" s="106"/>
      <c r="K91" s="201"/>
      <c r="L91" s="104"/>
      <c r="M91" s="126"/>
      <c r="N91" s="126"/>
      <c r="O91" s="98"/>
      <c r="P91" s="98"/>
      <c r="Q91" s="367"/>
      <c r="R91" s="367"/>
      <c r="S91" s="106"/>
      <c r="T91" s="367"/>
      <c r="U91" s="126"/>
      <c r="V91" s="106"/>
      <c r="W91" s="106"/>
      <c r="X91" s="106"/>
      <c r="Y91" s="106"/>
      <c r="Z91" s="106"/>
      <c r="AA91" s="106"/>
      <c r="AB91" s="626"/>
      <c r="AC91" s="106"/>
      <c r="AD91" s="106"/>
    </row>
    <row r="92" spans="2:39">
      <c r="B92" s="106"/>
      <c r="C92" s="126"/>
      <c r="D92" s="126"/>
      <c r="E92" s="367"/>
      <c r="F92" s="367"/>
      <c r="G92" s="367"/>
      <c r="H92" s="367"/>
      <c r="I92" s="367"/>
      <c r="J92" s="367"/>
      <c r="K92" s="367"/>
      <c r="L92" s="367"/>
      <c r="M92" s="367"/>
      <c r="N92" s="367"/>
      <c r="O92" s="98"/>
      <c r="P92" s="98"/>
      <c r="Q92" s="367"/>
      <c r="R92" s="367"/>
      <c r="S92" s="106"/>
      <c r="T92" s="367"/>
      <c r="U92" s="126"/>
      <c r="V92" s="106"/>
      <c r="W92" s="106"/>
      <c r="X92" s="106"/>
      <c r="Y92" s="106"/>
      <c r="Z92" s="334"/>
      <c r="AA92" s="106"/>
      <c r="AB92" s="626"/>
      <c r="AC92" s="106"/>
      <c r="AD92" s="106"/>
    </row>
    <row r="93" spans="2:39">
      <c r="B93" s="106"/>
      <c r="C93" s="367"/>
      <c r="D93" s="106"/>
      <c r="E93" s="367"/>
      <c r="F93" s="367"/>
      <c r="G93" s="367"/>
      <c r="H93" s="367"/>
      <c r="I93" s="367"/>
      <c r="J93" s="367"/>
      <c r="K93" s="367"/>
      <c r="L93" s="367"/>
      <c r="M93" s="367"/>
      <c r="N93" s="367"/>
      <c r="O93" s="98"/>
      <c r="P93" s="98"/>
      <c r="Q93" s="126"/>
      <c r="R93" s="367"/>
      <c r="S93" s="106"/>
      <c r="T93" s="367"/>
      <c r="U93" s="126"/>
      <c r="V93" s="106"/>
      <c r="W93" s="106"/>
      <c r="X93" s="106"/>
      <c r="Y93" s="106"/>
      <c r="Z93" s="334"/>
      <c r="AA93" s="106"/>
      <c r="AB93" s="627"/>
      <c r="AC93" s="106"/>
      <c r="AD93" s="106"/>
    </row>
    <row r="94" spans="2:39">
      <c r="B94" s="106"/>
      <c r="C94" s="126"/>
      <c r="D94" s="201"/>
      <c r="E94" s="126"/>
      <c r="F94" s="126"/>
      <c r="G94" s="126"/>
      <c r="H94" s="126"/>
      <c r="I94" s="101"/>
      <c r="J94" s="126"/>
      <c r="K94" s="126"/>
      <c r="L94" s="126"/>
      <c r="M94" s="126"/>
      <c r="N94" s="101"/>
      <c r="O94" s="98"/>
      <c r="P94" s="98"/>
      <c r="Q94" s="201"/>
      <c r="R94" s="367"/>
      <c r="S94" s="126"/>
      <c r="T94" s="367"/>
      <c r="U94" s="126"/>
      <c r="V94" s="106"/>
      <c r="W94" s="274"/>
      <c r="X94" s="367"/>
      <c r="Y94" s="157"/>
      <c r="Z94" s="628"/>
      <c r="AA94" s="106"/>
      <c r="AB94" s="627"/>
      <c r="AC94" s="106"/>
      <c r="AD94" s="106"/>
    </row>
    <row r="95" spans="2:39">
      <c r="B95" s="157"/>
      <c r="C95" s="126"/>
      <c r="D95" s="629"/>
      <c r="E95" s="645"/>
      <c r="F95" s="630"/>
      <c r="G95" s="630"/>
      <c r="H95" s="630"/>
      <c r="I95" s="630"/>
      <c r="J95" s="630"/>
      <c r="K95" s="630"/>
      <c r="L95" s="630"/>
      <c r="M95" s="630"/>
      <c r="N95" s="630"/>
      <c r="O95" s="629"/>
      <c r="P95" s="367"/>
      <c r="Q95" s="367"/>
      <c r="R95" s="106"/>
      <c r="S95" s="507"/>
      <c r="T95" s="106"/>
      <c r="U95" s="106"/>
      <c r="V95" s="106"/>
      <c r="W95" s="631"/>
      <c r="X95" s="126"/>
      <c r="Y95" s="121"/>
      <c r="Z95" s="632"/>
      <c r="AA95" s="106"/>
      <c r="AB95" s="633"/>
      <c r="AC95" s="106"/>
      <c r="AD95" s="106"/>
    </row>
    <row r="96" spans="2:39">
      <c r="B96" s="157"/>
      <c r="C96" s="126"/>
      <c r="D96" s="629"/>
      <c r="E96" s="645"/>
      <c r="F96" s="630"/>
      <c r="G96" s="630"/>
      <c r="H96" s="630"/>
      <c r="I96" s="630"/>
      <c r="J96" s="630"/>
      <c r="K96" s="630"/>
      <c r="L96" s="630"/>
      <c r="M96" s="630"/>
      <c r="N96" s="630"/>
      <c r="O96" s="634"/>
      <c r="P96" s="635"/>
      <c r="Q96" s="367"/>
      <c r="R96" s="106"/>
      <c r="S96" s="106"/>
      <c r="T96" s="106"/>
      <c r="U96" s="106"/>
      <c r="V96" s="106"/>
      <c r="W96" s="631"/>
      <c r="X96" s="126"/>
      <c r="Y96" s="121"/>
      <c r="Z96" s="632"/>
      <c r="AA96" s="106"/>
      <c r="AB96" s="633"/>
      <c r="AC96" s="106"/>
      <c r="AD96" s="106"/>
    </row>
    <row r="97" spans="2:30">
      <c r="B97" s="157"/>
      <c r="C97" s="126"/>
      <c r="D97" s="629"/>
      <c r="E97" s="645"/>
      <c r="F97" s="630"/>
      <c r="G97" s="630"/>
      <c r="H97" s="645"/>
      <c r="I97" s="630"/>
      <c r="J97" s="630"/>
      <c r="K97" s="645"/>
      <c r="L97" s="630"/>
      <c r="M97" s="630"/>
      <c r="N97" s="630"/>
      <c r="O97" s="629"/>
      <c r="P97" s="635"/>
      <c r="Q97" s="367"/>
      <c r="R97" s="106"/>
      <c r="S97" s="106"/>
      <c r="T97" s="106"/>
      <c r="U97" s="106"/>
      <c r="V97" s="106"/>
      <c r="W97" s="631"/>
      <c r="X97" s="126"/>
      <c r="Y97" s="121"/>
      <c r="Z97" s="632"/>
      <c r="AA97" s="106"/>
      <c r="AB97" s="636"/>
      <c r="AC97" s="106"/>
      <c r="AD97" s="106"/>
    </row>
    <row r="98" spans="2:30">
      <c r="B98" s="157"/>
      <c r="C98" s="126"/>
      <c r="D98" s="629"/>
      <c r="E98" s="645"/>
      <c r="F98" s="630"/>
      <c r="G98" s="630"/>
      <c r="H98" s="630"/>
      <c r="I98" s="630"/>
      <c r="J98" s="630"/>
      <c r="K98" s="630"/>
      <c r="L98" s="630"/>
      <c r="M98" s="630"/>
      <c r="N98" s="645"/>
      <c r="O98" s="637"/>
      <c r="P98" s="635"/>
      <c r="Q98" s="367"/>
      <c r="R98" s="106"/>
      <c r="S98" s="106"/>
      <c r="T98" s="106"/>
      <c r="U98" s="106"/>
      <c r="V98" s="106"/>
      <c r="W98" s="631"/>
      <c r="X98" s="126"/>
      <c r="Y98" s="121"/>
      <c r="Z98" s="632"/>
      <c r="AA98" s="106"/>
      <c r="AB98" s="633"/>
      <c r="AC98" s="106"/>
      <c r="AD98" s="106"/>
    </row>
    <row r="99" spans="2:30">
      <c r="B99" s="157"/>
      <c r="C99" s="126"/>
      <c r="D99" s="629"/>
      <c r="E99" s="645"/>
      <c r="F99" s="630"/>
      <c r="G99" s="630"/>
      <c r="H99" s="630"/>
      <c r="I99" s="630"/>
      <c r="J99" s="630"/>
      <c r="K99" s="630"/>
      <c r="L99" s="630"/>
      <c r="M99" s="630"/>
      <c r="N99" s="630"/>
      <c r="O99" s="629"/>
      <c r="P99" s="635"/>
      <c r="Q99" s="367"/>
      <c r="R99" s="106"/>
      <c r="S99" s="106"/>
      <c r="T99" s="106"/>
      <c r="U99" s="106"/>
      <c r="V99" s="106"/>
      <c r="W99" s="631"/>
      <c r="X99" s="126"/>
      <c r="Y99" s="121"/>
      <c r="Z99" s="632"/>
      <c r="AA99" s="106"/>
      <c r="AB99" s="638"/>
      <c r="AC99" s="106"/>
      <c r="AD99" s="106"/>
    </row>
    <row r="100" spans="2:30">
      <c r="B100" s="157"/>
      <c r="C100" s="126"/>
      <c r="D100" s="629"/>
      <c r="E100" s="645"/>
      <c r="F100" s="630"/>
      <c r="G100" s="630"/>
      <c r="H100" s="630"/>
      <c r="I100" s="630"/>
      <c r="J100" s="630"/>
      <c r="K100" s="630"/>
      <c r="L100" s="630"/>
      <c r="M100" s="630"/>
      <c r="N100" s="630"/>
      <c r="O100" s="629"/>
      <c r="P100" s="635"/>
      <c r="Q100" s="367"/>
      <c r="R100" s="106"/>
      <c r="S100" s="106"/>
      <c r="T100" s="106"/>
      <c r="U100" s="106"/>
      <c r="V100" s="106"/>
      <c r="W100" s="631"/>
      <c r="X100" s="126"/>
      <c r="Y100" s="121"/>
      <c r="Z100" s="632"/>
      <c r="AA100" s="106"/>
      <c r="AB100" s="636"/>
      <c r="AC100" s="106"/>
      <c r="AD100" s="106"/>
    </row>
    <row r="101" spans="2:30">
      <c r="B101" s="157"/>
      <c r="C101" s="126"/>
      <c r="D101" s="629"/>
      <c r="E101" s="645"/>
      <c r="F101" s="630"/>
      <c r="G101" s="98"/>
      <c r="H101" s="640"/>
      <c r="I101" s="645"/>
      <c r="J101" s="630"/>
      <c r="K101" s="630"/>
      <c r="L101" s="630"/>
      <c r="M101" s="630"/>
      <c r="N101" s="630"/>
      <c r="O101" s="639"/>
      <c r="P101" s="635"/>
      <c r="Q101" s="367"/>
      <c r="R101" s="106"/>
      <c r="S101" s="106"/>
      <c r="T101" s="106"/>
      <c r="U101" s="106"/>
      <c r="V101" s="106"/>
      <c r="W101" s="631"/>
      <c r="X101" s="126"/>
      <c r="Y101" s="121"/>
      <c r="Z101" s="632"/>
      <c r="AA101" s="106"/>
      <c r="AB101" s="638"/>
      <c r="AC101" s="106"/>
      <c r="AD101" s="106"/>
    </row>
    <row r="102" spans="2:30">
      <c r="B102" s="157"/>
      <c r="C102" s="126"/>
      <c r="D102" s="629"/>
      <c r="E102" s="645"/>
      <c r="F102" s="630"/>
      <c r="G102" s="630"/>
      <c r="H102" s="630"/>
      <c r="I102" s="630"/>
      <c r="J102" s="630"/>
      <c r="K102" s="630"/>
      <c r="L102" s="630"/>
      <c r="M102" s="630"/>
      <c r="N102" s="630"/>
      <c r="O102" s="629"/>
      <c r="P102" s="635"/>
      <c r="Q102" s="367"/>
      <c r="R102" s="106"/>
      <c r="S102" s="106"/>
      <c r="T102" s="106"/>
      <c r="U102" s="106"/>
      <c r="V102" s="106"/>
      <c r="W102" s="631"/>
      <c r="X102" s="126"/>
      <c r="Y102" s="121"/>
      <c r="Z102" s="632"/>
      <c r="AA102" s="106"/>
      <c r="AB102" s="633"/>
      <c r="AC102" s="106"/>
      <c r="AD102" s="106"/>
    </row>
    <row r="103" spans="2:30">
      <c r="B103" s="157"/>
      <c r="C103" s="126"/>
      <c r="D103" s="629"/>
      <c r="E103" s="645"/>
      <c r="F103" s="630"/>
      <c r="G103" s="630"/>
      <c r="H103" s="630"/>
      <c r="I103" s="630"/>
      <c r="J103" s="630"/>
      <c r="K103" s="630"/>
      <c r="L103" s="630"/>
      <c r="M103" s="630"/>
      <c r="N103" s="630"/>
      <c r="O103" s="629"/>
      <c r="P103" s="635"/>
      <c r="Q103" s="367"/>
      <c r="R103" s="106"/>
      <c r="S103" s="106"/>
      <c r="T103" s="106"/>
      <c r="U103" s="106"/>
      <c r="V103" s="106"/>
      <c r="W103" s="631"/>
      <c r="X103" s="126"/>
      <c r="Y103" s="121"/>
      <c r="Z103" s="632"/>
      <c r="AA103" s="106"/>
      <c r="AB103" s="633"/>
      <c r="AC103" s="106"/>
      <c r="AD103" s="106"/>
    </row>
    <row r="104" spans="2:30" ht="12.75" customHeight="1">
      <c r="B104" s="157"/>
      <c r="C104" s="126"/>
      <c r="D104" s="629"/>
      <c r="E104" s="645"/>
      <c r="F104" s="630"/>
      <c r="G104" s="630"/>
      <c r="H104" s="630"/>
      <c r="I104" s="630"/>
      <c r="J104" s="630"/>
      <c r="K104" s="630"/>
      <c r="L104" s="630"/>
      <c r="M104" s="630"/>
      <c r="N104" s="630"/>
      <c r="O104" s="629"/>
      <c r="P104" s="635"/>
      <c r="Q104" s="367"/>
      <c r="R104" s="106"/>
      <c r="S104" s="106"/>
      <c r="T104" s="106"/>
      <c r="U104" s="106"/>
      <c r="V104" s="106"/>
      <c r="W104" s="631"/>
      <c r="X104" s="126"/>
      <c r="Y104" s="121"/>
      <c r="Z104" s="632"/>
      <c r="AA104" s="106"/>
      <c r="AB104" s="633"/>
      <c r="AC104" s="106"/>
      <c r="AD104" s="106"/>
    </row>
    <row r="105" spans="2:30" ht="13.5" customHeight="1">
      <c r="B105" s="157"/>
      <c r="C105" s="126"/>
      <c r="D105" s="629"/>
      <c r="E105" s="645"/>
      <c r="F105" s="630"/>
      <c r="G105" s="630"/>
      <c r="H105" s="630"/>
      <c r="I105" s="630"/>
      <c r="J105" s="630"/>
      <c r="K105" s="630"/>
      <c r="L105" s="630"/>
      <c r="M105" s="630"/>
      <c r="N105" s="630"/>
      <c r="O105" s="629"/>
      <c r="P105" s="635"/>
      <c r="Q105" s="367"/>
      <c r="R105" s="106"/>
      <c r="S105" s="106"/>
      <c r="T105" s="106"/>
      <c r="U105" s="106"/>
      <c r="V105" s="106"/>
      <c r="W105" s="631"/>
      <c r="X105" s="126"/>
      <c r="Y105" s="121"/>
      <c r="Z105" s="632"/>
      <c r="AA105" s="106"/>
      <c r="AB105" s="633"/>
      <c r="AC105" s="106"/>
      <c r="AD105" s="106"/>
    </row>
    <row r="106" spans="2:30" ht="12.75" customHeight="1">
      <c r="B106" s="157"/>
      <c r="C106" s="126"/>
      <c r="D106" s="629"/>
      <c r="E106" s="645"/>
      <c r="F106" s="630"/>
      <c r="G106" s="630"/>
      <c r="H106" s="630"/>
      <c r="I106" s="630"/>
      <c r="J106" s="630"/>
      <c r="K106" s="630"/>
      <c r="L106" s="630"/>
      <c r="M106" s="630"/>
      <c r="N106" s="630"/>
      <c r="O106" s="629"/>
      <c r="P106" s="635"/>
      <c r="Q106" s="367"/>
      <c r="R106" s="106"/>
      <c r="S106" s="106"/>
      <c r="T106" s="106"/>
      <c r="U106" s="106"/>
      <c r="V106" s="106"/>
      <c r="W106" s="631"/>
      <c r="X106" s="126"/>
      <c r="Y106" s="121"/>
      <c r="Z106" s="632"/>
      <c r="AA106" s="106"/>
      <c r="AB106" s="633"/>
      <c r="AC106" s="106"/>
      <c r="AD106" s="106"/>
    </row>
    <row r="107" spans="2:30">
      <c r="B107" s="157"/>
      <c r="C107" s="126"/>
      <c r="D107" s="629"/>
      <c r="E107" s="645"/>
      <c r="F107" s="630"/>
      <c r="G107" s="630"/>
      <c r="H107" s="630"/>
      <c r="I107" s="630"/>
      <c r="J107" s="630"/>
      <c r="K107" s="630"/>
      <c r="L107" s="630"/>
      <c r="M107" s="630"/>
      <c r="N107" s="630"/>
      <c r="O107" s="629"/>
      <c r="P107" s="635"/>
      <c r="Q107" s="367"/>
      <c r="R107" s="106"/>
      <c r="S107" s="106"/>
      <c r="T107" s="106"/>
      <c r="U107" s="106"/>
      <c r="V107" s="106"/>
      <c r="W107" s="631"/>
      <c r="X107" s="126"/>
      <c r="Y107" s="121"/>
      <c r="Z107" s="632"/>
      <c r="AA107" s="106"/>
      <c r="AB107" s="633"/>
      <c r="AC107" s="106"/>
      <c r="AD107" s="106"/>
    </row>
    <row r="108" spans="2:30">
      <c r="B108" s="157"/>
      <c r="C108" s="126"/>
      <c r="D108" s="629"/>
      <c r="E108" s="645"/>
      <c r="F108" s="630"/>
      <c r="G108" s="630"/>
      <c r="H108" s="630"/>
      <c r="I108" s="630"/>
      <c r="J108" s="630"/>
      <c r="K108" s="630"/>
      <c r="L108" s="630"/>
      <c r="M108" s="630"/>
      <c r="N108" s="630"/>
      <c r="O108" s="629"/>
      <c r="P108" s="635"/>
      <c r="Q108" s="367"/>
      <c r="R108" s="106"/>
      <c r="S108" s="106"/>
      <c r="T108" s="106"/>
      <c r="U108" s="106"/>
      <c r="V108" s="106"/>
      <c r="W108" s="631"/>
      <c r="X108" s="126"/>
      <c r="Y108" s="121"/>
      <c r="Z108" s="632"/>
      <c r="AA108" s="106"/>
      <c r="AB108" s="633"/>
      <c r="AC108" s="106"/>
      <c r="AD108" s="106"/>
    </row>
    <row r="109" spans="2:30">
      <c r="B109" s="157"/>
      <c r="C109" s="126"/>
      <c r="D109" s="629"/>
      <c r="E109" s="645"/>
      <c r="F109" s="630"/>
      <c r="G109" s="630"/>
      <c r="H109" s="630"/>
      <c r="I109" s="630"/>
      <c r="J109" s="630"/>
      <c r="K109" s="630"/>
      <c r="L109" s="630"/>
      <c r="M109" s="630"/>
      <c r="N109" s="630"/>
      <c r="O109" s="629"/>
      <c r="P109" s="635"/>
      <c r="Q109" s="367"/>
      <c r="R109" s="106"/>
      <c r="S109" s="106"/>
      <c r="T109" s="106"/>
      <c r="U109" s="106"/>
      <c r="V109" s="106"/>
      <c r="W109" s="631"/>
      <c r="X109" s="126"/>
      <c r="Y109" s="121"/>
      <c r="Z109" s="632"/>
      <c r="AA109" s="106"/>
      <c r="AB109" s="636"/>
      <c r="AC109" s="106"/>
      <c r="AD109" s="106"/>
    </row>
    <row r="110" spans="2:30" ht="12.75" customHeight="1">
      <c r="B110" s="157"/>
      <c r="C110" s="126"/>
      <c r="D110" s="629"/>
      <c r="E110" s="648"/>
      <c r="F110" s="640"/>
      <c r="G110" s="641"/>
      <c r="H110" s="630"/>
      <c r="I110" s="630"/>
      <c r="J110" s="630"/>
      <c r="K110" s="630"/>
      <c r="L110" s="640"/>
      <c r="M110" s="640"/>
      <c r="N110" s="630"/>
      <c r="O110" s="634"/>
      <c r="P110" s="635"/>
      <c r="Q110" s="367"/>
      <c r="R110" s="106"/>
      <c r="S110" s="106"/>
      <c r="T110" s="106"/>
      <c r="U110" s="106"/>
      <c r="V110" s="106"/>
      <c r="W110" s="631"/>
      <c r="X110" s="126"/>
      <c r="Y110" s="121"/>
      <c r="Z110" s="632"/>
      <c r="AA110" s="106"/>
      <c r="AB110" s="642"/>
      <c r="AC110" s="106"/>
      <c r="AD110" s="106"/>
    </row>
    <row r="111" spans="2:30" ht="12.75" customHeight="1">
      <c r="B111" s="157"/>
      <c r="C111" s="126"/>
      <c r="D111" s="629"/>
      <c r="E111" s="648"/>
      <c r="F111" s="640"/>
      <c r="G111" s="641"/>
      <c r="H111" s="630"/>
      <c r="I111" s="630"/>
      <c r="J111" s="630"/>
      <c r="K111" s="630"/>
      <c r="L111" s="640"/>
      <c r="M111" s="640"/>
      <c r="N111" s="630"/>
      <c r="O111" s="629"/>
      <c r="P111" s="635"/>
      <c r="Q111" s="367"/>
      <c r="R111" s="106"/>
      <c r="S111" s="106"/>
      <c r="T111" s="106"/>
      <c r="U111" s="106"/>
      <c r="V111" s="106"/>
      <c r="W111" s="631"/>
      <c r="X111" s="126"/>
      <c r="Y111" s="121"/>
      <c r="Z111" s="632"/>
      <c r="AA111" s="106"/>
      <c r="AB111" s="633"/>
      <c r="AC111" s="106"/>
      <c r="AD111" s="106"/>
    </row>
    <row r="112" spans="2:30" ht="11.25" customHeight="1">
      <c r="B112" s="157"/>
      <c r="C112" s="126"/>
      <c r="D112" s="629"/>
      <c r="E112" s="648"/>
      <c r="F112" s="640"/>
      <c r="G112" s="641"/>
      <c r="H112" s="630"/>
      <c r="I112" s="630"/>
      <c r="J112" s="630"/>
      <c r="K112" s="630"/>
      <c r="L112" s="640"/>
      <c r="M112" s="640"/>
      <c r="N112" s="630"/>
      <c r="O112" s="629"/>
      <c r="P112" s="635"/>
      <c r="Q112" s="367"/>
      <c r="R112" s="106"/>
      <c r="S112" s="106"/>
      <c r="T112" s="106"/>
      <c r="U112" s="106"/>
      <c r="V112" s="106"/>
      <c r="W112" s="631"/>
      <c r="X112" s="126"/>
      <c r="Y112" s="121"/>
      <c r="Z112" s="632"/>
      <c r="AA112" s="106"/>
      <c r="AB112" s="633"/>
      <c r="AC112" s="106"/>
      <c r="AD112" s="106"/>
    </row>
    <row r="113" spans="2:30" ht="12.75" customHeight="1">
      <c r="B113" s="157"/>
      <c r="C113" s="126"/>
      <c r="D113" s="629"/>
      <c r="E113" s="648"/>
      <c r="F113" s="640"/>
      <c r="G113" s="641"/>
      <c r="H113" s="630"/>
      <c r="I113" s="652"/>
      <c r="J113" s="630"/>
      <c r="K113" s="652"/>
      <c r="L113" s="645"/>
      <c r="M113" s="645"/>
      <c r="N113" s="630"/>
      <c r="O113" s="629"/>
      <c r="P113" s="635"/>
      <c r="Q113" s="367"/>
      <c r="R113" s="106"/>
      <c r="S113" s="106"/>
      <c r="T113" s="106"/>
      <c r="U113" s="106"/>
      <c r="V113" s="106"/>
      <c r="W113" s="631"/>
      <c r="X113" s="126"/>
      <c r="Y113" s="121"/>
      <c r="Z113" s="632"/>
      <c r="AA113" s="106"/>
      <c r="AB113" s="638"/>
      <c r="AC113" s="106"/>
      <c r="AD113" s="106"/>
    </row>
    <row r="114" spans="2:30" ht="13.5" customHeight="1">
      <c r="B114" s="157"/>
      <c r="C114" s="126"/>
      <c r="D114" s="629"/>
      <c r="E114" s="648"/>
      <c r="F114" s="645"/>
      <c r="G114" s="641"/>
      <c r="H114" s="630"/>
      <c r="I114" s="630"/>
      <c r="J114" s="630"/>
      <c r="K114" s="630"/>
      <c r="L114" s="645"/>
      <c r="M114" s="645"/>
      <c r="N114" s="630"/>
      <c r="O114" s="629"/>
      <c r="P114" s="635"/>
      <c r="Q114" s="367"/>
      <c r="R114" s="106"/>
      <c r="S114" s="106"/>
      <c r="T114" s="106"/>
      <c r="U114" s="106"/>
      <c r="V114" s="106"/>
      <c r="W114" s="631"/>
      <c r="X114" s="126"/>
      <c r="Y114" s="121"/>
      <c r="Z114" s="632"/>
      <c r="AA114" s="106"/>
      <c r="AB114" s="633"/>
      <c r="AC114" s="106"/>
      <c r="AD114" s="106"/>
    </row>
    <row r="115" spans="2:30" ht="14.25" customHeight="1">
      <c r="B115" s="157"/>
      <c r="C115" s="126"/>
      <c r="D115" s="629"/>
      <c r="E115" s="648"/>
      <c r="F115" s="640"/>
      <c r="G115" s="641"/>
      <c r="H115" s="630"/>
      <c r="I115" s="630"/>
      <c r="J115" s="630"/>
      <c r="K115" s="630"/>
      <c r="L115" s="645"/>
      <c r="M115" s="640"/>
      <c r="N115" s="630"/>
      <c r="O115" s="629"/>
      <c r="P115" s="635"/>
      <c r="Q115" s="367"/>
      <c r="R115" s="106"/>
      <c r="S115" s="106"/>
      <c r="T115" s="106"/>
      <c r="U115" s="106"/>
      <c r="V115" s="106"/>
      <c r="W115" s="631"/>
      <c r="X115" s="126"/>
      <c r="Y115" s="121"/>
      <c r="Z115" s="632"/>
      <c r="AA115" s="106"/>
      <c r="AB115" s="633"/>
      <c r="AC115" s="106"/>
      <c r="AD115" s="106"/>
    </row>
    <row r="116" spans="2:30">
      <c r="B116" s="157"/>
      <c r="C116" s="126"/>
      <c r="D116" s="629"/>
      <c r="E116" s="648"/>
      <c r="F116" s="645"/>
      <c r="G116" s="641"/>
      <c r="H116" s="630"/>
      <c r="I116" s="630"/>
      <c r="J116" s="630"/>
      <c r="K116" s="630"/>
      <c r="L116" s="641"/>
      <c r="M116" s="641"/>
      <c r="N116" s="98"/>
      <c r="O116" s="629"/>
      <c r="P116" s="635"/>
      <c r="Q116" s="367"/>
      <c r="R116" s="106"/>
      <c r="S116" s="106"/>
      <c r="T116" s="106"/>
      <c r="U116" s="106"/>
      <c r="V116" s="106"/>
      <c r="W116" s="631"/>
      <c r="X116" s="126"/>
      <c r="Y116" s="121"/>
      <c r="Z116" s="632"/>
      <c r="AA116" s="106"/>
      <c r="AB116" s="633"/>
      <c r="AC116" s="106"/>
      <c r="AD116" s="106"/>
    </row>
    <row r="117" spans="2:30" ht="14.25" customHeight="1">
      <c r="B117" s="157"/>
      <c r="C117" s="126"/>
      <c r="D117" s="629"/>
      <c r="E117" s="648"/>
      <c r="F117" s="645"/>
      <c r="G117" s="645"/>
      <c r="H117" s="630"/>
      <c r="I117" s="630"/>
      <c r="J117" s="630"/>
      <c r="K117" s="640"/>
      <c r="L117" s="652"/>
      <c r="M117" s="645"/>
      <c r="N117" s="641"/>
      <c r="O117" s="629"/>
      <c r="P117" s="635"/>
      <c r="Q117" s="367"/>
      <c r="R117" s="106"/>
      <c r="S117" s="106"/>
      <c r="T117" s="106"/>
      <c r="U117" s="106"/>
      <c r="V117" s="106"/>
      <c r="W117" s="631"/>
      <c r="X117" s="126"/>
      <c r="Y117" s="121"/>
      <c r="Z117" s="632"/>
      <c r="AA117" s="106"/>
      <c r="AB117" s="633"/>
      <c r="AC117" s="106"/>
      <c r="AD117" s="106"/>
    </row>
    <row r="118" spans="2:30">
      <c r="B118" s="157"/>
      <c r="C118" s="126"/>
      <c r="D118" s="629"/>
      <c r="E118" s="648"/>
      <c r="F118" s="640"/>
      <c r="G118" s="641"/>
      <c r="H118" s="630"/>
      <c r="I118" s="630"/>
      <c r="J118" s="630"/>
      <c r="K118" s="630"/>
      <c r="L118" s="640"/>
      <c r="M118" s="640"/>
      <c r="N118" s="630"/>
      <c r="O118" s="629"/>
      <c r="P118" s="635"/>
      <c r="Q118" s="367"/>
      <c r="R118" s="106"/>
      <c r="S118" s="106"/>
      <c r="T118" s="106"/>
      <c r="U118" s="106"/>
      <c r="V118" s="106"/>
      <c r="W118" s="631"/>
      <c r="X118" s="126"/>
      <c r="Y118" s="121"/>
      <c r="Z118" s="632"/>
      <c r="AA118" s="106"/>
      <c r="AB118" s="633"/>
      <c r="AC118" s="106"/>
      <c r="AD118" s="106"/>
    </row>
    <row r="119" spans="2:30" ht="11.25" customHeight="1">
      <c r="B119" s="157"/>
      <c r="C119" s="126"/>
      <c r="D119" s="629"/>
      <c r="E119" s="648"/>
      <c r="F119" s="645"/>
      <c r="G119" s="641"/>
      <c r="H119" s="630"/>
      <c r="I119" s="630"/>
      <c r="J119" s="630"/>
      <c r="K119" s="630"/>
      <c r="L119" s="641"/>
      <c r="M119" s="641"/>
      <c r="N119" s="630"/>
      <c r="O119" s="629"/>
      <c r="P119" s="643"/>
      <c r="Q119" s="367"/>
      <c r="R119" s="106"/>
      <c r="S119" s="106"/>
      <c r="T119" s="106"/>
      <c r="U119" s="106"/>
      <c r="V119" s="106"/>
      <c r="W119" s="631"/>
      <c r="X119" s="126"/>
      <c r="Y119" s="121"/>
      <c r="Z119" s="632"/>
      <c r="AA119" s="106"/>
      <c r="AB119" s="644"/>
      <c r="AC119" s="106"/>
      <c r="AD119" s="106"/>
    </row>
    <row r="120" spans="2:30">
      <c r="B120" s="157"/>
      <c r="C120" s="126"/>
      <c r="D120" s="629"/>
      <c r="E120" s="648"/>
      <c r="F120" s="640"/>
      <c r="G120" s="641"/>
      <c r="H120" s="630"/>
      <c r="I120" s="630"/>
      <c r="J120" s="630"/>
      <c r="K120" s="630"/>
      <c r="L120" s="641"/>
      <c r="M120" s="641"/>
      <c r="N120" s="630"/>
      <c r="O120" s="629"/>
      <c r="P120" s="635"/>
      <c r="Q120" s="367"/>
      <c r="R120" s="106"/>
      <c r="S120" s="106"/>
      <c r="T120" s="106"/>
      <c r="U120" s="106"/>
      <c r="V120" s="106"/>
      <c r="W120" s="631"/>
      <c r="X120" s="126"/>
      <c r="Y120" s="121"/>
      <c r="Z120" s="632"/>
      <c r="AA120" s="106"/>
      <c r="AB120" s="633"/>
      <c r="AC120" s="106"/>
      <c r="AD120" s="106"/>
    </row>
    <row r="121" spans="2:30">
      <c r="B121" s="157"/>
      <c r="C121" s="126"/>
      <c r="D121" s="629"/>
      <c r="E121" s="648"/>
      <c r="F121" s="641"/>
      <c r="G121" s="645"/>
      <c r="H121" s="630"/>
      <c r="I121" s="630"/>
      <c r="J121" s="630"/>
      <c r="K121" s="630"/>
      <c r="L121" s="652"/>
      <c r="M121" s="645"/>
      <c r="N121" s="630"/>
      <c r="O121" s="629"/>
      <c r="P121" s="643"/>
      <c r="Q121" s="367"/>
      <c r="R121" s="106"/>
      <c r="S121" s="106"/>
      <c r="T121" s="106"/>
      <c r="U121" s="106"/>
      <c r="V121" s="106"/>
      <c r="W121" s="631"/>
      <c r="X121" s="126"/>
      <c r="Y121" s="121"/>
      <c r="Z121" s="632"/>
      <c r="AA121" s="106"/>
      <c r="AB121" s="644"/>
      <c r="AC121" s="106"/>
      <c r="AD121" s="106"/>
    </row>
    <row r="122" spans="2:30" hidden="1">
      <c r="B122" s="157"/>
      <c r="C122" s="126"/>
      <c r="D122" s="629"/>
      <c r="E122" s="648"/>
      <c r="F122" s="645"/>
      <c r="G122" s="641"/>
      <c r="H122" s="630"/>
      <c r="I122" s="630"/>
      <c r="J122" s="630"/>
      <c r="K122" s="630"/>
      <c r="L122" s="640"/>
      <c r="M122" s="640"/>
      <c r="N122" s="630"/>
      <c r="O122" s="629"/>
      <c r="P122" s="635"/>
      <c r="Q122" s="367"/>
      <c r="R122" s="106"/>
      <c r="S122" s="106"/>
      <c r="T122" s="106"/>
      <c r="U122" s="106"/>
      <c r="V122" s="106"/>
      <c r="W122" s="631"/>
      <c r="X122" s="126"/>
      <c r="Y122" s="121"/>
      <c r="Z122" s="632"/>
      <c r="AA122" s="106"/>
      <c r="AB122" s="638"/>
      <c r="AC122" s="106"/>
      <c r="AD122" s="106"/>
    </row>
    <row r="123" spans="2:30">
      <c r="B123" s="157"/>
      <c r="C123" s="101"/>
      <c r="D123" s="629"/>
      <c r="E123" s="648"/>
      <c r="F123" s="641"/>
      <c r="G123" s="641"/>
      <c r="H123" s="630"/>
      <c r="I123" s="630"/>
      <c r="J123" s="630"/>
      <c r="K123" s="630"/>
      <c r="L123" s="645"/>
      <c r="M123" s="645"/>
      <c r="N123" s="630"/>
      <c r="O123" s="629"/>
      <c r="P123" s="635"/>
      <c r="Q123" s="367"/>
      <c r="R123" s="106"/>
      <c r="S123" s="106"/>
      <c r="T123" s="106"/>
      <c r="U123" s="106"/>
      <c r="V123" s="106"/>
      <c r="W123" s="631"/>
      <c r="X123" s="126"/>
      <c r="Y123" s="121"/>
      <c r="Z123" s="632"/>
      <c r="AA123" s="106"/>
      <c r="AB123" s="633"/>
      <c r="AC123" s="106"/>
      <c r="AD123" s="106"/>
    </row>
    <row r="124" spans="2:30">
      <c r="B124" s="157"/>
      <c r="C124" s="126"/>
      <c r="D124" s="629"/>
      <c r="E124" s="648"/>
      <c r="F124" s="640"/>
      <c r="G124" s="641"/>
      <c r="H124" s="652"/>
      <c r="I124" s="630"/>
      <c r="J124" s="630"/>
      <c r="K124" s="630"/>
      <c r="L124" s="640"/>
      <c r="M124" s="641"/>
      <c r="N124" s="630"/>
      <c r="O124" s="634"/>
      <c r="P124" s="643"/>
      <c r="Q124" s="367"/>
      <c r="R124" s="106"/>
      <c r="S124" s="106"/>
      <c r="T124" s="106"/>
      <c r="U124" s="106"/>
      <c r="V124" s="106"/>
      <c r="W124" s="631"/>
      <c r="X124" s="126"/>
      <c r="Y124" s="121"/>
      <c r="Z124" s="632"/>
      <c r="AA124" s="106"/>
      <c r="AB124" s="644"/>
      <c r="AC124" s="106"/>
      <c r="AD124" s="106"/>
    </row>
    <row r="125" spans="2:30">
      <c r="B125" s="157"/>
      <c r="C125" s="126"/>
      <c r="D125" s="629"/>
      <c r="E125" s="648"/>
      <c r="F125" s="652"/>
      <c r="G125" s="652"/>
      <c r="H125" s="630"/>
      <c r="I125" s="630"/>
      <c r="J125" s="630"/>
      <c r="K125" s="630"/>
      <c r="L125" s="653"/>
      <c r="M125" s="652"/>
      <c r="N125" s="630"/>
      <c r="O125" s="634"/>
      <c r="P125" s="635"/>
      <c r="Q125" s="367"/>
      <c r="R125" s="106"/>
      <c r="S125" s="106"/>
      <c r="T125" s="106"/>
      <c r="U125" s="106"/>
      <c r="V125" s="106"/>
      <c r="W125" s="631"/>
      <c r="X125" s="126"/>
      <c r="Y125" s="121"/>
      <c r="Z125" s="632"/>
      <c r="AA125" s="106"/>
      <c r="AB125" s="647"/>
      <c r="AC125" s="106"/>
      <c r="AD125" s="106"/>
    </row>
    <row r="126" spans="2:30">
      <c r="B126" s="157"/>
      <c r="C126" s="126"/>
      <c r="D126" s="629"/>
      <c r="E126" s="648"/>
      <c r="F126" s="153"/>
      <c r="G126" s="153"/>
      <c r="H126" s="153"/>
      <c r="I126" s="153"/>
      <c r="J126" s="153"/>
      <c r="K126" s="153"/>
      <c r="L126" s="153"/>
      <c r="M126" s="153"/>
      <c r="N126" s="153"/>
      <c r="O126" s="634"/>
      <c r="P126" s="635"/>
      <c r="Q126" s="367"/>
      <c r="R126" s="106"/>
      <c r="S126" s="106"/>
      <c r="T126" s="106"/>
      <c r="U126" s="106"/>
      <c r="V126" s="106"/>
      <c r="W126" s="631"/>
      <c r="X126" s="126"/>
      <c r="Y126" s="121"/>
      <c r="Z126" s="632"/>
      <c r="AA126" s="106"/>
      <c r="AB126" s="633"/>
      <c r="AC126" s="106"/>
      <c r="AD126" s="106"/>
    </row>
    <row r="127" spans="2:30" ht="11.25" customHeight="1">
      <c r="B127" s="157"/>
      <c r="C127" s="126"/>
      <c r="D127" s="629"/>
      <c r="E127" s="648"/>
      <c r="F127" s="153"/>
      <c r="G127" s="153"/>
      <c r="H127" s="153"/>
      <c r="I127" s="153"/>
      <c r="J127" s="153"/>
      <c r="K127" s="153"/>
      <c r="L127" s="153"/>
      <c r="M127" s="153"/>
      <c r="N127" s="153"/>
      <c r="O127" s="634"/>
      <c r="P127" s="635"/>
      <c r="Q127" s="367"/>
      <c r="R127" s="106"/>
      <c r="S127" s="106"/>
      <c r="T127" s="106"/>
      <c r="U127" s="106"/>
      <c r="V127" s="106"/>
      <c r="W127" s="631"/>
      <c r="X127" s="126"/>
      <c r="Y127" s="121"/>
      <c r="Z127" s="632"/>
      <c r="AA127" s="106"/>
      <c r="AB127" s="633"/>
      <c r="AC127" s="106"/>
      <c r="AD127" s="106"/>
    </row>
    <row r="128" spans="2:30" ht="12.75" customHeight="1">
      <c r="B128" s="157"/>
      <c r="C128" s="126"/>
      <c r="D128" s="629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634"/>
      <c r="P128" s="635"/>
      <c r="Q128" s="367"/>
      <c r="R128" s="106"/>
      <c r="S128" s="106"/>
      <c r="T128" s="106"/>
      <c r="U128" s="106"/>
      <c r="V128" s="106"/>
      <c r="W128" s="631"/>
      <c r="X128" s="126"/>
      <c r="Y128" s="121"/>
      <c r="Z128" s="632"/>
      <c r="AA128" s="106"/>
      <c r="AB128" s="633"/>
      <c r="AC128" s="106"/>
      <c r="AD128" s="106"/>
    </row>
    <row r="129" spans="2:30" ht="11.25" customHeight="1">
      <c r="B129" s="157"/>
      <c r="C129" s="126"/>
      <c r="D129" s="629"/>
      <c r="E129" s="153"/>
      <c r="F129" s="153"/>
      <c r="G129" s="153"/>
      <c r="H129" s="153"/>
      <c r="I129" s="153"/>
      <c r="J129" s="153"/>
      <c r="K129" s="649"/>
      <c r="L129" s="153"/>
      <c r="M129" s="153"/>
      <c r="N129" s="153"/>
      <c r="O129" s="637"/>
      <c r="P129" s="635"/>
      <c r="Q129" s="367"/>
      <c r="R129" s="106"/>
      <c r="S129" s="106"/>
      <c r="T129" s="106"/>
      <c r="U129" s="106"/>
      <c r="V129" s="106"/>
      <c r="W129" s="650"/>
      <c r="X129" s="126"/>
      <c r="Y129" s="651"/>
      <c r="Z129" s="632"/>
      <c r="AA129" s="106"/>
      <c r="AB129" s="633"/>
      <c r="AC129" s="106"/>
      <c r="AD129" s="106"/>
    </row>
    <row r="130" spans="2:30">
      <c r="B130" s="197"/>
      <c r="C130" s="106"/>
      <c r="D130" s="197"/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94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</row>
    <row r="131" spans="2:30">
      <c r="B131" s="106"/>
      <c r="C131" s="126"/>
      <c r="D131" s="367"/>
      <c r="E131" s="201"/>
      <c r="F131" s="201"/>
      <c r="G131" s="201"/>
      <c r="H131" s="201"/>
      <c r="I131" s="201"/>
      <c r="J131" s="201"/>
      <c r="K131" s="201"/>
      <c r="L131" s="201"/>
      <c r="M131" s="126"/>
      <c r="N131" s="126"/>
      <c r="O131" s="98"/>
      <c r="P131" s="98"/>
      <c r="Q131" s="126"/>
      <c r="R131" s="367"/>
      <c r="S131" s="106"/>
      <c r="T131" s="367"/>
      <c r="U131" s="126"/>
      <c r="V131" s="106"/>
      <c r="W131" s="106"/>
      <c r="X131" s="106"/>
      <c r="Y131" s="106"/>
      <c r="Z131" s="106"/>
      <c r="AA131" s="106"/>
      <c r="AB131" s="106"/>
      <c r="AC131" s="106"/>
      <c r="AD131" s="106"/>
    </row>
    <row r="132" spans="2:30">
      <c r="B132" s="106"/>
      <c r="C132" s="126"/>
      <c r="D132" s="98"/>
      <c r="E132" s="624"/>
      <c r="F132" s="201"/>
      <c r="G132" s="201"/>
      <c r="H132" s="201"/>
      <c r="I132" s="201"/>
      <c r="J132" s="201"/>
      <c r="K132" s="201"/>
      <c r="L132" s="201"/>
      <c r="M132" s="126"/>
      <c r="N132" s="126"/>
      <c r="O132" s="98"/>
      <c r="P132" s="98"/>
      <c r="Q132" s="126"/>
      <c r="R132" s="367"/>
      <c r="S132" s="106"/>
      <c r="T132" s="367"/>
      <c r="U132" s="126"/>
      <c r="V132" s="106"/>
      <c r="W132" s="106"/>
      <c r="X132" s="106"/>
      <c r="Y132" s="106"/>
      <c r="Z132" s="106"/>
      <c r="AA132" s="106"/>
      <c r="AB132" s="106"/>
      <c r="AC132" s="106"/>
      <c r="AD132" s="106"/>
    </row>
    <row r="133" spans="2:30">
      <c r="B133" s="106"/>
      <c r="C133" s="367"/>
      <c r="D133" s="367"/>
      <c r="E133" s="201"/>
      <c r="F133" s="201"/>
      <c r="G133" s="201"/>
      <c r="H133" s="201"/>
      <c r="I133" s="106"/>
      <c r="J133" s="106"/>
      <c r="K133" s="201"/>
      <c r="L133" s="104"/>
      <c r="M133" s="126"/>
      <c r="N133" s="126"/>
      <c r="O133" s="98"/>
      <c r="P133" s="98"/>
      <c r="Q133" s="367"/>
      <c r="R133" s="367"/>
      <c r="S133" s="106"/>
      <c r="T133" s="367"/>
      <c r="U133" s="126"/>
      <c r="V133" s="106"/>
      <c r="W133" s="106"/>
      <c r="X133" s="106"/>
      <c r="Y133" s="106"/>
      <c r="Z133" s="106"/>
      <c r="AA133" s="106"/>
      <c r="AB133" s="626"/>
      <c r="AC133" s="106"/>
      <c r="AD133" s="106"/>
    </row>
    <row r="134" spans="2:30">
      <c r="B134" s="106"/>
      <c r="C134" s="126"/>
      <c r="D134" s="126"/>
      <c r="E134" s="367"/>
      <c r="F134" s="367"/>
      <c r="G134" s="367"/>
      <c r="H134" s="367"/>
      <c r="I134" s="367"/>
      <c r="J134" s="367"/>
      <c r="K134" s="367"/>
      <c r="L134" s="367"/>
      <c r="M134" s="367"/>
      <c r="N134" s="367"/>
      <c r="O134" s="98"/>
      <c r="P134" s="98"/>
      <c r="Q134" s="367"/>
      <c r="R134" s="367"/>
      <c r="S134" s="106"/>
      <c r="T134" s="367"/>
      <c r="U134" s="126"/>
      <c r="V134" s="106"/>
      <c r="W134" s="106"/>
      <c r="X134" s="106"/>
      <c r="Y134" s="106"/>
      <c r="Z134" s="334"/>
      <c r="AA134" s="106"/>
      <c r="AB134" s="626"/>
      <c r="AC134" s="106"/>
      <c r="AD134" s="106"/>
    </row>
    <row r="135" spans="2:30">
      <c r="B135" s="106"/>
      <c r="C135" s="367"/>
      <c r="D135" s="106"/>
      <c r="E135" s="367"/>
      <c r="F135" s="367"/>
      <c r="G135" s="367"/>
      <c r="H135" s="367"/>
      <c r="I135" s="367"/>
      <c r="J135" s="367"/>
      <c r="K135" s="367"/>
      <c r="L135" s="367"/>
      <c r="M135" s="367"/>
      <c r="N135" s="367"/>
      <c r="O135" s="98"/>
      <c r="P135" s="98"/>
      <c r="Q135" s="126"/>
      <c r="R135" s="367"/>
      <c r="S135" s="106"/>
      <c r="T135" s="367"/>
      <c r="U135" s="126"/>
      <c r="V135" s="106"/>
      <c r="W135" s="106"/>
      <c r="X135" s="106"/>
      <c r="Y135" s="106"/>
      <c r="Z135" s="334"/>
      <c r="AA135" s="106"/>
      <c r="AB135" s="627"/>
      <c r="AC135" s="106"/>
      <c r="AD135" s="106"/>
    </row>
    <row r="136" spans="2:30">
      <c r="B136" s="106"/>
      <c r="C136" s="126"/>
      <c r="D136" s="201"/>
      <c r="E136" s="126"/>
      <c r="F136" s="126"/>
      <c r="G136" s="126"/>
      <c r="H136" s="126"/>
      <c r="I136" s="101"/>
      <c r="J136" s="126"/>
      <c r="K136" s="126"/>
      <c r="L136" s="126"/>
      <c r="M136" s="126"/>
      <c r="N136" s="101"/>
      <c r="O136" s="98"/>
      <c r="P136" s="98"/>
      <c r="Q136" s="201"/>
      <c r="R136" s="367"/>
      <c r="S136" s="126"/>
      <c r="T136" s="367"/>
      <c r="U136" s="126"/>
      <c r="V136" s="106"/>
      <c r="W136" s="274"/>
      <c r="X136" s="367"/>
      <c r="Y136" s="157"/>
      <c r="Z136" s="628"/>
      <c r="AA136" s="106"/>
      <c r="AB136" s="627"/>
      <c r="AC136" s="106"/>
      <c r="AD136" s="106"/>
    </row>
    <row r="137" spans="2:30">
      <c r="B137" s="157"/>
      <c r="C137" s="126"/>
      <c r="D137" s="629"/>
      <c r="E137" s="630"/>
      <c r="F137" s="630"/>
      <c r="G137" s="630"/>
      <c r="H137" s="630"/>
      <c r="I137" s="630"/>
      <c r="J137" s="630"/>
      <c r="K137" s="630"/>
      <c r="L137" s="630"/>
      <c r="M137" s="630"/>
      <c r="N137" s="630"/>
      <c r="O137" s="629"/>
      <c r="P137" s="367"/>
      <c r="Q137" s="367"/>
      <c r="R137" s="106"/>
      <c r="S137" s="507"/>
      <c r="T137" s="106"/>
      <c r="U137" s="106"/>
      <c r="V137" s="106"/>
      <c r="W137" s="631"/>
      <c r="X137" s="126"/>
      <c r="Y137" s="121"/>
      <c r="Z137" s="632"/>
      <c r="AA137" s="106"/>
      <c r="AB137" s="633"/>
      <c r="AC137" s="106"/>
      <c r="AD137" s="106"/>
    </row>
    <row r="138" spans="2:30">
      <c r="B138" s="157"/>
      <c r="C138" s="126"/>
      <c r="D138" s="629"/>
      <c r="E138" s="630"/>
      <c r="F138" s="630"/>
      <c r="G138" s="630"/>
      <c r="H138" s="630"/>
      <c r="I138" s="630"/>
      <c r="J138" s="630"/>
      <c r="K138" s="630"/>
      <c r="L138" s="630"/>
      <c r="M138" s="630"/>
      <c r="N138" s="630"/>
      <c r="O138" s="634"/>
      <c r="P138" s="635"/>
      <c r="Q138" s="367"/>
      <c r="R138" s="106"/>
      <c r="S138" s="106"/>
      <c r="T138" s="106"/>
      <c r="U138" s="106"/>
      <c r="V138" s="106"/>
      <c r="W138" s="631"/>
      <c r="X138" s="126"/>
      <c r="Y138" s="121"/>
      <c r="Z138" s="632"/>
      <c r="AA138" s="106"/>
      <c r="AB138" s="633"/>
      <c r="AC138" s="106"/>
      <c r="AD138" s="106"/>
    </row>
    <row r="139" spans="2:30">
      <c r="B139" s="157"/>
      <c r="C139" s="126"/>
      <c r="D139" s="629"/>
      <c r="E139" s="630"/>
      <c r="F139" s="630"/>
      <c r="G139" s="630"/>
      <c r="H139" s="645"/>
      <c r="I139" s="630"/>
      <c r="J139" s="630"/>
      <c r="K139" s="645"/>
      <c r="L139" s="630"/>
      <c r="M139" s="630"/>
      <c r="N139" s="630"/>
      <c r="O139" s="629"/>
      <c r="P139" s="635"/>
      <c r="Q139" s="367"/>
      <c r="R139" s="106"/>
      <c r="S139" s="106"/>
      <c r="T139" s="106"/>
      <c r="U139" s="106"/>
      <c r="V139" s="106"/>
      <c r="W139" s="631"/>
      <c r="X139" s="126"/>
      <c r="Y139" s="121"/>
      <c r="Z139" s="632"/>
      <c r="AA139" s="106"/>
      <c r="AB139" s="636"/>
      <c r="AC139" s="106"/>
      <c r="AD139" s="106"/>
    </row>
    <row r="140" spans="2:30">
      <c r="B140" s="157"/>
      <c r="C140" s="126"/>
      <c r="D140" s="629"/>
      <c r="E140" s="630"/>
      <c r="F140" s="630"/>
      <c r="G140" s="630"/>
      <c r="H140" s="630"/>
      <c r="I140" s="630"/>
      <c r="J140" s="630"/>
      <c r="K140" s="630"/>
      <c r="L140" s="630"/>
      <c r="M140" s="630"/>
      <c r="N140" s="645"/>
      <c r="O140" s="637"/>
      <c r="P140" s="635"/>
      <c r="Q140" s="367"/>
      <c r="R140" s="106"/>
      <c r="S140" s="106"/>
      <c r="T140" s="106"/>
      <c r="U140" s="106"/>
      <c r="V140" s="106"/>
      <c r="W140" s="631"/>
      <c r="X140" s="126"/>
      <c r="Y140" s="121"/>
      <c r="Z140" s="632"/>
      <c r="AA140" s="106"/>
      <c r="AB140" s="633"/>
      <c r="AC140" s="106"/>
      <c r="AD140" s="106"/>
    </row>
    <row r="141" spans="2:30">
      <c r="B141" s="157"/>
      <c r="C141" s="126"/>
      <c r="D141" s="629"/>
      <c r="E141" s="630"/>
      <c r="F141" s="630"/>
      <c r="G141" s="630"/>
      <c r="H141" s="630"/>
      <c r="I141" s="630"/>
      <c r="J141" s="630"/>
      <c r="K141" s="630"/>
      <c r="L141" s="630"/>
      <c r="M141" s="630"/>
      <c r="N141" s="630"/>
      <c r="O141" s="629"/>
      <c r="P141" s="635"/>
      <c r="Q141" s="367"/>
      <c r="R141" s="106"/>
      <c r="S141" s="106"/>
      <c r="T141" s="106"/>
      <c r="U141" s="106"/>
      <c r="V141" s="106"/>
      <c r="W141" s="631"/>
      <c r="X141" s="126"/>
      <c r="Y141" s="121"/>
      <c r="Z141" s="632"/>
      <c r="AA141" s="106"/>
      <c r="AB141" s="638"/>
      <c r="AC141" s="106"/>
      <c r="AD141" s="106"/>
    </row>
    <row r="142" spans="2:30">
      <c r="B142" s="157"/>
      <c r="C142" s="126"/>
      <c r="D142" s="629"/>
      <c r="E142" s="630"/>
      <c r="F142" s="630"/>
      <c r="G142" s="630"/>
      <c r="H142" s="630"/>
      <c r="I142" s="630"/>
      <c r="J142" s="630"/>
      <c r="K142" s="630"/>
      <c r="L142" s="630"/>
      <c r="M142" s="630"/>
      <c r="N142" s="630"/>
      <c r="O142" s="629"/>
      <c r="P142" s="635"/>
      <c r="Q142" s="367"/>
      <c r="R142" s="106"/>
      <c r="S142" s="106"/>
      <c r="T142" s="106"/>
      <c r="U142" s="106"/>
      <c r="V142" s="106"/>
      <c r="W142" s="631"/>
      <c r="X142" s="126"/>
      <c r="Y142" s="121"/>
      <c r="Z142" s="632"/>
      <c r="AA142" s="106"/>
      <c r="AB142" s="636"/>
      <c r="AC142" s="106"/>
      <c r="AD142" s="106"/>
    </row>
    <row r="143" spans="2:30">
      <c r="B143" s="157"/>
      <c r="C143" s="126"/>
      <c r="D143" s="629"/>
      <c r="E143" s="630"/>
      <c r="F143" s="630"/>
      <c r="G143" s="98"/>
      <c r="H143" s="640"/>
      <c r="I143" s="645"/>
      <c r="J143" s="630"/>
      <c r="K143" s="630"/>
      <c r="L143" s="630"/>
      <c r="M143" s="630"/>
      <c r="N143" s="630"/>
      <c r="O143" s="639"/>
      <c r="P143" s="635"/>
      <c r="Q143" s="367"/>
      <c r="R143" s="106"/>
      <c r="S143" s="106"/>
      <c r="T143" s="106"/>
      <c r="U143" s="106"/>
      <c r="V143" s="106"/>
      <c r="W143" s="631"/>
      <c r="X143" s="126"/>
      <c r="Y143" s="121"/>
      <c r="Z143" s="632"/>
      <c r="AA143" s="106"/>
      <c r="AB143" s="638"/>
      <c r="AC143" s="106"/>
      <c r="AD143" s="106"/>
    </row>
    <row r="144" spans="2:30">
      <c r="B144" s="157"/>
      <c r="C144" s="126"/>
      <c r="D144" s="629"/>
      <c r="E144" s="496"/>
      <c r="F144" s="630"/>
      <c r="G144" s="630"/>
      <c r="H144" s="630"/>
      <c r="I144" s="630"/>
      <c r="J144" s="630"/>
      <c r="K144" s="630"/>
      <c r="L144" s="630"/>
      <c r="M144" s="630"/>
      <c r="N144" s="630"/>
      <c r="O144" s="629"/>
      <c r="P144" s="635"/>
      <c r="Q144" s="367"/>
      <c r="R144" s="106"/>
      <c r="S144" s="106"/>
      <c r="T144" s="106"/>
      <c r="U144" s="106"/>
      <c r="V144" s="106"/>
      <c r="W144" s="631"/>
      <c r="X144" s="126"/>
      <c r="Y144" s="121"/>
      <c r="Z144" s="632"/>
      <c r="AA144" s="106"/>
      <c r="AB144" s="633"/>
      <c r="AC144" s="106"/>
      <c r="AD144" s="106"/>
    </row>
    <row r="145" spans="2:30">
      <c r="B145" s="157"/>
      <c r="C145" s="126"/>
      <c r="D145" s="629"/>
      <c r="E145" s="496"/>
      <c r="F145" s="630"/>
      <c r="G145" s="630"/>
      <c r="H145" s="630"/>
      <c r="I145" s="630"/>
      <c r="J145" s="630"/>
      <c r="K145" s="630"/>
      <c r="L145" s="630"/>
      <c r="M145" s="630"/>
      <c r="N145" s="630"/>
      <c r="O145" s="629"/>
      <c r="P145" s="635"/>
      <c r="Q145" s="367"/>
      <c r="R145" s="106"/>
      <c r="S145" s="106"/>
      <c r="T145" s="106"/>
      <c r="U145" s="106"/>
      <c r="V145" s="106"/>
      <c r="W145" s="631"/>
      <c r="X145" s="126"/>
      <c r="Y145" s="121"/>
      <c r="Z145" s="632"/>
      <c r="AA145" s="106"/>
      <c r="AB145" s="633"/>
      <c r="AC145" s="106"/>
      <c r="AD145" s="106"/>
    </row>
    <row r="146" spans="2:30">
      <c r="B146" s="157"/>
      <c r="C146" s="126"/>
      <c r="D146" s="629"/>
      <c r="E146" s="496"/>
      <c r="F146" s="630"/>
      <c r="G146" s="630"/>
      <c r="H146" s="630"/>
      <c r="I146" s="630"/>
      <c r="J146" s="630"/>
      <c r="K146" s="630"/>
      <c r="L146" s="630"/>
      <c r="M146" s="630"/>
      <c r="N146" s="630"/>
      <c r="O146" s="629"/>
      <c r="P146" s="635"/>
      <c r="Q146" s="367"/>
      <c r="R146" s="106"/>
      <c r="S146" s="106"/>
      <c r="T146" s="106"/>
      <c r="U146" s="106"/>
      <c r="V146" s="106"/>
      <c r="W146" s="631"/>
      <c r="X146" s="126"/>
      <c r="Y146" s="121"/>
      <c r="Z146" s="632"/>
      <c r="AA146" s="106"/>
      <c r="AB146" s="633"/>
      <c r="AC146" s="106"/>
      <c r="AD146" s="106"/>
    </row>
    <row r="147" spans="2:30">
      <c r="B147" s="157"/>
      <c r="C147" s="126"/>
      <c r="D147" s="629"/>
      <c r="E147" s="496"/>
      <c r="F147" s="630"/>
      <c r="G147" s="630"/>
      <c r="H147" s="630"/>
      <c r="I147" s="630"/>
      <c r="J147" s="630"/>
      <c r="K147" s="630"/>
      <c r="L147" s="630"/>
      <c r="M147" s="630"/>
      <c r="N147" s="630"/>
      <c r="O147" s="629"/>
      <c r="P147" s="635"/>
      <c r="Q147" s="367"/>
      <c r="R147" s="106"/>
      <c r="S147" s="106"/>
      <c r="T147" s="106"/>
      <c r="U147" s="106"/>
      <c r="V147" s="106"/>
      <c r="W147" s="631"/>
      <c r="X147" s="126"/>
      <c r="Y147" s="121"/>
      <c r="Z147" s="632"/>
      <c r="AA147" s="106"/>
      <c r="AB147" s="633"/>
      <c r="AC147" s="106"/>
      <c r="AD147" s="106"/>
    </row>
    <row r="148" spans="2:30">
      <c r="B148" s="157"/>
      <c r="C148" s="126"/>
      <c r="D148" s="629"/>
      <c r="E148" s="496"/>
      <c r="F148" s="630"/>
      <c r="G148" s="630"/>
      <c r="H148" s="630"/>
      <c r="I148" s="630"/>
      <c r="J148" s="630"/>
      <c r="K148" s="630"/>
      <c r="L148" s="630"/>
      <c r="M148" s="630"/>
      <c r="N148" s="630"/>
      <c r="O148" s="629"/>
      <c r="P148" s="635"/>
      <c r="Q148" s="367"/>
      <c r="R148" s="106"/>
      <c r="S148" s="106"/>
      <c r="T148" s="106"/>
      <c r="U148" s="106"/>
      <c r="V148" s="106"/>
      <c r="W148" s="631"/>
      <c r="X148" s="126"/>
      <c r="Y148" s="121"/>
      <c r="Z148" s="632"/>
      <c r="AA148" s="106"/>
      <c r="AB148" s="633"/>
      <c r="AC148" s="106"/>
      <c r="AD148" s="106"/>
    </row>
    <row r="149" spans="2:30">
      <c r="B149" s="157"/>
      <c r="C149" s="126"/>
      <c r="D149" s="629"/>
      <c r="E149" s="496"/>
      <c r="F149" s="630"/>
      <c r="G149" s="630"/>
      <c r="H149" s="630"/>
      <c r="I149" s="630"/>
      <c r="J149" s="630"/>
      <c r="K149" s="630"/>
      <c r="L149" s="630"/>
      <c r="M149" s="630"/>
      <c r="N149" s="630"/>
      <c r="O149" s="629"/>
      <c r="P149" s="635"/>
      <c r="Q149" s="367"/>
      <c r="R149" s="106"/>
      <c r="S149" s="106"/>
      <c r="T149" s="106"/>
      <c r="U149" s="106"/>
      <c r="V149" s="106"/>
      <c r="W149" s="631"/>
      <c r="X149" s="126"/>
      <c r="Y149" s="121"/>
      <c r="Z149" s="632"/>
      <c r="AA149" s="106"/>
      <c r="AB149" s="633"/>
      <c r="AC149" s="106"/>
      <c r="AD149" s="106"/>
    </row>
    <row r="150" spans="2:30" ht="13.5" customHeight="1">
      <c r="B150" s="157"/>
      <c r="C150" s="126"/>
      <c r="D150" s="629"/>
      <c r="E150" s="496"/>
      <c r="F150" s="630"/>
      <c r="G150" s="630"/>
      <c r="H150" s="630"/>
      <c r="I150" s="630"/>
      <c r="J150" s="630"/>
      <c r="K150" s="630"/>
      <c r="L150" s="630"/>
      <c r="M150" s="630"/>
      <c r="N150" s="630"/>
      <c r="O150" s="629"/>
      <c r="P150" s="635"/>
      <c r="Q150" s="367"/>
      <c r="R150" s="106"/>
      <c r="S150" s="106"/>
      <c r="T150" s="106"/>
      <c r="U150" s="106"/>
      <c r="V150" s="106"/>
      <c r="W150" s="631"/>
      <c r="X150" s="126"/>
      <c r="Y150" s="121"/>
      <c r="Z150" s="632"/>
      <c r="AA150" s="106"/>
      <c r="AB150" s="633"/>
      <c r="AC150" s="106"/>
      <c r="AD150" s="106"/>
    </row>
    <row r="151" spans="2:30">
      <c r="B151" s="157"/>
      <c r="C151" s="126"/>
      <c r="D151" s="629"/>
      <c r="E151" s="496"/>
      <c r="F151" s="630"/>
      <c r="G151" s="630"/>
      <c r="H151" s="630"/>
      <c r="I151" s="630"/>
      <c r="J151" s="630"/>
      <c r="K151" s="630"/>
      <c r="L151" s="630"/>
      <c r="M151" s="630"/>
      <c r="N151" s="630"/>
      <c r="O151" s="629"/>
      <c r="P151" s="635"/>
      <c r="Q151" s="367"/>
      <c r="R151" s="106"/>
      <c r="S151" s="106"/>
      <c r="T151" s="106"/>
      <c r="U151" s="106"/>
      <c r="V151" s="106"/>
      <c r="W151" s="631"/>
      <c r="X151" s="126"/>
      <c r="Y151" s="121"/>
      <c r="Z151" s="632"/>
      <c r="AA151" s="106"/>
      <c r="AB151" s="636"/>
      <c r="AC151" s="106"/>
      <c r="AD151" s="106"/>
    </row>
    <row r="152" spans="2:30" ht="12.75" customHeight="1">
      <c r="B152" s="157"/>
      <c r="C152" s="126"/>
      <c r="D152" s="629"/>
      <c r="E152" s="496"/>
      <c r="F152" s="640"/>
      <c r="G152" s="641"/>
      <c r="H152" s="630"/>
      <c r="I152" s="630"/>
      <c r="J152" s="630"/>
      <c r="K152" s="630"/>
      <c r="L152" s="640"/>
      <c r="M152" s="640"/>
      <c r="N152" s="630"/>
      <c r="O152" s="634"/>
      <c r="P152" s="635"/>
      <c r="Q152" s="367"/>
      <c r="R152" s="106"/>
      <c r="S152" s="106"/>
      <c r="T152" s="106"/>
      <c r="U152" s="106"/>
      <c r="V152" s="106"/>
      <c r="W152" s="631"/>
      <c r="X152" s="126"/>
      <c r="Y152" s="121"/>
      <c r="Z152" s="632"/>
      <c r="AA152" s="106"/>
      <c r="AB152" s="642"/>
      <c r="AC152" s="106"/>
      <c r="AD152" s="106"/>
    </row>
    <row r="153" spans="2:30">
      <c r="B153" s="157"/>
      <c r="C153" s="126"/>
      <c r="D153" s="629"/>
      <c r="E153" s="496"/>
      <c r="F153" s="640"/>
      <c r="G153" s="641"/>
      <c r="H153" s="630"/>
      <c r="I153" s="630"/>
      <c r="J153" s="630"/>
      <c r="K153" s="630"/>
      <c r="L153" s="640"/>
      <c r="M153" s="640"/>
      <c r="N153" s="630"/>
      <c r="O153" s="629"/>
      <c r="P153" s="635"/>
      <c r="Q153" s="367"/>
      <c r="R153" s="106"/>
      <c r="S153" s="106"/>
      <c r="T153" s="106"/>
      <c r="U153" s="106"/>
      <c r="V153" s="106"/>
      <c r="W153" s="631"/>
      <c r="X153" s="126"/>
      <c r="Y153" s="121"/>
      <c r="Z153" s="632"/>
      <c r="AA153" s="106"/>
      <c r="AB153" s="633"/>
      <c r="AC153" s="106"/>
      <c r="AD153" s="106"/>
    </row>
    <row r="154" spans="2:30" ht="12.75" customHeight="1">
      <c r="B154" s="157"/>
      <c r="C154" s="126"/>
      <c r="D154" s="629"/>
      <c r="E154" s="496"/>
      <c r="F154" s="640"/>
      <c r="G154" s="641"/>
      <c r="H154" s="630"/>
      <c r="I154" s="630"/>
      <c r="J154" s="630"/>
      <c r="K154" s="630"/>
      <c r="L154" s="640"/>
      <c r="M154" s="640"/>
      <c r="N154" s="630"/>
      <c r="O154" s="629"/>
      <c r="P154" s="635"/>
      <c r="Q154" s="367"/>
      <c r="R154" s="106"/>
      <c r="S154" s="106"/>
      <c r="T154" s="106"/>
      <c r="U154" s="106"/>
      <c r="V154" s="106"/>
      <c r="W154" s="631"/>
      <c r="X154" s="126"/>
      <c r="Y154" s="121"/>
      <c r="Z154" s="632"/>
      <c r="AA154" s="106"/>
      <c r="AB154" s="633"/>
      <c r="AC154" s="106"/>
      <c r="AD154" s="106"/>
    </row>
    <row r="155" spans="2:30">
      <c r="B155" s="157"/>
      <c r="C155" s="126"/>
      <c r="D155" s="629"/>
      <c r="E155" s="654"/>
      <c r="F155" s="640"/>
      <c r="G155" s="641"/>
      <c r="H155" s="630"/>
      <c r="I155" s="652"/>
      <c r="J155" s="630"/>
      <c r="K155" s="652"/>
      <c r="L155" s="645"/>
      <c r="M155" s="645"/>
      <c r="N155" s="630"/>
      <c r="O155" s="629"/>
      <c r="P155" s="635"/>
      <c r="Q155" s="367"/>
      <c r="R155" s="106"/>
      <c r="S155" s="106"/>
      <c r="T155" s="106"/>
      <c r="U155" s="106"/>
      <c r="V155" s="106"/>
      <c r="W155" s="631"/>
      <c r="X155" s="126"/>
      <c r="Y155" s="121"/>
      <c r="Z155" s="632"/>
      <c r="AA155" s="106"/>
      <c r="AB155" s="638"/>
      <c r="AC155" s="106"/>
      <c r="AD155" s="106"/>
    </row>
    <row r="156" spans="2:30">
      <c r="B156" s="157"/>
      <c r="C156" s="126"/>
      <c r="D156" s="629"/>
      <c r="E156" s="496"/>
      <c r="F156" s="645"/>
      <c r="G156" s="641"/>
      <c r="H156" s="630"/>
      <c r="I156" s="630"/>
      <c r="J156" s="630"/>
      <c r="K156" s="630"/>
      <c r="L156" s="645"/>
      <c r="M156" s="645"/>
      <c r="N156" s="630"/>
      <c r="O156" s="629"/>
      <c r="P156" s="635"/>
      <c r="Q156" s="367"/>
      <c r="R156" s="106"/>
      <c r="S156" s="106"/>
      <c r="T156" s="106"/>
      <c r="U156" s="106"/>
      <c r="V156" s="106"/>
      <c r="W156" s="631"/>
      <c r="X156" s="126"/>
      <c r="Y156" s="121"/>
      <c r="Z156" s="632"/>
      <c r="AA156" s="106"/>
      <c r="AB156" s="633"/>
      <c r="AC156" s="106"/>
      <c r="AD156" s="106"/>
    </row>
    <row r="157" spans="2:30">
      <c r="B157" s="157"/>
      <c r="C157" s="126"/>
      <c r="D157" s="629"/>
      <c r="E157" s="496"/>
      <c r="F157" s="640"/>
      <c r="G157" s="641"/>
      <c r="H157" s="630"/>
      <c r="I157" s="630"/>
      <c r="J157" s="630"/>
      <c r="K157" s="630"/>
      <c r="L157" s="645"/>
      <c r="M157" s="640"/>
      <c r="N157" s="630"/>
      <c r="O157" s="629"/>
      <c r="P157" s="635"/>
      <c r="Q157" s="367"/>
      <c r="R157" s="106"/>
      <c r="S157" s="106"/>
      <c r="T157" s="106"/>
      <c r="U157" s="106"/>
      <c r="V157" s="106"/>
      <c r="W157" s="631"/>
      <c r="X157" s="126"/>
      <c r="Y157" s="121"/>
      <c r="Z157" s="632"/>
      <c r="AA157" s="106"/>
      <c r="AB157" s="633"/>
      <c r="AC157" s="106"/>
      <c r="AD157" s="106"/>
    </row>
    <row r="158" spans="2:30">
      <c r="B158" s="157"/>
      <c r="C158" s="126"/>
      <c r="D158" s="629"/>
      <c r="E158" s="496"/>
      <c r="F158" s="645"/>
      <c r="G158" s="641"/>
      <c r="H158" s="630"/>
      <c r="I158" s="630"/>
      <c r="J158" s="630"/>
      <c r="K158" s="630"/>
      <c r="L158" s="641"/>
      <c r="M158" s="641"/>
      <c r="N158" s="98"/>
      <c r="O158" s="629"/>
      <c r="P158" s="635"/>
      <c r="Q158" s="367"/>
      <c r="R158" s="106"/>
      <c r="S158" s="106"/>
      <c r="T158" s="106"/>
      <c r="U158" s="106"/>
      <c r="V158" s="106"/>
      <c r="W158" s="631"/>
      <c r="X158" s="126"/>
      <c r="Y158" s="121"/>
      <c r="Z158" s="632"/>
      <c r="AA158" s="106"/>
      <c r="AB158" s="633"/>
      <c r="AC158" s="106"/>
      <c r="AD158" s="106"/>
    </row>
    <row r="159" spans="2:30">
      <c r="B159" s="157"/>
      <c r="C159" s="126"/>
      <c r="D159" s="629"/>
      <c r="E159" s="496"/>
      <c r="F159" s="645"/>
      <c r="G159" s="645"/>
      <c r="H159" s="630"/>
      <c r="I159" s="630"/>
      <c r="J159" s="630"/>
      <c r="K159" s="640"/>
      <c r="L159" s="652"/>
      <c r="M159" s="645"/>
      <c r="N159" s="641"/>
      <c r="O159" s="629"/>
      <c r="P159" s="635"/>
      <c r="Q159" s="367"/>
      <c r="R159" s="106"/>
      <c r="S159" s="106"/>
      <c r="T159" s="106"/>
      <c r="U159" s="106"/>
      <c r="V159" s="106"/>
      <c r="W159" s="631"/>
      <c r="X159" s="126"/>
      <c r="Y159" s="121"/>
      <c r="Z159" s="632"/>
      <c r="AA159" s="106"/>
      <c r="AB159" s="633"/>
      <c r="AC159" s="106"/>
      <c r="AD159" s="106"/>
    </row>
    <row r="160" spans="2:30" ht="10.5" customHeight="1">
      <c r="B160" s="157"/>
      <c r="C160" s="126"/>
      <c r="D160" s="629"/>
      <c r="E160" s="496"/>
      <c r="F160" s="640"/>
      <c r="G160" s="641"/>
      <c r="H160" s="630"/>
      <c r="I160" s="630"/>
      <c r="J160" s="630"/>
      <c r="K160" s="630"/>
      <c r="L160" s="640"/>
      <c r="M160" s="640"/>
      <c r="N160" s="630"/>
      <c r="O160" s="629"/>
      <c r="P160" s="635"/>
      <c r="Q160" s="367"/>
      <c r="R160" s="106"/>
      <c r="S160" s="106"/>
      <c r="T160" s="106"/>
      <c r="U160" s="106"/>
      <c r="V160" s="106"/>
      <c r="W160" s="631"/>
      <c r="X160" s="126"/>
      <c r="Y160" s="121"/>
      <c r="Z160" s="632"/>
      <c r="AA160" s="106"/>
      <c r="AB160" s="633"/>
      <c r="AC160" s="106"/>
      <c r="AD160" s="106"/>
    </row>
    <row r="161" spans="2:30" ht="12.75" customHeight="1">
      <c r="B161" s="157"/>
      <c r="C161" s="126"/>
      <c r="D161" s="629"/>
      <c r="E161" s="496"/>
      <c r="F161" s="645"/>
      <c r="G161" s="641"/>
      <c r="H161" s="630"/>
      <c r="I161" s="630"/>
      <c r="J161" s="630"/>
      <c r="K161" s="630"/>
      <c r="L161" s="641"/>
      <c r="M161" s="641"/>
      <c r="N161" s="630"/>
      <c r="O161" s="629"/>
      <c r="P161" s="643"/>
      <c r="Q161" s="367"/>
      <c r="R161" s="106"/>
      <c r="S161" s="106"/>
      <c r="T161" s="106"/>
      <c r="U161" s="106"/>
      <c r="V161" s="106"/>
      <c r="W161" s="631"/>
      <c r="X161" s="126"/>
      <c r="Y161" s="121"/>
      <c r="Z161" s="632"/>
      <c r="AA161" s="106"/>
      <c r="AB161" s="644"/>
      <c r="AC161" s="106"/>
      <c r="AD161" s="106"/>
    </row>
    <row r="162" spans="2:30">
      <c r="B162" s="157"/>
      <c r="C162" s="126"/>
      <c r="D162" s="629"/>
      <c r="E162" s="496"/>
      <c r="F162" s="640"/>
      <c r="G162" s="641"/>
      <c r="H162" s="630"/>
      <c r="I162" s="630"/>
      <c r="J162" s="630"/>
      <c r="K162" s="630"/>
      <c r="L162" s="641"/>
      <c r="M162" s="641"/>
      <c r="N162" s="630"/>
      <c r="O162" s="629"/>
      <c r="P162" s="635"/>
      <c r="Q162" s="367"/>
      <c r="R162" s="106"/>
      <c r="S162" s="106"/>
      <c r="T162" s="106"/>
      <c r="U162" s="106"/>
      <c r="V162" s="106"/>
      <c r="W162" s="631"/>
      <c r="X162" s="126"/>
      <c r="Y162" s="121"/>
      <c r="Z162" s="632"/>
      <c r="AA162" s="106"/>
      <c r="AB162" s="633"/>
      <c r="AC162" s="106"/>
      <c r="AD162" s="106"/>
    </row>
    <row r="163" spans="2:30" ht="12.75" customHeight="1">
      <c r="B163" s="157"/>
      <c r="C163" s="126"/>
      <c r="D163" s="629"/>
      <c r="E163" s="496"/>
      <c r="F163" s="641"/>
      <c r="G163" s="645"/>
      <c r="H163" s="630"/>
      <c r="I163" s="630"/>
      <c r="J163" s="630"/>
      <c r="K163" s="630"/>
      <c r="L163" s="652"/>
      <c r="M163" s="645"/>
      <c r="N163" s="630"/>
      <c r="O163" s="629"/>
      <c r="P163" s="643"/>
      <c r="Q163" s="367"/>
      <c r="R163" s="106"/>
      <c r="S163" s="106"/>
      <c r="T163" s="106"/>
      <c r="U163" s="106"/>
      <c r="V163" s="106"/>
      <c r="W163" s="631"/>
      <c r="X163" s="126"/>
      <c r="Y163" s="121"/>
      <c r="Z163" s="632"/>
      <c r="AA163" s="106"/>
      <c r="AB163" s="644"/>
      <c r="AC163" s="106"/>
      <c r="AD163" s="106"/>
    </row>
    <row r="164" spans="2:30" hidden="1">
      <c r="B164" s="157"/>
      <c r="C164" s="126"/>
      <c r="D164" s="629"/>
      <c r="E164" s="496"/>
      <c r="F164" s="645"/>
      <c r="G164" s="641"/>
      <c r="H164" s="630"/>
      <c r="I164" s="630"/>
      <c r="J164" s="630"/>
      <c r="K164" s="630"/>
      <c r="L164" s="640"/>
      <c r="M164" s="640"/>
      <c r="N164" s="630"/>
      <c r="O164" s="629"/>
      <c r="P164" s="635"/>
      <c r="Q164" s="367"/>
      <c r="R164" s="106"/>
      <c r="S164" s="106"/>
      <c r="T164" s="106"/>
      <c r="U164" s="106"/>
      <c r="V164" s="106"/>
      <c r="W164" s="631"/>
      <c r="X164" s="126"/>
      <c r="Y164" s="121"/>
      <c r="Z164" s="632"/>
      <c r="AA164" s="106"/>
      <c r="AB164" s="638"/>
      <c r="AC164" s="106"/>
      <c r="AD164" s="106"/>
    </row>
    <row r="165" spans="2:30" ht="13.5" customHeight="1">
      <c r="B165" s="157"/>
      <c r="C165" s="101"/>
      <c r="D165" s="629"/>
      <c r="E165" s="496"/>
      <c r="F165" s="641"/>
      <c r="G165" s="641"/>
      <c r="H165" s="630"/>
      <c r="I165" s="630"/>
      <c r="J165" s="630"/>
      <c r="K165" s="630"/>
      <c r="L165" s="645"/>
      <c r="M165" s="645"/>
      <c r="N165" s="630"/>
      <c r="O165" s="629"/>
      <c r="P165" s="635"/>
      <c r="Q165" s="367"/>
      <c r="R165" s="106"/>
      <c r="S165" s="106"/>
      <c r="T165" s="106"/>
      <c r="U165" s="106"/>
      <c r="V165" s="106"/>
      <c r="W165" s="631"/>
      <c r="X165" s="126"/>
      <c r="Y165" s="121"/>
      <c r="Z165" s="632"/>
      <c r="AA165" s="106"/>
      <c r="AB165" s="633"/>
      <c r="AC165" s="106"/>
      <c r="AD165" s="106"/>
    </row>
    <row r="166" spans="2:30" ht="12.75" customHeight="1">
      <c r="B166" s="157"/>
      <c r="C166" s="126"/>
      <c r="D166" s="629"/>
      <c r="E166" s="496"/>
      <c r="F166" s="640"/>
      <c r="G166" s="641"/>
      <c r="H166" s="652"/>
      <c r="I166" s="630"/>
      <c r="J166" s="630"/>
      <c r="K166" s="630"/>
      <c r="L166" s="640"/>
      <c r="M166" s="641"/>
      <c r="N166" s="630"/>
      <c r="O166" s="634"/>
      <c r="P166" s="643"/>
      <c r="Q166" s="367"/>
      <c r="R166" s="106"/>
      <c r="S166" s="106"/>
      <c r="T166" s="106"/>
      <c r="U166" s="106"/>
      <c r="V166" s="106"/>
      <c r="W166" s="631"/>
      <c r="X166" s="126"/>
      <c r="Y166" s="121"/>
      <c r="Z166" s="632"/>
      <c r="AA166" s="106"/>
      <c r="AB166" s="644"/>
      <c r="AC166" s="106"/>
      <c r="AD166" s="106"/>
    </row>
    <row r="167" spans="2:30" ht="12.75" customHeight="1">
      <c r="B167" s="157"/>
      <c r="C167" s="126"/>
      <c r="D167" s="629"/>
      <c r="E167" s="496"/>
      <c r="F167" s="652"/>
      <c r="G167" s="652"/>
      <c r="H167" s="630"/>
      <c r="I167" s="630"/>
      <c r="J167" s="630"/>
      <c r="K167" s="630"/>
      <c r="L167" s="653"/>
      <c r="M167" s="652"/>
      <c r="N167" s="630"/>
      <c r="O167" s="634"/>
      <c r="P167" s="635"/>
      <c r="Q167" s="367"/>
      <c r="R167" s="106"/>
      <c r="S167" s="106"/>
      <c r="T167" s="106"/>
      <c r="U167" s="106"/>
      <c r="V167" s="106"/>
      <c r="W167" s="631"/>
      <c r="X167" s="126"/>
      <c r="Y167" s="121"/>
      <c r="Z167" s="632"/>
      <c r="AA167" s="106"/>
      <c r="AB167" s="647"/>
      <c r="AC167" s="106"/>
      <c r="AD167" s="106"/>
    </row>
    <row r="168" spans="2:30" ht="12.75" customHeight="1">
      <c r="B168" s="157"/>
      <c r="C168" s="126"/>
      <c r="D168" s="629"/>
      <c r="E168" s="648"/>
      <c r="F168" s="153"/>
      <c r="G168" s="153"/>
      <c r="H168" s="153"/>
      <c r="I168" s="153"/>
      <c r="J168" s="153"/>
      <c r="K168" s="153"/>
      <c r="L168" s="153"/>
      <c r="M168" s="153"/>
      <c r="N168" s="153"/>
      <c r="O168" s="634"/>
      <c r="P168" s="635"/>
      <c r="Q168" s="367"/>
      <c r="R168" s="106"/>
      <c r="S168" s="106"/>
      <c r="T168" s="106"/>
      <c r="U168" s="106"/>
      <c r="V168" s="106"/>
      <c r="W168" s="631"/>
      <c r="X168" s="126"/>
      <c r="Y168" s="121"/>
      <c r="Z168" s="632"/>
      <c r="AA168" s="106"/>
      <c r="AB168" s="633"/>
      <c r="AC168" s="106"/>
      <c r="AD168" s="106"/>
    </row>
    <row r="169" spans="2:30" ht="12.75" customHeight="1">
      <c r="B169" s="157"/>
      <c r="C169" s="126"/>
      <c r="D169" s="629"/>
      <c r="E169" s="648"/>
      <c r="F169" s="153"/>
      <c r="G169" s="153"/>
      <c r="H169" s="153"/>
      <c r="I169" s="153"/>
      <c r="J169" s="153"/>
      <c r="K169" s="153"/>
      <c r="L169" s="153"/>
      <c r="M169" s="153"/>
      <c r="N169" s="153"/>
      <c r="O169" s="634"/>
      <c r="P169" s="635"/>
      <c r="Q169" s="367"/>
      <c r="R169" s="106"/>
      <c r="S169" s="106"/>
      <c r="T169" s="106"/>
      <c r="U169" s="106"/>
      <c r="V169" s="106"/>
      <c r="W169" s="631"/>
      <c r="X169" s="126"/>
      <c r="Y169" s="121"/>
      <c r="Z169" s="632"/>
      <c r="AA169" s="106"/>
      <c r="AB169" s="633"/>
      <c r="AC169" s="106"/>
      <c r="AD169" s="106"/>
    </row>
    <row r="170" spans="2:30" ht="11.25" customHeight="1">
      <c r="B170" s="157"/>
      <c r="C170" s="126"/>
      <c r="D170" s="629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634"/>
      <c r="P170" s="635"/>
      <c r="Q170" s="367"/>
      <c r="R170" s="106"/>
      <c r="S170" s="106"/>
      <c r="T170" s="106"/>
      <c r="U170" s="106"/>
      <c r="V170" s="106"/>
      <c r="W170" s="631"/>
      <c r="X170" s="126"/>
      <c r="Y170" s="121"/>
      <c r="Z170" s="632"/>
      <c r="AA170" s="106"/>
      <c r="AB170" s="633"/>
      <c r="AC170" s="106"/>
      <c r="AD170" s="106"/>
    </row>
    <row r="171" spans="2:30" ht="12.75" customHeight="1">
      <c r="B171" s="157"/>
      <c r="C171" s="126"/>
      <c r="D171" s="629"/>
      <c r="E171" s="153"/>
      <c r="F171" s="153"/>
      <c r="G171" s="153"/>
      <c r="H171" s="153"/>
      <c r="I171" s="153"/>
      <c r="J171" s="153"/>
      <c r="K171" s="649"/>
      <c r="L171" s="153"/>
      <c r="M171" s="153"/>
      <c r="N171" s="153"/>
      <c r="O171" s="637"/>
      <c r="P171" s="635"/>
      <c r="Q171" s="367"/>
      <c r="R171" s="106"/>
      <c r="S171" s="106"/>
      <c r="T171" s="106"/>
      <c r="U171" s="106"/>
      <c r="V171" s="106"/>
      <c r="W171" s="650"/>
      <c r="X171" s="126"/>
      <c r="Y171" s="651"/>
      <c r="Z171" s="632"/>
      <c r="AA171" s="106"/>
      <c r="AB171" s="633"/>
      <c r="AC171" s="106"/>
      <c r="AD171" s="106"/>
    </row>
    <row r="172" spans="2:30" ht="11.25" customHeight="1">
      <c r="B172" s="106"/>
      <c r="C172" s="106"/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</row>
    <row r="173" spans="2:30" ht="12.75" customHeight="1">
      <c r="B173" s="197"/>
      <c r="C173" s="106"/>
      <c r="D173" s="197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94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</row>
    <row r="174" spans="2:30">
      <c r="B174" s="106"/>
      <c r="C174" s="126"/>
      <c r="D174" s="367"/>
      <c r="E174" s="201"/>
      <c r="F174" s="201"/>
      <c r="G174" s="201"/>
      <c r="H174" s="201"/>
      <c r="I174" s="201"/>
      <c r="J174" s="201"/>
      <c r="K174" s="201"/>
      <c r="L174" s="201"/>
      <c r="M174" s="126"/>
      <c r="N174" s="126"/>
      <c r="O174" s="98"/>
      <c r="P174" s="98"/>
      <c r="Q174" s="126"/>
      <c r="R174" s="367"/>
      <c r="S174" s="106"/>
      <c r="T174" s="367"/>
      <c r="U174" s="126"/>
      <c r="V174" s="106"/>
      <c r="W174" s="106"/>
      <c r="X174" s="106"/>
      <c r="Y174" s="106"/>
      <c r="Z174" s="106"/>
      <c r="AA174" s="106"/>
      <c r="AB174" s="106"/>
      <c r="AC174" s="106"/>
      <c r="AD174" s="106"/>
    </row>
    <row r="175" spans="2:30">
      <c r="B175" s="106"/>
      <c r="C175" s="126"/>
      <c r="D175" s="98"/>
      <c r="E175" s="201"/>
      <c r="F175" s="201"/>
      <c r="G175" s="201"/>
      <c r="H175" s="201"/>
      <c r="I175" s="201"/>
      <c r="J175" s="201"/>
      <c r="K175" s="201"/>
      <c r="L175" s="201"/>
      <c r="M175" s="126"/>
      <c r="N175" s="126"/>
      <c r="O175" s="98"/>
      <c r="P175" s="98"/>
      <c r="Q175" s="126"/>
      <c r="R175" s="367"/>
      <c r="S175" s="106"/>
      <c r="T175" s="367"/>
      <c r="U175" s="126"/>
      <c r="V175" s="106"/>
      <c r="W175" s="106"/>
      <c r="X175" s="106"/>
      <c r="Y175" s="106"/>
      <c r="Z175" s="106"/>
      <c r="AA175" s="106"/>
      <c r="AB175" s="106"/>
      <c r="AC175" s="106"/>
      <c r="AD175" s="106"/>
    </row>
    <row r="176" spans="2:30">
      <c r="B176" s="106"/>
      <c r="C176" s="367"/>
      <c r="D176" s="367"/>
      <c r="E176" s="201"/>
      <c r="F176" s="201"/>
      <c r="G176" s="201"/>
      <c r="H176" s="201"/>
      <c r="I176" s="106"/>
      <c r="J176" s="106"/>
      <c r="K176" s="201"/>
      <c r="L176" s="104"/>
      <c r="M176" s="126"/>
      <c r="N176" s="126"/>
      <c r="O176" s="98"/>
      <c r="P176" s="98"/>
      <c r="Q176" s="367"/>
      <c r="R176" s="367"/>
      <c r="S176" s="106"/>
      <c r="T176" s="367"/>
      <c r="U176" s="126"/>
      <c r="V176" s="106"/>
      <c r="W176" s="106"/>
      <c r="X176" s="106"/>
      <c r="Y176" s="106"/>
      <c r="Z176" s="106"/>
      <c r="AA176" s="106"/>
      <c r="AB176" s="626"/>
      <c r="AC176" s="106"/>
      <c r="AD176" s="106"/>
    </row>
    <row r="177" spans="2:30">
      <c r="B177" s="106"/>
      <c r="C177" s="126"/>
      <c r="D177" s="126"/>
      <c r="E177" s="367"/>
      <c r="F177" s="367"/>
      <c r="G177" s="367"/>
      <c r="H177" s="367"/>
      <c r="I177" s="367"/>
      <c r="J177" s="367"/>
      <c r="K177" s="367"/>
      <c r="L177" s="367"/>
      <c r="M177" s="367"/>
      <c r="N177" s="367"/>
      <c r="O177" s="98"/>
      <c r="P177" s="98"/>
      <c r="Q177" s="367"/>
      <c r="R177" s="367"/>
      <c r="S177" s="106"/>
      <c r="T177" s="367"/>
      <c r="U177" s="126"/>
      <c r="V177" s="106"/>
      <c r="W177" s="106"/>
      <c r="X177" s="106"/>
      <c r="Y177" s="106"/>
      <c r="Z177" s="334"/>
      <c r="AA177" s="106"/>
      <c r="AB177" s="626"/>
      <c r="AC177" s="106"/>
      <c r="AD177" s="106"/>
    </row>
    <row r="178" spans="2:30">
      <c r="B178" s="106"/>
      <c r="C178" s="367"/>
      <c r="D178" s="106"/>
      <c r="E178" s="367"/>
      <c r="F178" s="367"/>
      <c r="G178" s="367"/>
      <c r="H178" s="367"/>
      <c r="I178" s="367"/>
      <c r="J178" s="367"/>
      <c r="K178" s="367"/>
      <c r="L178" s="367"/>
      <c r="M178" s="367"/>
      <c r="N178" s="367"/>
      <c r="O178" s="98"/>
      <c r="P178" s="98"/>
      <c r="Q178" s="126"/>
      <c r="R178" s="367"/>
      <c r="S178" s="106"/>
      <c r="T178" s="367"/>
      <c r="U178" s="126"/>
      <c r="V178" s="106"/>
      <c r="W178" s="106"/>
      <c r="X178" s="106"/>
      <c r="Y178" s="106"/>
      <c r="Z178" s="334"/>
      <c r="AA178" s="106"/>
      <c r="AB178" s="627"/>
      <c r="AC178" s="106"/>
      <c r="AD178" s="106"/>
    </row>
    <row r="179" spans="2:30">
      <c r="B179" s="106"/>
      <c r="C179" s="126"/>
      <c r="D179" s="201"/>
      <c r="E179" s="126"/>
      <c r="F179" s="126"/>
      <c r="G179" s="126"/>
      <c r="H179" s="126"/>
      <c r="I179" s="101"/>
      <c r="J179" s="126"/>
      <c r="K179" s="126"/>
      <c r="L179" s="126"/>
      <c r="M179" s="126"/>
      <c r="N179" s="101"/>
      <c r="O179" s="98"/>
      <c r="P179" s="98"/>
      <c r="Q179" s="201"/>
      <c r="R179" s="367"/>
      <c r="S179" s="126"/>
      <c r="T179" s="367"/>
      <c r="U179" s="126"/>
      <c r="V179" s="106"/>
      <c r="W179" s="274"/>
      <c r="X179" s="367"/>
      <c r="Y179" s="157"/>
      <c r="Z179" s="628"/>
      <c r="AA179" s="106"/>
      <c r="AB179" s="627"/>
      <c r="AC179" s="106"/>
      <c r="AD179" s="106"/>
    </row>
    <row r="180" spans="2:30">
      <c r="B180" s="157"/>
      <c r="C180" s="126"/>
      <c r="D180" s="629"/>
      <c r="E180" s="645"/>
      <c r="F180" s="630"/>
      <c r="G180" s="630"/>
      <c r="H180" s="630"/>
      <c r="I180" s="630"/>
      <c r="J180" s="630"/>
      <c r="K180" s="630"/>
      <c r="L180" s="630"/>
      <c r="M180" s="630"/>
      <c r="N180" s="630"/>
      <c r="O180" s="629"/>
      <c r="P180" s="367"/>
      <c r="Q180" s="367"/>
      <c r="R180" s="106"/>
      <c r="S180" s="507"/>
      <c r="T180" s="106"/>
      <c r="U180" s="106"/>
      <c r="V180" s="106"/>
      <c r="W180" s="631"/>
      <c r="X180" s="126"/>
      <c r="Y180" s="121"/>
      <c r="Z180" s="632"/>
      <c r="AA180" s="106"/>
      <c r="AB180" s="633"/>
      <c r="AC180" s="106"/>
      <c r="AD180" s="106"/>
    </row>
    <row r="181" spans="2:30">
      <c r="B181" s="157"/>
      <c r="C181" s="126"/>
      <c r="D181" s="629"/>
      <c r="E181" s="645"/>
      <c r="F181" s="630"/>
      <c r="G181" s="630"/>
      <c r="H181" s="630"/>
      <c r="I181" s="630"/>
      <c r="J181" s="630"/>
      <c r="K181" s="630"/>
      <c r="L181" s="630"/>
      <c r="M181" s="630"/>
      <c r="N181" s="630"/>
      <c r="O181" s="634"/>
      <c r="P181" s="635"/>
      <c r="Q181" s="367"/>
      <c r="R181" s="106"/>
      <c r="S181" s="106"/>
      <c r="T181" s="106"/>
      <c r="U181" s="106"/>
      <c r="V181" s="106"/>
      <c r="W181" s="631"/>
      <c r="X181" s="126"/>
      <c r="Y181" s="121"/>
      <c r="Z181" s="632"/>
      <c r="AA181" s="106"/>
      <c r="AB181" s="633"/>
      <c r="AC181" s="106"/>
      <c r="AD181" s="106"/>
    </row>
    <row r="182" spans="2:30" ht="12" customHeight="1">
      <c r="B182" s="157"/>
      <c r="C182" s="126"/>
      <c r="D182" s="629"/>
      <c r="E182" s="645"/>
      <c r="F182" s="630"/>
      <c r="G182" s="630"/>
      <c r="H182" s="645"/>
      <c r="I182" s="630"/>
      <c r="J182" s="630"/>
      <c r="K182" s="645"/>
      <c r="L182" s="630"/>
      <c r="M182" s="630"/>
      <c r="N182" s="630"/>
      <c r="O182" s="629"/>
      <c r="P182" s="635"/>
      <c r="Q182" s="367"/>
      <c r="R182" s="106"/>
      <c r="S182" s="106"/>
      <c r="T182" s="106"/>
      <c r="U182" s="106"/>
      <c r="V182" s="106"/>
      <c r="W182" s="631"/>
      <c r="X182" s="126"/>
      <c r="Y182" s="121"/>
      <c r="Z182" s="632"/>
      <c r="AA182" s="106"/>
      <c r="AB182" s="636"/>
      <c r="AC182" s="106"/>
      <c r="AD182" s="106"/>
    </row>
    <row r="183" spans="2:30">
      <c r="B183" s="157"/>
      <c r="C183" s="126"/>
      <c r="D183" s="629"/>
      <c r="E183" s="645"/>
      <c r="F183" s="630"/>
      <c r="G183" s="630"/>
      <c r="H183" s="630"/>
      <c r="I183" s="630"/>
      <c r="J183" s="630"/>
      <c r="K183" s="630"/>
      <c r="L183" s="630"/>
      <c r="M183" s="630"/>
      <c r="N183" s="645"/>
      <c r="O183" s="637"/>
      <c r="P183" s="635"/>
      <c r="Q183" s="367"/>
      <c r="R183" s="106"/>
      <c r="S183" s="106"/>
      <c r="T183" s="106"/>
      <c r="U183" s="106"/>
      <c r="V183" s="106"/>
      <c r="W183" s="631"/>
      <c r="X183" s="126"/>
      <c r="Y183" s="121"/>
      <c r="Z183" s="632"/>
      <c r="AA183" s="106"/>
      <c r="AB183" s="633"/>
      <c r="AC183" s="106"/>
      <c r="AD183" s="106"/>
    </row>
    <row r="184" spans="2:30" ht="12.75" customHeight="1">
      <c r="B184" s="157"/>
      <c r="C184" s="126"/>
      <c r="D184" s="629"/>
      <c r="E184" s="645"/>
      <c r="F184" s="630"/>
      <c r="G184" s="630"/>
      <c r="H184" s="630"/>
      <c r="I184" s="630"/>
      <c r="J184" s="630"/>
      <c r="K184" s="630"/>
      <c r="L184" s="630"/>
      <c r="M184" s="630"/>
      <c r="N184" s="630"/>
      <c r="O184" s="629"/>
      <c r="P184" s="635"/>
      <c r="Q184" s="367"/>
      <c r="R184" s="106"/>
      <c r="S184" s="106"/>
      <c r="T184" s="106"/>
      <c r="U184" s="106"/>
      <c r="V184" s="106"/>
      <c r="W184" s="631"/>
      <c r="X184" s="126"/>
      <c r="Y184" s="121"/>
      <c r="Z184" s="632"/>
      <c r="AA184" s="106"/>
      <c r="AB184" s="638"/>
      <c r="AC184" s="106"/>
      <c r="AD184" s="106"/>
    </row>
    <row r="185" spans="2:30">
      <c r="B185" s="157"/>
      <c r="C185" s="126"/>
      <c r="D185" s="629"/>
      <c r="E185" s="645"/>
      <c r="F185" s="630"/>
      <c r="G185" s="630"/>
      <c r="H185" s="630"/>
      <c r="I185" s="630"/>
      <c r="J185" s="630"/>
      <c r="K185" s="630"/>
      <c r="L185" s="630"/>
      <c r="M185" s="630"/>
      <c r="N185" s="630"/>
      <c r="O185" s="629"/>
      <c r="P185" s="635"/>
      <c r="Q185" s="367"/>
      <c r="R185" s="106"/>
      <c r="S185" s="106"/>
      <c r="T185" s="106"/>
      <c r="U185" s="106"/>
      <c r="V185" s="106"/>
      <c r="W185" s="631"/>
      <c r="X185" s="126"/>
      <c r="Y185" s="121"/>
      <c r="Z185" s="632"/>
      <c r="AA185" s="106"/>
      <c r="AB185" s="636"/>
      <c r="AC185" s="106"/>
      <c r="AD185" s="106"/>
    </row>
    <row r="186" spans="2:30" ht="15" customHeight="1">
      <c r="B186" s="157"/>
      <c r="C186" s="126"/>
      <c r="D186" s="629"/>
      <c r="E186" s="645"/>
      <c r="F186" s="630"/>
      <c r="G186" s="98"/>
      <c r="H186" s="640"/>
      <c r="I186" s="645"/>
      <c r="J186" s="630"/>
      <c r="K186" s="630"/>
      <c r="L186" s="630"/>
      <c r="M186" s="630"/>
      <c r="N186" s="630"/>
      <c r="O186" s="639"/>
      <c r="P186" s="635"/>
      <c r="Q186" s="367"/>
      <c r="R186" s="106"/>
      <c r="S186" s="106"/>
      <c r="T186" s="106"/>
      <c r="U186" s="106"/>
      <c r="V186" s="106"/>
      <c r="W186" s="631"/>
      <c r="X186" s="126"/>
      <c r="Y186" s="121"/>
      <c r="Z186" s="632"/>
      <c r="AA186" s="106"/>
      <c r="AB186" s="638"/>
      <c r="AC186" s="106"/>
      <c r="AD186" s="106"/>
    </row>
    <row r="187" spans="2:30">
      <c r="B187" s="157"/>
      <c r="C187" s="126"/>
      <c r="D187" s="629"/>
      <c r="E187" s="645"/>
      <c r="F187" s="630"/>
      <c r="G187" s="630"/>
      <c r="H187" s="630"/>
      <c r="I187" s="630"/>
      <c r="J187" s="630"/>
      <c r="K187" s="630"/>
      <c r="L187" s="630"/>
      <c r="M187" s="630"/>
      <c r="N187" s="630"/>
      <c r="O187" s="629"/>
      <c r="P187" s="635"/>
      <c r="Q187" s="367"/>
      <c r="R187" s="106"/>
      <c r="S187" s="106"/>
      <c r="T187" s="106"/>
      <c r="U187" s="106"/>
      <c r="V187" s="106"/>
      <c r="W187" s="631"/>
      <c r="X187" s="126"/>
      <c r="Y187" s="121"/>
      <c r="Z187" s="632"/>
      <c r="AA187" s="106"/>
      <c r="AB187" s="633"/>
      <c r="AC187" s="106"/>
      <c r="AD187" s="106"/>
    </row>
    <row r="188" spans="2:30">
      <c r="B188" s="157"/>
      <c r="C188" s="126"/>
      <c r="D188" s="629"/>
      <c r="E188" s="645"/>
      <c r="F188" s="630"/>
      <c r="G188" s="630"/>
      <c r="H188" s="630"/>
      <c r="I188" s="630"/>
      <c r="J188" s="630"/>
      <c r="K188" s="630"/>
      <c r="L188" s="630"/>
      <c r="M188" s="630"/>
      <c r="N188" s="630"/>
      <c r="O188" s="629"/>
      <c r="P188" s="635"/>
      <c r="Q188" s="367"/>
      <c r="R188" s="106"/>
      <c r="S188" s="106"/>
      <c r="T188" s="106"/>
      <c r="U188" s="106"/>
      <c r="V188" s="106"/>
      <c r="W188" s="631"/>
      <c r="X188" s="126"/>
      <c r="Y188" s="121"/>
      <c r="Z188" s="632"/>
      <c r="AA188" s="106"/>
      <c r="AB188" s="633"/>
      <c r="AC188" s="106"/>
      <c r="AD188" s="106"/>
    </row>
    <row r="189" spans="2:30">
      <c r="B189" s="157"/>
      <c r="C189" s="126"/>
      <c r="D189" s="629"/>
      <c r="E189" s="645"/>
      <c r="F189" s="630"/>
      <c r="G189" s="630"/>
      <c r="H189" s="630"/>
      <c r="I189" s="630"/>
      <c r="J189" s="630"/>
      <c r="K189" s="630"/>
      <c r="L189" s="630"/>
      <c r="M189" s="630"/>
      <c r="N189" s="630"/>
      <c r="O189" s="629"/>
      <c r="P189" s="635"/>
      <c r="Q189" s="367"/>
      <c r="R189" s="106"/>
      <c r="S189" s="106"/>
      <c r="T189" s="106"/>
      <c r="U189" s="106"/>
      <c r="V189" s="106"/>
      <c r="W189" s="631"/>
      <c r="X189" s="126"/>
      <c r="Y189" s="121"/>
      <c r="Z189" s="632"/>
      <c r="AA189" s="106"/>
      <c r="AB189" s="633"/>
      <c r="AC189" s="106"/>
      <c r="AD189" s="106"/>
    </row>
    <row r="190" spans="2:30">
      <c r="B190" s="157"/>
      <c r="C190" s="126"/>
      <c r="D190" s="629"/>
      <c r="E190" s="645"/>
      <c r="F190" s="630"/>
      <c r="G190" s="630"/>
      <c r="H190" s="630"/>
      <c r="I190" s="630"/>
      <c r="J190" s="630"/>
      <c r="K190" s="630"/>
      <c r="L190" s="630"/>
      <c r="M190" s="630"/>
      <c r="N190" s="630"/>
      <c r="O190" s="629"/>
      <c r="P190" s="635"/>
      <c r="Q190" s="367"/>
      <c r="R190" s="106"/>
      <c r="S190" s="106"/>
      <c r="T190" s="106"/>
      <c r="U190" s="106"/>
      <c r="V190" s="106"/>
      <c r="W190" s="631"/>
      <c r="X190" s="126"/>
      <c r="Y190" s="121"/>
      <c r="Z190" s="632"/>
      <c r="AA190" s="106"/>
      <c r="AB190" s="633"/>
      <c r="AC190" s="106"/>
      <c r="AD190" s="106"/>
    </row>
    <row r="191" spans="2:30">
      <c r="B191" s="157"/>
      <c r="C191" s="126"/>
      <c r="D191" s="629"/>
      <c r="E191" s="645"/>
      <c r="F191" s="630"/>
      <c r="G191" s="630"/>
      <c r="H191" s="630"/>
      <c r="I191" s="630"/>
      <c r="J191" s="630"/>
      <c r="K191" s="630"/>
      <c r="L191" s="630"/>
      <c r="M191" s="630"/>
      <c r="N191" s="630"/>
      <c r="O191" s="629"/>
      <c r="P191" s="635"/>
      <c r="Q191" s="367"/>
      <c r="R191" s="106"/>
      <c r="S191" s="106"/>
      <c r="T191" s="106"/>
      <c r="U191" s="106"/>
      <c r="V191" s="106"/>
      <c r="W191" s="631"/>
      <c r="X191" s="126"/>
      <c r="Y191" s="121"/>
      <c r="Z191" s="632"/>
      <c r="AA191" s="106"/>
      <c r="AB191" s="633"/>
      <c r="AC191" s="106"/>
      <c r="AD191" s="106"/>
    </row>
    <row r="192" spans="2:30">
      <c r="B192" s="157"/>
      <c r="C192" s="126"/>
      <c r="D192" s="629"/>
      <c r="E192" s="645"/>
      <c r="F192" s="630"/>
      <c r="G192" s="630"/>
      <c r="H192" s="630"/>
      <c r="I192" s="630"/>
      <c r="J192" s="630"/>
      <c r="K192" s="630"/>
      <c r="L192" s="630"/>
      <c r="M192" s="630"/>
      <c r="N192" s="630"/>
      <c r="O192" s="629"/>
      <c r="P192" s="635"/>
      <c r="Q192" s="367"/>
      <c r="R192" s="106"/>
      <c r="S192" s="106"/>
      <c r="T192" s="106"/>
      <c r="U192" s="106"/>
      <c r="V192" s="106"/>
      <c r="W192" s="631"/>
      <c r="X192" s="126"/>
      <c r="Y192" s="121"/>
      <c r="Z192" s="632"/>
      <c r="AA192" s="106"/>
      <c r="AB192" s="633"/>
      <c r="AC192" s="106"/>
      <c r="AD192" s="106"/>
    </row>
    <row r="193" spans="2:30">
      <c r="B193" s="157"/>
      <c r="C193" s="126"/>
      <c r="D193" s="629"/>
      <c r="E193" s="645"/>
      <c r="F193" s="630"/>
      <c r="G193" s="630"/>
      <c r="H193" s="630"/>
      <c r="I193" s="630"/>
      <c r="J193" s="630"/>
      <c r="K193" s="630"/>
      <c r="L193" s="630"/>
      <c r="M193" s="630"/>
      <c r="N193" s="630"/>
      <c r="O193" s="629"/>
      <c r="P193" s="635"/>
      <c r="Q193" s="367"/>
      <c r="R193" s="106"/>
      <c r="S193" s="106"/>
      <c r="T193" s="106"/>
      <c r="U193" s="106"/>
      <c r="V193" s="106"/>
      <c r="W193" s="631"/>
      <c r="X193" s="126"/>
      <c r="Y193" s="121"/>
      <c r="Z193" s="632"/>
      <c r="AA193" s="106"/>
      <c r="AB193" s="633"/>
      <c r="AC193" s="106"/>
      <c r="AD193" s="106"/>
    </row>
    <row r="194" spans="2:30" ht="13.5" customHeight="1">
      <c r="B194" s="157"/>
      <c r="C194" s="126"/>
      <c r="D194" s="629"/>
      <c r="E194" s="645"/>
      <c r="F194" s="630"/>
      <c r="G194" s="630"/>
      <c r="H194" s="630"/>
      <c r="I194" s="630"/>
      <c r="J194" s="630"/>
      <c r="K194" s="630"/>
      <c r="L194" s="630"/>
      <c r="M194" s="630"/>
      <c r="N194" s="630"/>
      <c r="O194" s="629"/>
      <c r="P194" s="635"/>
      <c r="Q194" s="367"/>
      <c r="R194" s="106"/>
      <c r="S194" s="106"/>
      <c r="T194" s="106"/>
      <c r="U194" s="106"/>
      <c r="V194" s="106"/>
      <c r="W194" s="631"/>
      <c r="X194" s="126"/>
      <c r="Y194" s="121"/>
      <c r="Z194" s="632"/>
      <c r="AA194" s="106"/>
      <c r="AB194" s="636"/>
      <c r="AC194" s="106"/>
      <c r="AD194" s="106"/>
    </row>
    <row r="195" spans="2:30" ht="12" customHeight="1">
      <c r="B195" s="157"/>
      <c r="C195" s="126"/>
      <c r="D195" s="629"/>
      <c r="E195" s="648"/>
      <c r="F195" s="640"/>
      <c r="G195" s="641"/>
      <c r="H195" s="630"/>
      <c r="I195" s="630"/>
      <c r="J195" s="630"/>
      <c r="K195" s="630"/>
      <c r="L195" s="640"/>
      <c r="M195" s="640"/>
      <c r="N195" s="630"/>
      <c r="O195" s="634"/>
      <c r="P195" s="635"/>
      <c r="Q195" s="367"/>
      <c r="R195" s="106"/>
      <c r="S195" s="106"/>
      <c r="T195" s="106"/>
      <c r="U195" s="106"/>
      <c r="V195" s="106"/>
      <c r="W195" s="631"/>
      <c r="X195" s="126"/>
      <c r="Y195" s="121"/>
      <c r="Z195" s="632"/>
      <c r="AA195" s="106"/>
      <c r="AB195" s="642"/>
      <c r="AC195" s="106"/>
      <c r="AD195" s="106"/>
    </row>
    <row r="196" spans="2:30">
      <c r="B196" s="157"/>
      <c r="C196" s="126"/>
      <c r="D196" s="629"/>
      <c r="E196" s="648"/>
      <c r="F196" s="640"/>
      <c r="G196" s="641"/>
      <c r="H196" s="630"/>
      <c r="I196" s="630"/>
      <c r="J196" s="630"/>
      <c r="K196" s="630"/>
      <c r="L196" s="640"/>
      <c r="M196" s="640"/>
      <c r="N196" s="630"/>
      <c r="O196" s="629"/>
      <c r="P196" s="635"/>
      <c r="Q196" s="367"/>
      <c r="R196" s="106"/>
      <c r="S196" s="106"/>
      <c r="T196" s="106"/>
      <c r="U196" s="106"/>
      <c r="V196" s="106"/>
      <c r="W196" s="631"/>
      <c r="X196" s="126"/>
      <c r="Y196" s="121"/>
      <c r="Z196" s="632"/>
      <c r="AA196" s="106"/>
      <c r="AB196" s="633"/>
      <c r="AC196" s="106"/>
      <c r="AD196" s="106"/>
    </row>
    <row r="197" spans="2:30" ht="13.5" customHeight="1">
      <c r="B197" s="157"/>
      <c r="C197" s="126"/>
      <c r="D197" s="629"/>
      <c r="E197" s="648"/>
      <c r="F197" s="640"/>
      <c r="G197" s="641"/>
      <c r="H197" s="630"/>
      <c r="I197" s="630"/>
      <c r="J197" s="630"/>
      <c r="K197" s="630"/>
      <c r="L197" s="640"/>
      <c r="M197" s="640"/>
      <c r="N197" s="630"/>
      <c r="O197" s="629"/>
      <c r="P197" s="635"/>
      <c r="Q197" s="367"/>
      <c r="R197" s="106"/>
      <c r="S197" s="106"/>
      <c r="T197" s="106"/>
      <c r="U197" s="106"/>
      <c r="V197" s="106"/>
      <c r="W197" s="631"/>
      <c r="X197" s="126"/>
      <c r="Y197" s="121"/>
      <c r="Z197" s="632"/>
      <c r="AA197" s="106"/>
      <c r="AB197" s="633"/>
      <c r="AC197" s="106"/>
      <c r="AD197" s="106"/>
    </row>
    <row r="198" spans="2:30">
      <c r="B198" s="157"/>
      <c r="C198" s="126"/>
      <c r="D198" s="629"/>
      <c r="E198" s="648"/>
      <c r="F198" s="640"/>
      <c r="G198" s="641"/>
      <c r="H198" s="630"/>
      <c r="I198" s="652"/>
      <c r="J198" s="630"/>
      <c r="K198" s="652"/>
      <c r="L198" s="645"/>
      <c r="M198" s="645"/>
      <c r="N198" s="630"/>
      <c r="O198" s="629"/>
      <c r="P198" s="635"/>
      <c r="Q198" s="367"/>
      <c r="R198" s="106"/>
      <c r="S198" s="106"/>
      <c r="T198" s="106"/>
      <c r="U198" s="106"/>
      <c r="V198" s="106"/>
      <c r="W198" s="631"/>
      <c r="X198" s="126"/>
      <c r="Y198" s="121"/>
      <c r="Z198" s="632"/>
      <c r="AA198" s="106"/>
      <c r="AB198" s="638"/>
      <c r="AC198" s="106"/>
      <c r="AD198" s="106"/>
    </row>
    <row r="199" spans="2:30">
      <c r="B199" s="157"/>
      <c r="C199" s="126"/>
      <c r="D199" s="629"/>
      <c r="E199" s="648"/>
      <c r="F199" s="645"/>
      <c r="G199" s="641"/>
      <c r="H199" s="630"/>
      <c r="I199" s="630"/>
      <c r="J199" s="630"/>
      <c r="K199" s="630"/>
      <c r="L199" s="645"/>
      <c r="M199" s="645"/>
      <c r="N199" s="630"/>
      <c r="O199" s="629"/>
      <c r="P199" s="635"/>
      <c r="Q199" s="367"/>
      <c r="R199" s="106"/>
      <c r="S199" s="106"/>
      <c r="T199" s="106"/>
      <c r="U199" s="106"/>
      <c r="V199" s="106"/>
      <c r="W199" s="631"/>
      <c r="X199" s="126"/>
      <c r="Y199" s="121"/>
      <c r="Z199" s="632"/>
      <c r="AA199" s="106"/>
      <c r="AB199" s="633"/>
      <c r="AC199" s="106"/>
      <c r="AD199" s="106"/>
    </row>
    <row r="200" spans="2:30" ht="12" customHeight="1">
      <c r="B200" s="157"/>
      <c r="C200" s="126"/>
      <c r="D200" s="629"/>
      <c r="E200" s="648"/>
      <c r="F200" s="640"/>
      <c r="G200" s="641"/>
      <c r="H200" s="630"/>
      <c r="I200" s="630"/>
      <c r="J200" s="630"/>
      <c r="K200" s="630"/>
      <c r="L200" s="645"/>
      <c r="M200" s="640"/>
      <c r="N200" s="630"/>
      <c r="O200" s="629"/>
      <c r="P200" s="635"/>
      <c r="Q200" s="367"/>
      <c r="R200" s="106"/>
      <c r="S200" s="106"/>
      <c r="T200" s="106"/>
      <c r="U200" s="106"/>
      <c r="V200" s="106"/>
      <c r="W200" s="631"/>
      <c r="X200" s="126"/>
      <c r="Y200" s="121"/>
      <c r="Z200" s="632"/>
      <c r="AA200" s="106"/>
      <c r="AB200" s="633"/>
      <c r="AC200" s="106"/>
      <c r="AD200" s="106"/>
    </row>
    <row r="201" spans="2:30" ht="12.75" customHeight="1">
      <c r="B201" s="157"/>
      <c r="C201" s="126"/>
      <c r="D201" s="629"/>
      <c r="E201" s="648"/>
      <c r="F201" s="645"/>
      <c r="G201" s="641"/>
      <c r="H201" s="630"/>
      <c r="I201" s="630"/>
      <c r="J201" s="630"/>
      <c r="K201" s="630"/>
      <c r="L201" s="641"/>
      <c r="M201" s="641"/>
      <c r="N201" s="98"/>
      <c r="O201" s="629"/>
      <c r="P201" s="635"/>
      <c r="Q201" s="367"/>
      <c r="R201" s="106"/>
      <c r="S201" s="106"/>
      <c r="T201" s="106"/>
      <c r="U201" s="106"/>
      <c r="V201" s="106"/>
      <c r="W201" s="631"/>
      <c r="X201" s="126"/>
      <c r="Y201" s="121"/>
      <c r="Z201" s="632"/>
      <c r="AA201" s="106"/>
      <c r="AB201" s="633"/>
      <c r="AC201" s="106"/>
      <c r="AD201" s="106"/>
    </row>
    <row r="202" spans="2:30" ht="11.25" customHeight="1">
      <c r="B202" s="157"/>
      <c r="C202" s="126"/>
      <c r="D202" s="629"/>
      <c r="E202" s="648"/>
      <c r="F202" s="645"/>
      <c r="G202" s="645"/>
      <c r="H202" s="630"/>
      <c r="I202" s="630"/>
      <c r="J202" s="630"/>
      <c r="K202" s="640"/>
      <c r="L202" s="652"/>
      <c r="M202" s="645"/>
      <c r="N202" s="641"/>
      <c r="O202" s="629"/>
      <c r="P202" s="635"/>
      <c r="Q202" s="367"/>
      <c r="R202" s="106"/>
      <c r="S202" s="106"/>
      <c r="T202" s="106"/>
      <c r="U202" s="106"/>
      <c r="V202" s="106"/>
      <c r="W202" s="631"/>
      <c r="X202" s="126"/>
      <c r="Y202" s="121"/>
      <c r="Z202" s="632"/>
      <c r="AA202" s="106"/>
      <c r="AB202" s="633"/>
      <c r="AC202" s="106"/>
      <c r="AD202" s="106"/>
    </row>
    <row r="203" spans="2:30" ht="12" customHeight="1">
      <c r="B203" s="157"/>
      <c r="C203" s="126"/>
      <c r="D203" s="629"/>
      <c r="E203" s="648"/>
      <c r="F203" s="640"/>
      <c r="G203" s="641"/>
      <c r="H203" s="630"/>
      <c r="I203" s="630"/>
      <c r="J203" s="630"/>
      <c r="K203" s="630"/>
      <c r="L203" s="640"/>
      <c r="M203" s="640"/>
      <c r="N203" s="630"/>
      <c r="O203" s="629"/>
      <c r="P203" s="635"/>
      <c r="Q203" s="367"/>
      <c r="R203" s="106"/>
      <c r="S203" s="106"/>
      <c r="T203" s="106"/>
      <c r="U203" s="106"/>
      <c r="V203" s="106"/>
      <c r="W203" s="631"/>
      <c r="X203" s="126"/>
      <c r="Y203" s="121"/>
      <c r="Z203" s="632"/>
      <c r="AA203" s="106"/>
      <c r="AB203" s="633"/>
      <c r="AC203" s="106"/>
      <c r="AD203" s="106"/>
    </row>
    <row r="204" spans="2:30">
      <c r="B204" s="157"/>
      <c r="C204" s="126"/>
      <c r="D204" s="629"/>
      <c r="E204" s="648"/>
      <c r="F204" s="645"/>
      <c r="G204" s="641"/>
      <c r="H204" s="630"/>
      <c r="I204" s="630"/>
      <c r="J204" s="630"/>
      <c r="K204" s="630"/>
      <c r="L204" s="641"/>
      <c r="M204" s="641"/>
      <c r="N204" s="630"/>
      <c r="O204" s="629"/>
      <c r="P204" s="643"/>
      <c r="Q204" s="367"/>
      <c r="R204" s="106"/>
      <c r="S204" s="106"/>
      <c r="T204" s="106"/>
      <c r="U204" s="106"/>
      <c r="V204" s="106"/>
      <c r="W204" s="631"/>
      <c r="X204" s="126"/>
      <c r="Y204" s="121"/>
      <c r="Z204" s="632"/>
      <c r="AA204" s="106"/>
      <c r="AB204" s="644"/>
      <c r="AC204" s="106"/>
      <c r="AD204" s="106"/>
    </row>
    <row r="205" spans="2:30" ht="13.5" customHeight="1">
      <c r="B205" s="157"/>
      <c r="C205" s="126"/>
      <c r="D205" s="629"/>
      <c r="E205" s="648"/>
      <c r="F205" s="640"/>
      <c r="G205" s="641"/>
      <c r="H205" s="630"/>
      <c r="I205" s="630"/>
      <c r="J205" s="630"/>
      <c r="K205" s="630"/>
      <c r="L205" s="641"/>
      <c r="M205" s="641"/>
      <c r="N205" s="630"/>
      <c r="O205" s="629"/>
      <c r="P205" s="635"/>
      <c r="Q205" s="367"/>
      <c r="R205" s="106"/>
      <c r="S205" s="106"/>
      <c r="T205" s="106"/>
      <c r="U205" s="106"/>
      <c r="V205" s="106"/>
      <c r="W205" s="631"/>
      <c r="X205" s="126"/>
      <c r="Y205" s="121"/>
      <c r="Z205" s="632"/>
      <c r="AA205" s="106"/>
      <c r="AB205" s="633"/>
      <c r="AC205" s="106"/>
      <c r="AD205" s="106"/>
    </row>
    <row r="206" spans="2:30" ht="13.5" customHeight="1">
      <c r="B206" s="157"/>
      <c r="C206" s="126"/>
      <c r="D206" s="629"/>
      <c r="E206" s="648"/>
      <c r="F206" s="641"/>
      <c r="G206" s="645"/>
      <c r="H206" s="630"/>
      <c r="I206" s="630"/>
      <c r="J206" s="630"/>
      <c r="K206" s="630"/>
      <c r="L206" s="652"/>
      <c r="M206" s="645"/>
      <c r="N206" s="630"/>
      <c r="O206" s="629"/>
      <c r="P206" s="643"/>
      <c r="Q206" s="367"/>
      <c r="R206" s="106"/>
      <c r="S206" s="106"/>
      <c r="T206" s="106"/>
      <c r="U206" s="106"/>
      <c r="V206" s="106"/>
      <c r="W206" s="631"/>
      <c r="X206" s="126"/>
      <c r="Y206" s="121"/>
      <c r="Z206" s="632"/>
      <c r="AA206" s="106"/>
      <c r="AB206" s="644"/>
      <c r="AC206" s="106"/>
      <c r="AD206" s="106"/>
    </row>
    <row r="207" spans="2:30" hidden="1">
      <c r="B207" s="157"/>
      <c r="C207" s="126"/>
      <c r="D207" s="629"/>
      <c r="E207" s="648"/>
      <c r="F207" s="645"/>
      <c r="G207" s="641"/>
      <c r="H207" s="630"/>
      <c r="I207" s="630"/>
      <c r="J207" s="630"/>
      <c r="K207" s="630"/>
      <c r="L207" s="640"/>
      <c r="M207" s="640"/>
      <c r="N207" s="630"/>
      <c r="O207" s="629"/>
      <c r="P207" s="635"/>
      <c r="Q207" s="367"/>
      <c r="R207" s="106"/>
      <c r="S207" s="106"/>
      <c r="T207" s="106"/>
      <c r="U207" s="106"/>
      <c r="V207" s="106"/>
      <c r="W207" s="631"/>
      <c r="X207" s="126"/>
      <c r="Y207" s="121"/>
      <c r="Z207" s="632"/>
      <c r="AA207" s="106"/>
      <c r="AB207" s="638"/>
      <c r="AC207" s="106"/>
      <c r="AD207" s="106"/>
    </row>
    <row r="208" spans="2:30" ht="13.5" customHeight="1">
      <c r="B208" s="157"/>
      <c r="C208" s="101"/>
      <c r="D208" s="629"/>
      <c r="E208" s="648"/>
      <c r="F208" s="641"/>
      <c r="G208" s="641"/>
      <c r="H208" s="630"/>
      <c r="I208" s="630"/>
      <c r="J208" s="630"/>
      <c r="K208" s="630"/>
      <c r="L208" s="645"/>
      <c r="M208" s="645"/>
      <c r="N208" s="630"/>
      <c r="O208" s="629"/>
      <c r="P208" s="635"/>
      <c r="Q208" s="367"/>
      <c r="R208" s="106"/>
      <c r="S208" s="106"/>
      <c r="T208" s="106"/>
      <c r="U208" s="106"/>
      <c r="V208" s="106"/>
      <c r="W208" s="631"/>
      <c r="X208" s="126"/>
      <c r="Y208" s="121"/>
      <c r="Z208" s="632"/>
      <c r="AA208" s="106"/>
      <c r="AB208" s="633"/>
      <c r="AC208" s="106"/>
      <c r="AD208" s="106"/>
    </row>
    <row r="209" spans="2:30" ht="12" customHeight="1">
      <c r="B209" s="157"/>
      <c r="C209" s="126"/>
      <c r="D209" s="629"/>
      <c r="E209" s="648"/>
      <c r="F209" s="640"/>
      <c r="G209" s="641"/>
      <c r="H209" s="652"/>
      <c r="I209" s="630"/>
      <c r="J209" s="630"/>
      <c r="K209" s="630"/>
      <c r="L209" s="640"/>
      <c r="M209" s="641"/>
      <c r="N209" s="630"/>
      <c r="O209" s="634"/>
      <c r="P209" s="643"/>
      <c r="Q209" s="367"/>
      <c r="R209" s="106"/>
      <c r="S209" s="106"/>
      <c r="T209" s="106"/>
      <c r="U209" s="106"/>
      <c r="V209" s="106"/>
      <c r="W209" s="631"/>
      <c r="X209" s="126"/>
      <c r="Y209" s="121"/>
      <c r="Z209" s="632"/>
      <c r="AA209" s="106"/>
      <c r="AB209" s="644"/>
      <c r="AC209" s="106"/>
      <c r="AD209" s="106"/>
    </row>
    <row r="210" spans="2:30" ht="13.5" customHeight="1">
      <c r="B210" s="157"/>
      <c r="C210" s="126"/>
      <c r="D210" s="629"/>
      <c r="E210" s="648"/>
      <c r="F210" s="652"/>
      <c r="G210" s="652"/>
      <c r="H210" s="630"/>
      <c r="I210" s="630"/>
      <c r="J210" s="630"/>
      <c r="K210" s="630"/>
      <c r="L210" s="653"/>
      <c r="M210" s="652"/>
      <c r="N210" s="630"/>
      <c r="O210" s="634"/>
      <c r="P210" s="635"/>
      <c r="Q210" s="367"/>
      <c r="R210" s="106"/>
      <c r="S210" s="106"/>
      <c r="T210" s="106"/>
      <c r="U210" s="106"/>
      <c r="V210" s="106"/>
      <c r="W210" s="631"/>
      <c r="X210" s="126"/>
      <c r="Y210" s="121"/>
      <c r="Z210" s="632"/>
      <c r="AA210" s="106"/>
      <c r="AB210" s="647"/>
      <c r="AC210" s="106"/>
      <c r="AD210" s="106"/>
    </row>
    <row r="211" spans="2:30">
      <c r="B211" s="157"/>
      <c r="C211" s="126"/>
      <c r="D211" s="629"/>
      <c r="E211" s="648"/>
      <c r="F211" s="153"/>
      <c r="G211" s="153"/>
      <c r="H211" s="153"/>
      <c r="I211" s="153"/>
      <c r="J211" s="153"/>
      <c r="K211" s="153"/>
      <c r="L211" s="153"/>
      <c r="M211" s="153"/>
      <c r="N211" s="153"/>
      <c r="O211" s="634"/>
      <c r="P211" s="635"/>
      <c r="Q211" s="367"/>
      <c r="R211" s="106"/>
      <c r="S211" s="106"/>
      <c r="T211" s="106"/>
      <c r="U211" s="106"/>
      <c r="V211" s="106"/>
      <c r="W211" s="631"/>
      <c r="X211" s="126"/>
      <c r="Y211" s="121"/>
      <c r="Z211" s="632"/>
      <c r="AA211" s="106"/>
      <c r="AB211" s="633"/>
      <c r="AC211" s="106"/>
      <c r="AD211" s="106"/>
    </row>
    <row r="212" spans="2:30" ht="12.75" customHeight="1">
      <c r="B212" s="157"/>
      <c r="C212" s="126"/>
      <c r="D212" s="629"/>
      <c r="E212" s="648"/>
      <c r="F212" s="153"/>
      <c r="G212" s="153"/>
      <c r="H212" s="153"/>
      <c r="I212" s="153"/>
      <c r="J212" s="153"/>
      <c r="K212" s="153"/>
      <c r="L212" s="153"/>
      <c r="M212" s="153"/>
      <c r="N212" s="153"/>
      <c r="O212" s="634"/>
      <c r="P212" s="635"/>
      <c r="Q212" s="367"/>
      <c r="R212" s="106"/>
      <c r="S212" s="106"/>
      <c r="T212" s="106"/>
      <c r="U212" s="106"/>
      <c r="V212" s="106"/>
      <c r="W212" s="631"/>
      <c r="X212" s="126"/>
      <c r="Y212" s="121"/>
      <c r="Z212" s="632"/>
      <c r="AA212" s="106"/>
      <c r="AB212" s="633"/>
      <c r="AC212" s="106"/>
      <c r="AD212" s="106"/>
    </row>
    <row r="213" spans="2:30" ht="12" customHeight="1">
      <c r="B213" s="157"/>
      <c r="C213" s="126"/>
      <c r="D213" s="629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634"/>
      <c r="P213" s="635"/>
      <c r="Q213" s="367"/>
      <c r="R213" s="106"/>
      <c r="S213" s="106"/>
      <c r="T213" s="106"/>
      <c r="U213" s="106"/>
      <c r="V213" s="106"/>
      <c r="W213" s="631"/>
      <c r="X213" s="126"/>
      <c r="Y213" s="121"/>
      <c r="Z213" s="632"/>
      <c r="AA213" s="106"/>
      <c r="AB213" s="633"/>
      <c r="AC213" s="106"/>
      <c r="AD213" s="106"/>
    </row>
    <row r="214" spans="2:30" ht="12.75" customHeight="1">
      <c r="B214" s="157"/>
      <c r="C214" s="126"/>
      <c r="D214" s="629"/>
      <c r="E214" s="153"/>
      <c r="F214" s="153"/>
      <c r="G214" s="153"/>
      <c r="H214" s="153"/>
      <c r="I214" s="153"/>
      <c r="J214" s="153"/>
      <c r="K214" s="649"/>
      <c r="L214" s="153"/>
      <c r="M214" s="153"/>
      <c r="N214" s="153"/>
      <c r="O214" s="637"/>
      <c r="P214" s="635"/>
      <c r="Q214" s="367"/>
      <c r="R214" s="106"/>
      <c r="S214" s="106"/>
      <c r="T214" s="106"/>
      <c r="U214" s="106"/>
      <c r="V214" s="106"/>
      <c r="W214" s="650"/>
      <c r="X214" s="126"/>
      <c r="Y214" s="651"/>
      <c r="Z214" s="632"/>
      <c r="AA214" s="106"/>
      <c r="AB214" s="633"/>
      <c r="AC214" s="106"/>
      <c r="AD214" s="106"/>
    </row>
    <row r="215" spans="2:30">
      <c r="B215" s="106"/>
      <c r="C215" s="106"/>
      <c r="D215" s="106"/>
      <c r="E215" s="106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  <c r="Z215" s="106"/>
      <c r="AA215" s="106"/>
      <c r="AB215" s="106"/>
      <c r="AC215" s="106"/>
      <c r="AD215" s="106"/>
    </row>
    <row r="216" spans="2:30">
      <c r="B216" s="106"/>
      <c r="C216" s="106"/>
      <c r="D216" s="106"/>
      <c r="E216" s="106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  <c r="Z216" s="106"/>
      <c r="AA216" s="106"/>
      <c r="AB216" s="106"/>
      <c r="AC216" s="106"/>
      <c r="AD216" s="106"/>
    </row>
    <row r="217" spans="2:30">
      <c r="B217" s="106"/>
      <c r="C217" s="106"/>
      <c r="D217" s="106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6"/>
      <c r="Z217" s="106"/>
      <c r="AA217" s="106"/>
      <c r="AB217" s="106"/>
      <c r="AC217" s="106"/>
      <c r="AD217" s="106"/>
    </row>
    <row r="218" spans="2:30">
      <c r="B218" s="106"/>
      <c r="C218" s="106"/>
      <c r="D218" s="106"/>
      <c r="E218" s="106"/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6"/>
      <c r="Z218" s="106"/>
      <c r="AA218" s="106"/>
      <c r="AB218" s="106"/>
      <c r="AC218" s="106"/>
      <c r="AD218" s="106"/>
    </row>
    <row r="219" spans="2:30">
      <c r="B219" s="106"/>
      <c r="C219" s="106"/>
      <c r="D219" s="106"/>
      <c r="E219" s="106"/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  <c r="Z219" s="106"/>
      <c r="AA219" s="106"/>
      <c r="AB219" s="106"/>
      <c r="AC219" s="106"/>
      <c r="AD219" s="106"/>
    </row>
    <row r="220" spans="2:30">
      <c r="B220" s="106"/>
      <c r="C220" s="106"/>
      <c r="D220" s="106"/>
      <c r="E220" s="106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  <c r="Z220" s="106"/>
      <c r="AA220" s="106"/>
      <c r="AB220" s="106"/>
      <c r="AC220" s="106"/>
      <c r="AD220" s="106"/>
    </row>
    <row r="221" spans="2:30">
      <c r="B221" s="106"/>
      <c r="C221" s="106"/>
      <c r="D221" s="106"/>
      <c r="E221" s="106"/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  <c r="Z221" s="106"/>
      <c r="AA221" s="106"/>
      <c r="AB221" s="106"/>
      <c r="AC221" s="106"/>
      <c r="AD221" s="106"/>
    </row>
    <row r="222" spans="2:30">
      <c r="B222" s="106"/>
      <c r="C222" s="106"/>
      <c r="D222" s="106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  <c r="Z222" s="106"/>
      <c r="AA222" s="106"/>
      <c r="AB222" s="106"/>
      <c r="AC222" s="106"/>
      <c r="AD222" s="106"/>
    </row>
    <row r="223" spans="2:30">
      <c r="B223" s="106"/>
      <c r="C223" s="106"/>
      <c r="D223" s="106"/>
      <c r="E223" s="106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  <c r="Z223" s="106"/>
      <c r="AA223" s="106"/>
      <c r="AB223" s="106"/>
      <c r="AC223" s="106"/>
      <c r="AD223" s="106"/>
    </row>
    <row r="224" spans="2:30">
      <c r="B224" s="106"/>
      <c r="C224" s="106"/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  <c r="AA224" s="106"/>
      <c r="AB224" s="106"/>
      <c r="AC224" s="106"/>
      <c r="AD224" s="106"/>
    </row>
    <row r="225" spans="2:30">
      <c r="B225" s="106"/>
      <c r="C225" s="106"/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  <c r="AA225" s="106"/>
      <c r="AB225" s="106"/>
      <c r="AC225" s="106"/>
      <c r="AD225" s="106"/>
    </row>
    <row r="226" spans="2:30">
      <c r="B226" s="106"/>
      <c r="C226" s="106"/>
      <c r="D226" s="106"/>
      <c r="E226" s="106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  <c r="AA226" s="106"/>
      <c r="AB226" s="106"/>
      <c r="AC226" s="106"/>
      <c r="AD226" s="106"/>
    </row>
    <row r="227" spans="2:30">
      <c r="B227" s="106"/>
      <c r="C227" s="106"/>
      <c r="D227" s="106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  <c r="AA227" s="106"/>
      <c r="AB227" s="106"/>
      <c r="AC227" s="106"/>
      <c r="AD227" s="106"/>
    </row>
    <row r="228" spans="2:30">
      <c r="B228" s="106"/>
      <c r="C228" s="106"/>
      <c r="D228" s="106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  <c r="AA228" s="106"/>
      <c r="AB228" s="106"/>
      <c r="AC228" s="106"/>
      <c r="AD228" s="106"/>
    </row>
    <row r="229" spans="2:30">
      <c r="B229" s="106"/>
      <c r="C229" s="106"/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  <c r="AA229" s="106"/>
      <c r="AB229" s="106"/>
      <c r="AC229" s="106"/>
      <c r="AD229" s="106"/>
    </row>
    <row r="230" spans="2:30">
      <c r="B230" s="106"/>
      <c r="C230" s="106"/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  <c r="AA230" s="106"/>
      <c r="AB230" s="106"/>
      <c r="AC230" s="106"/>
      <c r="AD230" s="106"/>
    </row>
    <row r="231" spans="2:30">
      <c r="B231" s="106"/>
      <c r="C231" s="106"/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  <c r="AA231" s="106"/>
      <c r="AB231" s="106"/>
      <c r="AC231" s="106"/>
      <c r="AD231" s="106"/>
    </row>
    <row r="232" spans="2:30">
      <c r="B232" s="106"/>
      <c r="C232" s="106"/>
      <c r="D232" s="106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  <c r="AA232" s="106"/>
      <c r="AB232" s="106"/>
      <c r="AC232" s="106"/>
      <c r="AD232" s="106"/>
    </row>
    <row r="233" spans="2:30">
      <c r="B233" s="106"/>
      <c r="C233" s="106"/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  <c r="AA233" s="106"/>
      <c r="AB233" s="106"/>
      <c r="AC233" s="106"/>
      <c r="AD233" s="106"/>
    </row>
    <row r="234" spans="2:30">
      <c r="B234" s="106"/>
      <c r="C234" s="106"/>
      <c r="D234" s="106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  <c r="AA234" s="106"/>
      <c r="AB234" s="106"/>
      <c r="AC234" s="106"/>
      <c r="AD234" s="106"/>
    </row>
    <row r="235" spans="2:30">
      <c r="B235" s="106"/>
      <c r="C235" s="106"/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  <c r="AA235" s="106"/>
      <c r="AB235" s="106"/>
      <c r="AC235" s="106"/>
      <c r="AD235" s="106"/>
    </row>
    <row r="236" spans="2:30">
      <c r="B236" s="106"/>
      <c r="C236" s="106"/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  <c r="AA236" s="106"/>
      <c r="AB236" s="106"/>
      <c r="AC236" s="106"/>
      <c r="AD236" s="106"/>
    </row>
    <row r="237" spans="2:30">
      <c r="B237" s="106"/>
      <c r="C237" s="106"/>
      <c r="D237" s="106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  <c r="AA237" s="106"/>
      <c r="AB237" s="106"/>
      <c r="AC237" s="106"/>
      <c r="AD237" s="106"/>
    </row>
    <row r="238" spans="2:30">
      <c r="B238" s="106"/>
      <c r="C238" s="106"/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  <c r="AA238" s="106"/>
      <c r="AB238" s="106"/>
      <c r="AC238" s="106"/>
      <c r="AD238" s="106"/>
    </row>
    <row r="239" spans="2:30">
      <c r="B239" s="106"/>
      <c r="C239" s="106"/>
      <c r="D239" s="106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  <c r="AA239" s="106"/>
      <c r="AB239" s="106"/>
      <c r="AC239" s="106"/>
      <c r="AD239" s="106"/>
    </row>
    <row r="240" spans="2:30">
      <c r="B240" s="106"/>
      <c r="C240" s="106"/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  <c r="AA240" s="106"/>
      <c r="AB240" s="106"/>
      <c r="AC240" s="106"/>
      <c r="AD240" s="106"/>
    </row>
    <row r="241" spans="2:30">
      <c r="B241" s="106"/>
      <c r="C241" s="106"/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  <c r="AA241" s="106"/>
      <c r="AB241" s="106"/>
      <c r="AC241" s="106"/>
      <c r="AD241" s="106"/>
    </row>
    <row r="242" spans="2:30">
      <c r="B242" s="106"/>
      <c r="C242" s="106"/>
      <c r="D242" s="106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  <c r="AA242" s="106"/>
      <c r="AB242" s="106"/>
      <c r="AC242" s="106"/>
      <c r="AD242" s="106"/>
    </row>
    <row r="243" spans="2:30">
      <c r="B243" s="106"/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  <c r="AA243" s="106"/>
      <c r="AB243" s="106"/>
      <c r="AC243" s="106"/>
      <c r="AD243" s="106"/>
    </row>
    <row r="244" spans="2:30">
      <c r="B244" s="106"/>
      <c r="C244" s="106"/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  <c r="AA244" s="106"/>
      <c r="AB244" s="106"/>
      <c r="AC244" s="106"/>
      <c r="AD244" s="106"/>
    </row>
    <row r="245" spans="2:30">
      <c r="B245" s="106"/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  <c r="AA245" s="106"/>
      <c r="AB245" s="106"/>
      <c r="AC245" s="106"/>
      <c r="AD245" s="106"/>
    </row>
    <row r="246" spans="2:30">
      <c r="B246" s="106"/>
      <c r="C246" s="106"/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  <c r="AA246" s="106"/>
      <c r="AB246" s="106"/>
      <c r="AC246" s="106"/>
      <c r="AD246" s="106"/>
    </row>
    <row r="247" spans="2:30">
      <c r="B247" s="106"/>
      <c r="C247" s="106"/>
      <c r="D247" s="106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  <c r="AA247" s="106"/>
      <c r="AB247" s="106"/>
      <c r="AC247" s="106"/>
      <c r="AD247" s="106"/>
    </row>
    <row r="248" spans="2:30">
      <c r="B248" s="106"/>
      <c r="C248" s="106"/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  <c r="AA248" s="106"/>
      <c r="AB248" s="106"/>
      <c r="AC248" s="106"/>
      <c r="AD248" s="106"/>
    </row>
    <row r="249" spans="2:30">
      <c r="B249" s="106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  <c r="AA249" s="106"/>
      <c r="AB249" s="106"/>
      <c r="AC249" s="106"/>
      <c r="AD249" s="106"/>
    </row>
    <row r="250" spans="2:30">
      <c r="B250" s="106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  <c r="AA250" s="106"/>
      <c r="AB250" s="106"/>
      <c r="AC250" s="106"/>
      <c r="AD250" s="106"/>
    </row>
    <row r="251" spans="2:30">
      <c r="B251" s="106"/>
      <c r="C251" s="106"/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  <c r="AA251" s="106"/>
      <c r="AB251" s="106"/>
      <c r="AC251" s="106"/>
      <c r="AD251" s="106"/>
    </row>
    <row r="252" spans="2:30">
      <c r="B252" s="106"/>
      <c r="C252" s="106"/>
      <c r="D252" s="106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  <c r="AA252" s="106"/>
      <c r="AB252" s="106"/>
      <c r="AC252" s="106"/>
      <c r="AD252" s="106"/>
    </row>
    <row r="253" spans="2:30">
      <c r="B253" s="106"/>
      <c r="C253" s="106"/>
      <c r="D253" s="106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  <c r="AA253" s="106"/>
      <c r="AB253" s="106"/>
      <c r="AC253" s="106"/>
      <c r="AD253" s="106"/>
    </row>
    <row r="254" spans="2:30"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  <c r="AA254" s="106"/>
      <c r="AB254" s="106"/>
      <c r="AC254" s="106"/>
      <c r="AD254" s="106"/>
    </row>
    <row r="255" spans="2:30"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  <c r="AA255" s="106"/>
      <c r="AB255" s="106"/>
      <c r="AC255" s="106"/>
      <c r="AD255" s="106"/>
    </row>
    <row r="256" spans="2:30"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  <c r="AA256" s="106"/>
      <c r="AB256" s="106"/>
      <c r="AC256" s="106"/>
      <c r="AD256" s="106"/>
    </row>
    <row r="257" spans="2:30">
      <c r="B257" s="106"/>
      <c r="C257" s="106"/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  <c r="AA257" s="106"/>
      <c r="AB257" s="106"/>
      <c r="AC257" s="106"/>
      <c r="AD257" s="106"/>
    </row>
    <row r="258" spans="2:30">
      <c r="B258" s="106"/>
      <c r="C258" s="106"/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  <c r="AA258" s="106"/>
      <c r="AB258" s="106"/>
      <c r="AC258" s="106"/>
      <c r="AD258" s="106"/>
    </row>
    <row r="259" spans="2:30">
      <c r="B259" s="106"/>
      <c r="C259" s="106"/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  <c r="AA259" s="106"/>
      <c r="AB259" s="106"/>
      <c r="AC259" s="106"/>
      <c r="AD259" s="106"/>
    </row>
    <row r="260" spans="2:30"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  <c r="AA260" s="106"/>
      <c r="AB260" s="106"/>
      <c r="AC260" s="106"/>
      <c r="AD260" s="106"/>
    </row>
    <row r="261" spans="2:30">
      <c r="B261" s="106"/>
      <c r="C261" s="106"/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  <c r="AA261" s="106"/>
      <c r="AB261" s="106"/>
      <c r="AC261" s="106"/>
      <c r="AD261" s="106"/>
    </row>
    <row r="262" spans="2:30"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  <c r="AA262" s="106"/>
      <c r="AB262" s="106"/>
      <c r="AC262" s="106"/>
      <c r="AD262" s="106"/>
    </row>
    <row r="263" spans="2:30"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  <c r="AA263" s="106"/>
      <c r="AB263" s="106"/>
      <c r="AC263" s="106"/>
      <c r="AD263" s="106"/>
    </row>
    <row r="264" spans="2:30"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  <c r="AA264" s="106"/>
      <c r="AB264" s="106"/>
      <c r="AC264" s="106"/>
      <c r="AD264" s="106"/>
    </row>
    <row r="265" spans="2:30"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  <c r="AA265" s="106"/>
      <c r="AB265" s="106"/>
      <c r="AC265" s="106"/>
      <c r="AD265" s="106"/>
    </row>
    <row r="266" spans="2:30"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  <c r="AA266" s="106"/>
      <c r="AB266" s="106"/>
      <c r="AC266" s="106"/>
      <c r="AD266" s="106"/>
    </row>
    <row r="267" spans="2:30"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  <c r="AA267" s="106"/>
      <c r="AB267" s="106"/>
      <c r="AC267" s="106"/>
      <c r="AD267" s="106"/>
    </row>
    <row r="268" spans="2:30"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  <c r="AA268" s="106"/>
      <c r="AB268" s="106"/>
      <c r="AC268" s="106"/>
      <c r="AD268" s="106"/>
    </row>
    <row r="269" spans="2:30"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  <c r="AA269" s="106"/>
      <c r="AB269" s="106"/>
      <c r="AC269" s="106"/>
      <c r="AD269" s="106"/>
    </row>
    <row r="270" spans="2:30"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  <c r="AA270" s="106"/>
      <c r="AB270" s="106"/>
      <c r="AC270" s="106"/>
      <c r="AD270" s="106"/>
    </row>
    <row r="271" spans="2:30"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  <c r="AA271" s="106"/>
      <c r="AB271" s="106"/>
      <c r="AC271" s="106"/>
      <c r="AD271" s="106"/>
    </row>
    <row r="272" spans="2:30"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  <c r="AA272" s="106"/>
      <c r="AB272" s="106"/>
      <c r="AC272" s="106"/>
      <c r="AD272" s="106"/>
    </row>
    <row r="273" spans="2:30"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  <c r="AA273" s="106"/>
      <c r="AB273" s="106"/>
      <c r="AC273" s="106"/>
      <c r="AD273" s="106"/>
    </row>
    <row r="274" spans="2:30"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  <c r="AA274" s="106"/>
      <c r="AB274" s="106"/>
      <c r="AC274" s="106"/>
      <c r="AD274" s="106"/>
    </row>
    <row r="275" spans="2:30"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  <c r="AA275" s="106"/>
      <c r="AB275" s="106"/>
      <c r="AC275" s="106"/>
      <c r="AD275" s="106"/>
    </row>
    <row r="276" spans="2:30"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  <c r="AA276" s="106"/>
      <c r="AB276" s="106"/>
      <c r="AC276" s="106"/>
      <c r="AD276" s="106"/>
    </row>
    <row r="277" spans="2:30"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  <c r="AA277" s="106"/>
      <c r="AB277" s="106"/>
      <c r="AC277" s="106"/>
      <c r="AD277" s="106"/>
    </row>
    <row r="278" spans="2:30"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  <c r="AA278" s="106"/>
      <c r="AB278" s="106"/>
      <c r="AC278" s="106"/>
      <c r="AD278" s="106"/>
    </row>
    <row r="279" spans="2:30"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  <c r="AA279" s="106"/>
      <c r="AB279" s="106"/>
      <c r="AC279" s="106"/>
      <c r="AD279" s="106"/>
    </row>
    <row r="280" spans="2:30"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  <c r="AA280" s="106"/>
      <c r="AB280" s="106"/>
      <c r="AC280" s="106"/>
      <c r="AD280" s="106"/>
    </row>
    <row r="281" spans="2:30"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  <c r="AA281" s="106"/>
      <c r="AB281" s="106"/>
      <c r="AC281" s="106"/>
      <c r="AD281" s="106"/>
    </row>
    <row r="282" spans="2:30"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  <c r="AA282" s="106"/>
      <c r="AB282" s="106"/>
      <c r="AC282" s="106"/>
      <c r="AD282" s="106"/>
    </row>
    <row r="283" spans="2:30"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  <c r="AA283" s="106"/>
      <c r="AB283" s="106"/>
      <c r="AC283" s="106"/>
      <c r="AD283" s="106"/>
    </row>
    <row r="284" spans="2:30"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  <c r="AA284" s="106"/>
      <c r="AB284" s="106"/>
      <c r="AC284" s="106"/>
      <c r="AD284" s="106"/>
    </row>
    <row r="285" spans="2:30"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  <c r="AA285" s="106"/>
      <c r="AB285" s="106"/>
      <c r="AC285" s="106"/>
      <c r="AD285" s="106"/>
    </row>
    <row r="286" spans="2:30"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  <c r="AA286" s="106"/>
      <c r="AB286" s="106"/>
      <c r="AC286" s="106"/>
      <c r="AD286" s="106"/>
    </row>
    <row r="287" spans="2:30"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  <c r="AA287" s="106"/>
      <c r="AB287" s="106"/>
      <c r="AC287" s="106"/>
      <c r="AD287" s="106"/>
    </row>
    <row r="288" spans="2:30"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  <c r="AA288" s="106"/>
      <c r="AB288" s="106"/>
      <c r="AC288" s="106"/>
      <c r="AD288" s="106"/>
    </row>
    <row r="289" spans="2:30"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  <c r="AA289" s="106"/>
      <c r="AB289" s="106"/>
      <c r="AC289" s="106"/>
      <c r="AD289" s="106"/>
    </row>
    <row r="290" spans="2:30"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  <c r="AA290" s="106"/>
      <c r="AB290" s="106"/>
      <c r="AC290" s="106"/>
      <c r="AD290" s="106"/>
    </row>
    <row r="291" spans="2:30"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  <c r="AA291" s="106"/>
      <c r="AB291" s="106"/>
      <c r="AC291" s="106"/>
      <c r="AD291" s="106"/>
    </row>
    <row r="292" spans="2:30"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  <c r="Z292" s="106"/>
      <c r="AA292" s="106"/>
      <c r="AB292" s="106"/>
      <c r="AC292" s="106"/>
      <c r="AD292" s="106"/>
    </row>
    <row r="293" spans="2:30"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  <c r="AA293" s="106"/>
      <c r="AB293" s="106"/>
      <c r="AC293" s="106"/>
      <c r="AD293" s="106"/>
    </row>
    <row r="294" spans="2:30"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  <c r="AA294" s="106"/>
      <c r="AB294" s="106"/>
      <c r="AC294" s="106"/>
      <c r="AD294" s="106"/>
    </row>
    <row r="295" spans="2:30">
      <c r="B295" s="106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  <c r="AA295" s="106"/>
      <c r="AB295" s="106"/>
      <c r="AC295" s="106"/>
      <c r="AD295" s="106"/>
    </row>
    <row r="296" spans="2:30">
      <c r="B296" s="106"/>
      <c r="C296" s="106"/>
      <c r="D296" s="106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  <c r="Z296" s="106"/>
      <c r="AA296" s="106"/>
      <c r="AB296" s="106"/>
      <c r="AC296" s="106"/>
      <c r="AD296" s="106"/>
    </row>
    <row r="297" spans="2:30"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  <c r="AA297" s="106"/>
      <c r="AB297" s="106"/>
      <c r="AC297" s="106"/>
      <c r="AD297" s="106"/>
    </row>
    <row r="298" spans="2:30"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  <c r="AA298" s="106"/>
      <c r="AB298" s="106"/>
      <c r="AC298" s="106"/>
      <c r="AD298" s="106"/>
    </row>
    <row r="299" spans="2:30"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  <c r="Z299" s="106"/>
      <c r="AA299" s="106"/>
      <c r="AB299" s="106"/>
      <c r="AC299" s="106"/>
      <c r="AD299" s="106"/>
    </row>
    <row r="300" spans="2:30"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  <c r="Z300" s="106"/>
      <c r="AA300" s="106"/>
      <c r="AB300" s="106"/>
      <c r="AC300" s="106"/>
      <c r="AD300" s="106"/>
    </row>
    <row r="301" spans="2:30">
      <c r="B301" s="106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  <c r="AA301" s="106"/>
      <c r="AB301" s="106"/>
      <c r="AC301" s="106"/>
      <c r="AD301" s="106"/>
    </row>
    <row r="302" spans="2:30"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  <c r="Z302" s="106"/>
      <c r="AA302" s="106"/>
      <c r="AB302" s="106"/>
      <c r="AC302" s="106"/>
      <c r="AD302" s="106"/>
    </row>
    <row r="303" spans="2:30">
      <c r="B303" s="106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  <c r="Z303" s="106"/>
      <c r="AA303" s="106"/>
      <c r="AB303" s="106"/>
      <c r="AC303" s="106"/>
      <c r="AD303" s="106"/>
    </row>
    <row r="304" spans="2:30"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  <c r="Z304" s="106"/>
      <c r="AA304" s="106"/>
      <c r="AB304" s="106"/>
      <c r="AC304" s="106"/>
      <c r="AD304" s="106"/>
    </row>
    <row r="305" spans="2:30">
      <c r="B305" s="106"/>
      <c r="C305" s="106"/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  <c r="AA305" s="106"/>
      <c r="AB305" s="106"/>
      <c r="AC305" s="106"/>
      <c r="AD305" s="106"/>
    </row>
    <row r="306" spans="2:30">
      <c r="B306" s="106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  <c r="Z306" s="106"/>
      <c r="AA306" s="106"/>
      <c r="AB306" s="106"/>
      <c r="AC306" s="106"/>
      <c r="AD306" s="106"/>
    </row>
    <row r="307" spans="2:30">
      <c r="B307" s="106"/>
      <c r="C307" s="106"/>
      <c r="D307" s="106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  <c r="Z307" s="106"/>
      <c r="AA307" s="106"/>
      <c r="AB307" s="106"/>
      <c r="AC307" s="106"/>
      <c r="AD307" s="106"/>
    </row>
    <row r="308" spans="2:30">
      <c r="B308" s="106"/>
      <c r="C308" s="106"/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  <c r="AA308" s="106"/>
      <c r="AB308" s="106"/>
      <c r="AC308" s="106"/>
      <c r="AD308" s="106"/>
    </row>
    <row r="309" spans="2:30">
      <c r="B309" s="106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  <c r="Z309" s="106"/>
      <c r="AA309" s="106"/>
      <c r="AB309" s="106"/>
      <c r="AC309" s="106"/>
      <c r="AD309" s="106"/>
    </row>
    <row r="310" spans="2:30">
      <c r="B310" s="106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6"/>
      <c r="Z310" s="106"/>
      <c r="AA310" s="106"/>
      <c r="AB310" s="106"/>
      <c r="AC310" s="106"/>
      <c r="AD310" s="106"/>
    </row>
    <row r="311" spans="2:30">
      <c r="B311" s="106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  <c r="AA311" s="106"/>
      <c r="AB311" s="106"/>
      <c r="AC311" s="106"/>
      <c r="AD311" s="106"/>
    </row>
    <row r="312" spans="2:30"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  <c r="AA312" s="106"/>
      <c r="AB312" s="106"/>
      <c r="AC312" s="106"/>
      <c r="AD312" s="106"/>
    </row>
    <row r="313" spans="2:30">
      <c r="B313" s="106"/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  <c r="Z313" s="106"/>
      <c r="AA313" s="106"/>
      <c r="AB313" s="106"/>
      <c r="AC313" s="106"/>
      <c r="AD313" s="106"/>
    </row>
    <row r="314" spans="2:30">
      <c r="B314" s="106"/>
      <c r="C314" s="106"/>
      <c r="D314" s="106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6"/>
      <c r="Z314" s="106"/>
      <c r="AA314" s="106"/>
      <c r="AB314" s="106"/>
      <c r="AC314" s="106"/>
      <c r="AD314" s="106"/>
    </row>
    <row r="315" spans="2:30">
      <c r="B315" s="106"/>
      <c r="C315" s="106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  <c r="AA315" s="106"/>
      <c r="AB315" s="106"/>
      <c r="AC315" s="106"/>
      <c r="AD315" s="106"/>
    </row>
    <row r="316" spans="2:30">
      <c r="B316" s="106"/>
      <c r="C316" s="106"/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  <c r="Z316" s="106"/>
      <c r="AA316" s="106"/>
      <c r="AB316" s="106"/>
      <c r="AC316" s="106"/>
      <c r="AD316" s="106"/>
    </row>
    <row r="317" spans="2:30">
      <c r="B317" s="106"/>
      <c r="C317" s="106"/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6"/>
      <c r="Z317" s="106"/>
      <c r="AA317" s="106"/>
      <c r="AB317" s="106"/>
      <c r="AC317" s="106"/>
      <c r="AD317" s="106"/>
    </row>
    <row r="318" spans="2:30">
      <c r="B318" s="106"/>
      <c r="C318" s="106"/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  <c r="Z318" s="106"/>
      <c r="AA318" s="106"/>
      <c r="AB318" s="106"/>
      <c r="AC318" s="106"/>
      <c r="AD318" s="106"/>
    </row>
    <row r="319" spans="2:30">
      <c r="B319" s="106"/>
      <c r="C319" s="106"/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  <c r="Z319" s="106"/>
      <c r="AA319" s="106"/>
      <c r="AB319" s="106"/>
      <c r="AC319" s="106"/>
      <c r="AD319" s="106"/>
    </row>
    <row r="320" spans="2:30">
      <c r="B320" s="106"/>
      <c r="C320" s="106"/>
      <c r="D320" s="106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6"/>
      <c r="Z320" s="106"/>
      <c r="AA320" s="106"/>
      <c r="AB320" s="106"/>
      <c r="AC320" s="106"/>
      <c r="AD320" s="106"/>
    </row>
    <row r="321" spans="2:30">
      <c r="B321" s="106"/>
      <c r="C321" s="106"/>
      <c r="D321" s="106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106"/>
      <c r="Z321" s="106"/>
      <c r="AA321" s="106"/>
      <c r="AB321" s="106"/>
      <c r="AC321" s="106"/>
      <c r="AD321" s="106"/>
    </row>
    <row r="322" spans="2:30">
      <c r="B322" s="106"/>
      <c r="C322" s="106"/>
      <c r="D322" s="106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  <c r="AA322" s="106"/>
      <c r="AB322" s="106"/>
      <c r="AC322" s="106"/>
      <c r="AD322" s="106"/>
    </row>
    <row r="323" spans="2:30">
      <c r="B323" s="106"/>
      <c r="C323" s="106"/>
      <c r="D323" s="106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6"/>
      <c r="Z323" s="106"/>
      <c r="AA323" s="106"/>
      <c r="AB323" s="106"/>
      <c r="AC323" s="106"/>
      <c r="AD323" s="106"/>
    </row>
    <row r="324" spans="2:30">
      <c r="B324" s="106"/>
      <c r="C324" s="106"/>
      <c r="D324" s="106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  <c r="Z324" s="106"/>
      <c r="AA324" s="106"/>
      <c r="AB324" s="106"/>
      <c r="AC324" s="106"/>
      <c r="AD324" s="106"/>
    </row>
    <row r="325" spans="2:30">
      <c r="B325" s="106"/>
      <c r="C325" s="106"/>
      <c r="D325" s="106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  <c r="AA325" s="106"/>
      <c r="AB325" s="106"/>
      <c r="AC325" s="106"/>
      <c r="AD325" s="106"/>
    </row>
    <row r="326" spans="2:30">
      <c r="B326" s="106"/>
      <c r="C326" s="106"/>
      <c r="D326" s="106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  <c r="Z326" s="106"/>
      <c r="AA326" s="106"/>
      <c r="AB326" s="106"/>
      <c r="AC326" s="106"/>
      <c r="AD326" s="106"/>
    </row>
    <row r="327" spans="2:30"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6"/>
      <c r="Z327" s="106"/>
      <c r="AA327" s="106"/>
      <c r="AB327" s="106"/>
      <c r="AC327" s="106"/>
      <c r="AD327" s="106"/>
    </row>
    <row r="328" spans="2:30">
      <c r="B328" s="106"/>
      <c r="C328" s="106"/>
      <c r="D328" s="106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6"/>
      <c r="Z328" s="106"/>
      <c r="AA328" s="106"/>
      <c r="AB328" s="106"/>
      <c r="AC328" s="106"/>
      <c r="AD328" s="106"/>
    </row>
    <row r="329" spans="2:30">
      <c r="B329" s="106"/>
      <c r="C329" s="106"/>
      <c r="D329" s="106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  <c r="AA329" s="106"/>
      <c r="AB329" s="106"/>
      <c r="AC329" s="106"/>
      <c r="AD329" s="106"/>
    </row>
    <row r="330" spans="2:30"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  <c r="Z330" s="106"/>
      <c r="AA330" s="106"/>
      <c r="AB330" s="106"/>
      <c r="AC330" s="106"/>
      <c r="AD330" s="106"/>
    </row>
    <row r="331" spans="2:30">
      <c r="B331" s="106"/>
      <c r="C331" s="106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6"/>
      <c r="Z331" s="106"/>
      <c r="AA331" s="106"/>
      <c r="AB331" s="106"/>
      <c r="AC331" s="106"/>
      <c r="AD331" s="106"/>
    </row>
    <row r="332" spans="2:30">
      <c r="B332" s="106"/>
      <c r="C332" s="106"/>
      <c r="D332" s="106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6"/>
      <c r="Z332" s="106"/>
      <c r="AA332" s="106"/>
      <c r="AB332" s="106"/>
      <c r="AC332" s="106"/>
      <c r="AD332" s="106"/>
    </row>
    <row r="333" spans="2:30">
      <c r="B333" s="106"/>
      <c r="C333" s="106"/>
      <c r="D333" s="106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  <c r="Z333" s="106"/>
      <c r="AA333" s="106"/>
      <c r="AB333" s="106"/>
      <c r="AC333" s="106"/>
      <c r="AD333" s="106"/>
    </row>
    <row r="334" spans="2:30">
      <c r="B334" s="106"/>
      <c r="C334" s="106"/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6"/>
      <c r="Z334" s="106"/>
      <c r="AA334" s="106"/>
      <c r="AB334" s="106"/>
      <c r="AC334" s="106"/>
      <c r="AD334" s="106"/>
    </row>
    <row r="335" spans="2:30">
      <c r="B335" s="106"/>
      <c r="C335" s="106"/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6"/>
      <c r="Z335" s="106"/>
      <c r="AA335" s="106"/>
      <c r="AB335" s="106"/>
      <c r="AC335" s="106"/>
      <c r="AD335" s="106"/>
    </row>
    <row r="336" spans="2:30">
      <c r="B336" s="106"/>
      <c r="C336" s="106"/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  <c r="Z336" s="106"/>
      <c r="AA336" s="106"/>
      <c r="AB336" s="106"/>
      <c r="AC336" s="106"/>
      <c r="AD336" s="106"/>
    </row>
    <row r="337" spans="2:30">
      <c r="B337" s="106"/>
      <c r="C337" s="106"/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  <c r="Z337" s="106"/>
      <c r="AA337" s="106"/>
      <c r="AB337" s="106"/>
      <c r="AC337" s="106"/>
      <c r="AD337" s="106"/>
    </row>
    <row r="338" spans="2:30">
      <c r="B338" s="106"/>
      <c r="C338" s="106"/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  <c r="Y338" s="106"/>
      <c r="Z338" s="106"/>
      <c r="AA338" s="106"/>
      <c r="AB338" s="106"/>
      <c r="AC338" s="106"/>
      <c r="AD338" s="106"/>
    </row>
    <row r="339" spans="2:30">
      <c r="B339" s="106"/>
      <c r="C339" s="106"/>
      <c r="D339" s="106"/>
      <c r="E339" s="106"/>
      <c r="F339" s="106"/>
      <c r="G339" s="106"/>
      <c r="H339" s="106"/>
      <c r="I339" s="106"/>
      <c r="J339" s="106"/>
      <c r="K339" s="106"/>
      <c r="L339" s="106"/>
      <c r="M339" s="106"/>
      <c r="N339" s="106"/>
      <c r="O339" s="106"/>
      <c r="P339" s="106"/>
      <c r="Q339" s="106"/>
      <c r="R339" s="106"/>
      <c r="S339" s="106"/>
      <c r="T339" s="106"/>
      <c r="U339" s="106"/>
      <c r="V339" s="106"/>
      <c r="W339" s="106"/>
      <c r="X339" s="106"/>
      <c r="Y339" s="106"/>
      <c r="Z339" s="106"/>
      <c r="AA339" s="106"/>
      <c r="AB339" s="106"/>
      <c r="AC339" s="106"/>
      <c r="AD339" s="106"/>
    </row>
    <row r="340" spans="2:30">
      <c r="B340" s="106"/>
      <c r="C340" s="106"/>
      <c r="D340" s="106"/>
      <c r="E340" s="106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6"/>
      <c r="Z340" s="106"/>
      <c r="AA340" s="106"/>
      <c r="AB340" s="106"/>
      <c r="AC340" s="106"/>
      <c r="AD340" s="106"/>
    </row>
    <row r="341" spans="2:30">
      <c r="B341" s="106"/>
      <c r="C341" s="106"/>
      <c r="D341" s="106"/>
      <c r="E341" s="106"/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06"/>
      <c r="Q341" s="106"/>
      <c r="R341" s="106"/>
      <c r="S341" s="106"/>
      <c r="T341" s="106"/>
      <c r="U341" s="106"/>
      <c r="V341" s="106"/>
      <c r="W341" s="106"/>
      <c r="X341" s="106"/>
      <c r="Y341" s="106"/>
      <c r="Z341" s="106"/>
      <c r="AA341" s="106"/>
      <c r="AB341" s="106"/>
      <c r="AC341" s="106"/>
      <c r="AD341" s="106"/>
    </row>
    <row r="342" spans="2:30">
      <c r="B342" s="106"/>
      <c r="C342" s="106"/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6"/>
      <c r="Z342" s="106"/>
      <c r="AA342" s="106"/>
      <c r="AB342" s="106"/>
      <c r="AC342" s="106"/>
      <c r="AD342" s="106"/>
    </row>
    <row r="343" spans="2:30">
      <c r="B343" s="106"/>
      <c r="C343" s="106"/>
      <c r="D343" s="106"/>
      <c r="E343" s="106"/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  <c r="P343" s="106"/>
      <c r="Q343" s="106"/>
      <c r="R343" s="106"/>
      <c r="S343" s="106"/>
      <c r="T343" s="106"/>
      <c r="U343" s="106"/>
      <c r="V343" s="106"/>
      <c r="W343" s="106"/>
      <c r="X343" s="106"/>
      <c r="Y343" s="106"/>
      <c r="Z343" s="106"/>
      <c r="AA343" s="106"/>
      <c r="AB343" s="106"/>
      <c r="AC343" s="106"/>
      <c r="AD343" s="106"/>
    </row>
    <row r="344" spans="2:30">
      <c r="B344" s="106"/>
      <c r="C344" s="106"/>
      <c r="D344" s="106"/>
      <c r="E344" s="106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  <c r="X344" s="106"/>
      <c r="Y344" s="106"/>
      <c r="Z344" s="106"/>
      <c r="AA344" s="106"/>
      <c r="AB344" s="106"/>
      <c r="AC344" s="106"/>
      <c r="AD344" s="106"/>
    </row>
    <row r="345" spans="2:30">
      <c r="B345" s="106"/>
      <c r="C345" s="106"/>
      <c r="D345" s="106"/>
      <c r="E345" s="106"/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06"/>
      <c r="Q345" s="106"/>
      <c r="R345" s="106"/>
      <c r="S345" s="106"/>
      <c r="T345" s="106"/>
      <c r="U345" s="106"/>
      <c r="V345" s="106"/>
      <c r="W345" s="106"/>
      <c r="X345" s="106"/>
      <c r="Y345" s="106"/>
      <c r="Z345" s="106"/>
      <c r="AA345" s="106"/>
      <c r="AB345" s="106"/>
      <c r="AC345" s="106"/>
      <c r="AD345" s="106"/>
    </row>
    <row r="346" spans="2:30"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  <c r="S346" s="106"/>
      <c r="T346" s="106"/>
      <c r="U346" s="106"/>
      <c r="V346" s="106"/>
      <c r="W346" s="106"/>
      <c r="X346" s="106"/>
      <c r="Y346" s="106"/>
      <c r="Z346" s="106"/>
      <c r="AA346" s="106"/>
      <c r="AB346" s="106"/>
      <c r="AC346" s="106"/>
      <c r="AD346" s="106"/>
    </row>
    <row r="347" spans="2:30"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  <c r="X347" s="106"/>
      <c r="Y347" s="106"/>
      <c r="Z347" s="106"/>
      <c r="AA347" s="106"/>
      <c r="AB347" s="106"/>
      <c r="AC347" s="106"/>
      <c r="AD347" s="106"/>
    </row>
    <row r="348" spans="2:30">
      <c r="B348" s="106"/>
      <c r="C348" s="106"/>
      <c r="D348" s="106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  <c r="X348" s="106"/>
      <c r="Y348" s="106"/>
      <c r="Z348" s="106"/>
      <c r="AA348" s="106"/>
      <c r="AB348" s="106"/>
      <c r="AC348" s="106"/>
      <c r="AD348" s="106"/>
    </row>
    <row r="349" spans="2:30">
      <c r="B349" s="106"/>
      <c r="C349" s="106"/>
      <c r="D349" s="106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6"/>
      <c r="Z349" s="106"/>
      <c r="AA349" s="106"/>
      <c r="AB349" s="106"/>
      <c r="AC349" s="106"/>
      <c r="AD349" s="106"/>
    </row>
    <row r="350" spans="2:30">
      <c r="B350" s="106"/>
      <c r="C350" s="106"/>
      <c r="D350" s="106"/>
      <c r="E350" s="106"/>
      <c r="F350" s="106"/>
      <c r="G350" s="106"/>
      <c r="H350" s="106"/>
      <c r="I350" s="106"/>
      <c r="J350" s="106"/>
      <c r="K350" s="106"/>
      <c r="L350" s="106"/>
      <c r="M350" s="106"/>
      <c r="N350" s="106"/>
      <c r="O350" s="106"/>
      <c r="P350" s="106"/>
      <c r="Q350" s="106"/>
      <c r="R350" s="106"/>
      <c r="S350" s="106"/>
      <c r="T350" s="106"/>
      <c r="U350" s="106"/>
      <c r="V350" s="106"/>
      <c r="W350" s="106"/>
      <c r="X350" s="106"/>
      <c r="Y350" s="106"/>
      <c r="Z350" s="106"/>
      <c r="AA350" s="106"/>
      <c r="AB350" s="106"/>
      <c r="AC350" s="106"/>
      <c r="AD350" s="106"/>
    </row>
    <row r="351" spans="2:30">
      <c r="B351" s="106"/>
      <c r="C351" s="106"/>
      <c r="D351" s="106"/>
      <c r="E351" s="106"/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  <c r="P351" s="106"/>
      <c r="Q351" s="106"/>
      <c r="R351" s="106"/>
      <c r="S351" s="106"/>
      <c r="T351" s="106"/>
      <c r="U351" s="106"/>
      <c r="V351" s="106"/>
      <c r="W351" s="106"/>
      <c r="X351" s="106"/>
      <c r="Y351" s="106"/>
      <c r="Z351" s="106"/>
      <c r="AA351" s="106"/>
      <c r="AB351" s="106"/>
      <c r="AC351" s="106"/>
      <c r="AD351" s="106"/>
    </row>
    <row r="352" spans="2:30">
      <c r="B352" s="106"/>
      <c r="C352" s="106"/>
      <c r="D352" s="106"/>
      <c r="E352" s="106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06"/>
      <c r="Q352" s="106"/>
      <c r="R352" s="106"/>
      <c r="S352" s="106"/>
      <c r="T352" s="106"/>
      <c r="U352" s="106"/>
      <c r="V352" s="106"/>
      <c r="W352" s="106"/>
      <c r="X352" s="106"/>
      <c r="Y352" s="106"/>
      <c r="Z352" s="106"/>
      <c r="AA352" s="106"/>
      <c r="AB352" s="106"/>
      <c r="AC352" s="106"/>
      <c r="AD352" s="106"/>
    </row>
    <row r="353" spans="2:30">
      <c r="B353" s="106"/>
      <c r="C353" s="106"/>
      <c r="D353" s="106"/>
      <c r="E353" s="106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  <c r="Y353" s="106"/>
      <c r="Z353" s="106"/>
      <c r="AA353" s="106"/>
      <c r="AB353" s="106"/>
      <c r="AC353" s="106"/>
      <c r="AD353" s="106"/>
    </row>
    <row r="354" spans="2:30">
      <c r="B354" s="106"/>
      <c r="C354" s="106"/>
      <c r="D354" s="106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6"/>
      <c r="Z354" s="106"/>
      <c r="AA354" s="106"/>
      <c r="AB354" s="106"/>
      <c r="AC354" s="106"/>
      <c r="AD354" s="106"/>
    </row>
    <row r="355" spans="2:30">
      <c r="B355" s="106"/>
      <c r="C355" s="106"/>
      <c r="D355" s="106"/>
      <c r="E355" s="106"/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  <c r="P355" s="106"/>
      <c r="Q355" s="106"/>
      <c r="R355" s="106"/>
      <c r="S355" s="106"/>
      <c r="T355" s="106"/>
      <c r="U355" s="106"/>
      <c r="V355" s="106"/>
      <c r="W355" s="106"/>
      <c r="X355" s="106"/>
      <c r="Y355" s="106"/>
      <c r="Z355" s="106"/>
      <c r="AA355" s="106"/>
      <c r="AB355" s="106"/>
      <c r="AC355" s="106"/>
      <c r="AD355" s="106"/>
    </row>
    <row r="356" spans="2:30">
      <c r="B356" s="106"/>
      <c r="C356" s="106"/>
      <c r="D356" s="106"/>
      <c r="E356" s="106"/>
      <c r="F356" s="106"/>
      <c r="G356" s="106"/>
      <c r="H356" s="106"/>
      <c r="I356" s="106"/>
      <c r="J356" s="106"/>
      <c r="K356" s="106"/>
      <c r="L356" s="106"/>
      <c r="M356" s="106"/>
      <c r="N356" s="106"/>
      <c r="O356" s="106"/>
      <c r="P356" s="106"/>
      <c r="Q356" s="106"/>
      <c r="R356" s="106"/>
      <c r="S356" s="106"/>
      <c r="T356" s="106"/>
      <c r="U356" s="106"/>
      <c r="V356" s="106"/>
      <c r="W356" s="106"/>
      <c r="X356" s="106"/>
      <c r="Y356" s="106"/>
      <c r="Z356" s="106"/>
      <c r="AA356" s="106"/>
      <c r="AB356" s="106"/>
      <c r="AC356" s="106"/>
      <c r="AD356" s="106"/>
    </row>
    <row r="357" spans="2:30">
      <c r="B357" s="106"/>
      <c r="C357" s="106"/>
      <c r="D357" s="106"/>
      <c r="E357" s="106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6"/>
      <c r="Z357" s="106"/>
      <c r="AA357" s="106"/>
      <c r="AB357" s="106"/>
      <c r="AC357" s="106"/>
      <c r="AD357" s="106"/>
    </row>
    <row r="358" spans="2:30">
      <c r="B358" s="106"/>
      <c r="C358" s="106"/>
      <c r="D358" s="106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6"/>
      <c r="Z358" s="106"/>
      <c r="AA358" s="106"/>
      <c r="AB358" s="106"/>
      <c r="AC358" s="106"/>
      <c r="AD358" s="106"/>
    </row>
    <row r="359" spans="2:30">
      <c r="B359" s="106"/>
      <c r="C359" s="106"/>
      <c r="D359" s="106"/>
      <c r="E359" s="106"/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  <c r="Y359" s="106"/>
      <c r="Z359" s="106"/>
      <c r="AA359" s="106"/>
      <c r="AB359" s="106"/>
      <c r="AC359" s="106"/>
      <c r="AD359" s="106"/>
    </row>
    <row r="360" spans="2:30">
      <c r="B360" s="106"/>
      <c r="C360" s="106"/>
      <c r="D360" s="106"/>
      <c r="E360" s="106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106"/>
      <c r="Z360" s="106"/>
      <c r="AA360" s="106"/>
      <c r="AB360" s="106"/>
      <c r="AC360" s="106"/>
      <c r="AD360" s="106"/>
    </row>
    <row r="361" spans="2:30">
      <c r="B361" s="106"/>
      <c r="C361" s="106"/>
      <c r="D361" s="106"/>
      <c r="E361" s="106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6"/>
      <c r="Z361" s="106"/>
      <c r="AA361" s="106"/>
      <c r="AB361" s="106"/>
      <c r="AC361" s="106"/>
      <c r="AD361" s="106"/>
    </row>
    <row r="362" spans="2:30">
      <c r="B362" s="106"/>
      <c r="C362" s="106"/>
      <c r="D362" s="106"/>
      <c r="E362" s="106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6"/>
      <c r="Z362" s="106"/>
      <c r="AA362" s="106"/>
      <c r="AB362" s="106"/>
      <c r="AC362" s="106"/>
      <c r="AD362" s="106"/>
    </row>
    <row r="363" spans="2:30">
      <c r="B363" s="106"/>
      <c r="C363" s="106"/>
      <c r="D363" s="106"/>
      <c r="E363" s="106"/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106"/>
      <c r="Z363" s="106"/>
      <c r="AA363" s="106"/>
      <c r="AB363" s="106"/>
      <c r="AC363" s="106"/>
      <c r="AD363" s="106"/>
    </row>
    <row r="364" spans="2:30">
      <c r="B364" s="106"/>
      <c r="C364" s="106"/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106"/>
      <c r="Z364" s="106"/>
      <c r="AA364" s="106"/>
      <c r="AB364" s="106"/>
      <c r="AC364" s="106"/>
      <c r="AD364" s="106"/>
    </row>
    <row r="365" spans="2:30">
      <c r="B365" s="106"/>
      <c r="C365" s="106"/>
      <c r="D365" s="106"/>
      <c r="E365" s="106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6"/>
      <c r="Z365" s="106"/>
      <c r="AA365" s="106"/>
      <c r="AB365" s="106"/>
      <c r="AC365" s="106"/>
      <c r="AD365" s="106"/>
    </row>
    <row r="366" spans="2:30">
      <c r="B366" s="106"/>
      <c r="C366" s="106"/>
      <c r="D366" s="106"/>
      <c r="E366" s="106"/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6"/>
      <c r="Z366" s="106"/>
      <c r="AA366" s="106"/>
      <c r="AB366" s="106"/>
      <c r="AC366" s="106"/>
      <c r="AD366" s="106"/>
    </row>
    <row r="367" spans="2:30">
      <c r="B367" s="106"/>
      <c r="C367" s="106"/>
      <c r="D367" s="106"/>
      <c r="E367" s="106"/>
      <c r="F367" s="106"/>
      <c r="G367" s="106"/>
      <c r="H367" s="106"/>
      <c r="I367" s="106"/>
      <c r="J367" s="106"/>
      <c r="K367" s="106"/>
      <c r="L367" s="106"/>
      <c r="M367" s="106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  <c r="X367" s="106"/>
      <c r="Y367" s="106"/>
      <c r="Z367" s="106"/>
      <c r="AA367" s="106"/>
      <c r="AB367" s="106"/>
      <c r="AC367" s="106"/>
      <c r="AD367" s="106"/>
    </row>
    <row r="368" spans="2:30">
      <c r="B368" s="106"/>
      <c r="C368" s="106"/>
      <c r="D368" s="106"/>
      <c r="E368" s="106"/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  <c r="Y368" s="106"/>
      <c r="Z368" s="106"/>
      <c r="AA368" s="106"/>
      <c r="AB368" s="106"/>
      <c r="AC368" s="106"/>
      <c r="AD368" s="106"/>
    </row>
    <row r="369" spans="2:30">
      <c r="B369" s="106"/>
      <c r="C369" s="106"/>
      <c r="D369" s="106"/>
      <c r="E369" s="106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  <c r="Y369" s="106"/>
      <c r="Z369" s="106"/>
      <c r="AA369" s="106"/>
      <c r="AB369" s="106"/>
      <c r="AC369" s="106"/>
      <c r="AD369" s="106"/>
    </row>
    <row r="370" spans="2:30">
      <c r="B370" s="106"/>
      <c r="C370" s="106"/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6"/>
      <c r="Z370" s="106"/>
      <c r="AA370" s="106"/>
      <c r="AB370" s="106"/>
      <c r="AC370" s="106"/>
      <c r="AD370" s="106"/>
    </row>
    <row r="371" spans="2:30">
      <c r="B371" s="106"/>
      <c r="C371" s="106"/>
      <c r="D371" s="106"/>
      <c r="E371" s="106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06"/>
      <c r="Q371" s="106"/>
      <c r="R371" s="106"/>
      <c r="S371" s="106"/>
      <c r="T371" s="106"/>
      <c r="U371" s="106"/>
      <c r="V371" s="106"/>
      <c r="W371" s="106"/>
      <c r="X371" s="106"/>
      <c r="Y371" s="106"/>
      <c r="Z371" s="106"/>
      <c r="AA371" s="106"/>
      <c r="AB371" s="106"/>
      <c r="AC371" s="106"/>
      <c r="AD371" s="106"/>
    </row>
    <row r="372" spans="2:30">
      <c r="B372" s="106"/>
      <c r="C372" s="106"/>
      <c r="D372" s="106"/>
      <c r="E372" s="106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  <c r="P372" s="106"/>
      <c r="Q372" s="106"/>
      <c r="R372" s="106"/>
      <c r="S372" s="106"/>
      <c r="T372" s="106"/>
      <c r="U372" s="106"/>
      <c r="V372" s="106"/>
      <c r="W372" s="106"/>
      <c r="X372" s="106"/>
      <c r="Y372" s="106"/>
      <c r="Z372" s="106"/>
      <c r="AA372" s="106"/>
      <c r="AB372" s="106"/>
      <c r="AC372" s="106"/>
      <c r="AD372" s="106"/>
    </row>
    <row r="373" spans="2:30">
      <c r="B373" s="106"/>
      <c r="C373" s="106"/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6"/>
      <c r="Z373" s="106"/>
      <c r="AA373" s="106"/>
      <c r="AB373" s="106"/>
      <c r="AC373" s="106"/>
      <c r="AD373" s="106"/>
    </row>
    <row r="374" spans="2:30">
      <c r="B374" s="106"/>
      <c r="C374" s="106"/>
      <c r="D374" s="106"/>
      <c r="E374" s="106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  <c r="Y374" s="106"/>
      <c r="Z374" s="106"/>
      <c r="AA374" s="106"/>
      <c r="AB374" s="106"/>
      <c r="AC374" s="106"/>
      <c r="AD374" s="106"/>
    </row>
    <row r="375" spans="2:30">
      <c r="B375" s="106"/>
      <c r="C375" s="106"/>
      <c r="D375" s="106"/>
      <c r="E375" s="106"/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  <c r="Z375" s="106"/>
      <c r="AA375" s="106"/>
      <c r="AB375" s="106"/>
      <c r="AC375" s="106"/>
      <c r="AD375" s="106"/>
    </row>
    <row r="376" spans="2:30">
      <c r="B376" s="106"/>
      <c r="C376" s="106"/>
      <c r="D376" s="106"/>
      <c r="E376" s="106"/>
      <c r="F376" s="106"/>
      <c r="G376" s="106"/>
      <c r="H376" s="106"/>
      <c r="I376" s="106"/>
      <c r="J376" s="106"/>
      <c r="K376" s="106"/>
      <c r="L376" s="106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  <c r="Z376" s="106"/>
      <c r="AA376" s="106"/>
      <c r="AB376" s="106"/>
      <c r="AC376" s="106"/>
      <c r="AD376" s="106"/>
    </row>
    <row r="377" spans="2:30">
      <c r="B377" s="106"/>
      <c r="C377" s="106"/>
      <c r="D377" s="106"/>
      <c r="E377" s="106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  <c r="Z377" s="106"/>
      <c r="AA377" s="106"/>
      <c r="AB377" s="106"/>
      <c r="AC377" s="106"/>
      <c r="AD377" s="106"/>
    </row>
    <row r="378" spans="2:30">
      <c r="B378" s="106"/>
      <c r="C378" s="106"/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  <c r="Z378" s="106"/>
      <c r="AA378" s="106"/>
      <c r="AB378" s="106"/>
      <c r="AC378" s="106"/>
      <c r="AD378" s="106"/>
    </row>
    <row r="379" spans="2:30">
      <c r="B379" s="106"/>
      <c r="C379" s="106"/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  <c r="Z379" s="106"/>
      <c r="AA379" s="106"/>
      <c r="AB379" s="106"/>
      <c r="AC379" s="106"/>
      <c r="AD379" s="106"/>
    </row>
    <row r="380" spans="2:30">
      <c r="B380" s="106"/>
      <c r="C380" s="106"/>
      <c r="D380" s="106"/>
      <c r="E380" s="106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  <c r="Z380" s="106"/>
      <c r="AA380" s="106"/>
      <c r="AB380" s="106"/>
      <c r="AC380" s="106"/>
      <c r="AD380" s="106"/>
    </row>
    <row r="381" spans="2:30">
      <c r="B381" s="106"/>
      <c r="C381" s="106"/>
      <c r="D381" s="106"/>
      <c r="E381" s="106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  <c r="Z381" s="106"/>
      <c r="AA381" s="106"/>
      <c r="AB381" s="106"/>
      <c r="AC381" s="106"/>
      <c r="AD381" s="106"/>
    </row>
    <row r="382" spans="2:30">
      <c r="B382" s="106"/>
      <c r="C382" s="106"/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  <c r="Z382" s="106"/>
      <c r="AA382" s="106"/>
      <c r="AB382" s="106"/>
      <c r="AC382" s="106"/>
      <c r="AD382" s="106"/>
    </row>
    <row r="383" spans="2:30">
      <c r="B383" s="106"/>
      <c r="C383" s="106"/>
      <c r="D383" s="106"/>
      <c r="E383" s="106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  <c r="Z383" s="106"/>
      <c r="AA383" s="106"/>
      <c r="AB383" s="106"/>
      <c r="AC383" s="106"/>
      <c r="AD383" s="106"/>
    </row>
    <row r="384" spans="2:30">
      <c r="B384" s="106"/>
      <c r="C384" s="106"/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  <c r="Z384" s="106"/>
      <c r="AA384" s="106"/>
      <c r="AB384" s="106"/>
      <c r="AC384" s="106"/>
      <c r="AD384" s="106"/>
    </row>
    <row r="385" spans="2:30">
      <c r="B385" s="106"/>
      <c r="C385" s="106"/>
      <c r="D385" s="106"/>
      <c r="E385" s="106"/>
      <c r="F385" s="106"/>
      <c r="G385" s="106"/>
      <c r="H385" s="106"/>
      <c r="I385" s="106"/>
      <c r="J385" s="106"/>
      <c r="K385" s="106"/>
      <c r="L385" s="106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  <c r="Z385" s="106"/>
      <c r="AA385" s="106"/>
      <c r="AB385" s="106"/>
      <c r="AC385" s="106"/>
      <c r="AD385" s="106"/>
    </row>
    <row r="386" spans="2:30">
      <c r="B386" s="106"/>
      <c r="C386" s="106"/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  <c r="Z386" s="106"/>
      <c r="AA386" s="106"/>
      <c r="AB386" s="106"/>
      <c r="AC386" s="106"/>
      <c r="AD386" s="106"/>
    </row>
    <row r="387" spans="2:30">
      <c r="B387" s="106"/>
      <c r="C387" s="106"/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  <c r="Z387" s="106"/>
      <c r="AA387" s="106"/>
      <c r="AB387" s="106"/>
      <c r="AC387" s="106"/>
      <c r="AD387" s="106"/>
    </row>
    <row r="388" spans="2:30">
      <c r="B388" s="106"/>
      <c r="C388" s="106"/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6"/>
      <c r="Z388" s="106"/>
      <c r="AA388" s="106"/>
      <c r="AB388" s="106"/>
      <c r="AC388" s="106"/>
      <c r="AD388" s="106"/>
    </row>
    <row r="389" spans="2:30">
      <c r="B389" s="106"/>
      <c r="C389" s="106"/>
      <c r="D389" s="106"/>
      <c r="E389" s="106"/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  <c r="Y389" s="106"/>
      <c r="Z389" s="106"/>
      <c r="AA389" s="106"/>
      <c r="AB389" s="106"/>
      <c r="AC389" s="106"/>
      <c r="AD389" s="106"/>
    </row>
    <row r="390" spans="2:30">
      <c r="B390" s="106"/>
      <c r="C390" s="106"/>
      <c r="D390" s="106"/>
      <c r="E390" s="106"/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  <c r="Y390" s="106"/>
      <c r="Z390" s="106"/>
      <c r="AA390" s="106"/>
      <c r="AB390" s="106"/>
      <c r="AC390" s="106"/>
      <c r="AD390" s="106"/>
    </row>
    <row r="391" spans="2:30">
      <c r="B391" s="106"/>
      <c r="C391" s="106"/>
      <c r="D391" s="106"/>
      <c r="E391" s="106"/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  <c r="P391" s="106"/>
      <c r="Q391" s="106"/>
      <c r="R391" s="106"/>
      <c r="S391" s="106"/>
      <c r="T391" s="106"/>
      <c r="U391" s="106"/>
      <c r="V391" s="106"/>
      <c r="W391" s="106"/>
      <c r="X391" s="106"/>
      <c r="Y391" s="106"/>
      <c r="Z391" s="106"/>
      <c r="AA391" s="106"/>
      <c r="AB391" s="106"/>
      <c r="AC391" s="106"/>
      <c r="AD391" s="106"/>
    </row>
    <row r="392" spans="2:30">
      <c r="B392" s="106"/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  <c r="AA392" s="106"/>
      <c r="AB392" s="106"/>
      <c r="AC392" s="106"/>
      <c r="AD392" s="106"/>
    </row>
    <row r="393" spans="2:30">
      <c r="B393" s="106"/>
      <c r="C393" s="106"/>
      <c r="D393" s="106"/>
      <c r="E393" s="106"/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6"/>
      <c r="Z393" s="106"/>
      <c r="AA393" s="106"/>
      <c r="AB393" s="106"/>
      <c r="AC393" s="106"/>
      <c r="AD393" s="106"/>
    </row>
    <row r="394" spans="2:30">
      <c r="B394" s="106"/>
      <c r="C394" s="106"/>
      <c r="D394" s="106"/>
      <c r="E394" s="106"/>
      <c r="F394" s="106"/>
      <c r="G394" s="106"/>
      <c r="H394" s="106"/>
      <c r="I394" s="106"/>
      <c r="J394" s="106"/>
      <c r="K394" s="106"/>
      <c r="L394" s="106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6"/>
      <c r="Z394" s="106"/>
      <c r="AA394" s="106"/>
      <c r="AB394" s="106"/>
      <c r="AC394" s="106"/>
      <c r="AD394" s="106"/>
    </row>
    <row r="395" spans="2:30">
      <c r="B395" s="106"/>
      <c r="C395" s="106"/>
      <c r="D395" s="106"/>
      <c r="E395" s="106"/>
      <c r="F395" s="106"/>
      <c r="G395" s="106"/>
      <c r="H395" s="106"/>
      <c r="I395" s="106"/>
      <c r="J395" s="106"/>
      <c r="K395" s="106"/>
      <c r="L395" s="106"/>
      <c r="M395" s="106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  <c r="X395" s="106"/>
      <c r="Y395" s="106"/>
      <c r="Z395" s="106"/>
      <c r="AA395" s="106"/>
      <c r="AB395" s="106"/>
      <c r="AC395" s="106"/>
      <c r="AD395" s="106"/>
    </row>
    <row r="396" spans="2:30">
      <c r="B396" s="106"/>
      <c r="C396" s="106"/>
      <c r="D396" s="106"/>
      <c r="E396" s="106"/>
      <c r="F396" s="106"/>
      <c r="G396" s="106"/>
      <c r="H396" s="106"/>
      <c r="I396" s="106"/>
      <c r="J396" s="106"/>
      <c r="K396" s="106"/>
      <c r="L396" s="106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  <c r="AA396" s="106"/>
      <c r="AB396" s="106"/>
      <c r="AC396" s="106"/>
      <c r="AD396" s="106"/>
    </row>
    <row r="397" spans="2:30">
      <c r="B397" s="106"/>
      <c r="C397" s="106"/>
      <c r="D397" s="106"/>
      <c r="E397" s="106"/>
      <c r="F397" s="106"/>
      <c r="G397" s="106"/>
      <c r="H397" s="106"/>
      <c r="I397" s="106"/>
      <c r="J397" s="106"/>
      <c r="K397" s="106"/>
      <c r="L397" s="106"/>
      <c r="M397" s="106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  <c r="X397" s="106"/>
      <c r="Y397" s="106"/>
      <c r="Z397" s="106"/>
      <c r="AA397" s="106"/>
      <c r="AB397" s="106"/>
      <c r="AC397" s="106"/>
      <c r="AD397" s="106"/>
    </row>
    <row r="398" spans="2:30">
      <c r="B398" s="106"/>
      <c r="C398" s="106"/>
      <c r="D398" s="106"/>
      <c r="E398" s="106"/>
      <c r="F398" s="106"/>
      <c r="G398" s="106"/>
      <c r="H398" s="106"/>
      <c r="I398" s="106"/>
      <c r="J398" s="106"/>
      <c r="K398" s="106"/>
      <c r="L398" s="106"/>
      <c r="M398" s="106"/>
      <c r="N398" s="106"/>
      <c r="O398" s="106"/>
      <c r="P398" s="106"/>
      <c r="Q398" s="106"/>
      <c r="R398" s="106"/>
      <c r="S398" s="106"/>
      <c r="T398" s="106"/>
      <c r="U398" s="106"/>
      <c r="V398" s="106"/>
      <c r="W398" s="106"/>
      <c r="X398" s="106"/>
      <c r="Y398" s="106"/>
      <c r="Z398" s="106"/>
      <c r="AA398" s="106"/>
      <c r="AB398" s="106"/>
      <c r="AC398" s="106"/>
      <c r="AD398" s="106"/>
    </row>
    <row r="399" spans="2:30">
      <c r="B399" s="106"/>
      <c r="C399" s="106"/>
      <c r="D399" s="106"/>
      <c r="E399" s="106"/>
      <c r="F399" s="106"/>
      <c r="G399" s="106"/>
      <c r="H399" s="106"/>
      <c r="I399" s="106"/>
      <c r="J399" s="106"/>
      <c r="K399" s="106"/>
      <c r="L399" s="106"/>
      <c r="M399" s="106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  <c r="Y399" s="106"/>
      <c r="Z399" s="106"/>
      <c r="AA399" s="106"/>
      <c r="AB399" s="106"/>
      <c r="AC399" s="106"/>
      <c r="AD399" s="106"/>
    </row>
    <row r="400" spans="2:30">
      <c r="B400" s="106"/>
      <c r="C400" s="106"/>
      <c r="D400" s="106"/>
      <c r="E400" s="106"/>
      <c r="F400" s="106"/>
      <c r="G400" s="106"/>
      <c r="H400" s="106"/>
      <c r="I400" s="106"/>
      <c r="J400" s="106"/>
      <c r="K400" s="106"/>
      <c r="L400" s="106"/>
      <c r="M400" s="106"/>
      <c r="N400" s="106"/>
      <c r="O400" s="106"/>
      <c r="P400" s="106"/>
      <c r="Q400" s="106"/>
      <c r="R400" s="106"/>
      <c r="S400" s="106"/>
      <c r="T400" s="106"/>
      <c r="U400" s="106"/>
      <c r="V400" s="106"/>
      <c r="W400" s="106"/>
      <c r="X400" s="106"/>
      <c r="Y400" s="106"/>
      <c r="Z400" s="106"/>
      <c r="AA400" s="106"/>
      <c r="AB400" s="106"/>
      <c r="AC400" s="106"/>
      <c r="AD400" s="106"/>
    </row>
    <row r="401" spans="2:30">
      <c r="B401" s="106"/>
      <c r="C401" s="106"/>
      <c r="D401" s="106"/>
      <c r="E401" s="106"/>
      <c r="F401" s="106"/>
      <c r="G401" s="106"/>
      <c r="H401" s="106"/>
      <c r="I401" s="106"/>
      <c r="J401" s="106"/>
      <c r="K401" s="106"/>
      <c r="L401" s="106"/>
      <c r="M401" s="106"/>
      <c r="N401" s="106"/>
      <c r="O401" s="106"/>
      <c r="P401" s="106"/>
      <c r="Q401" s="106"/>
      <c r="R401" s="106"/>
      <c r="S401" s="106"/>
      <c r="T401" s="106"/>
      <c r="U401" s="106"/>
      <c r="V401" s="106"/>
      <c r="W401" s="106"/>
      <c r="X401" s="106"/>
      <c r="Y401" s="106"/>
      <c r="Z401" s="106"/>
      <c r="AA401" s="106"/>
      <c r="AB401" s="106"/>
      <c r="AC401" s="106"/>
      <c r="AD401" s="106"/>
    </row>
    <row r="402" spans="2:30">
      <c r="B402" s="106"/>
      <c r="C402" s="106"/>
      <c r="D402" s="106"/>
      <c r="E402" s="106"/>
      <c r="F402" s="106"/>
      <c r="G402" s="106"/>
      <c r="H402" s="106"/>
      <c r="I402" s="106"/>
      <c r="J402" s="106"/>
      <c r="K402" s="106"/>
      <c r="L402" s="106"/>
      <c r="M402" s="106"/>
      <c r="N402" s="106"/>
      <c r="O402" s="106"/>
      <c r="P402" s="106"/>
      <c r="Q402" s="106"/>
      <c r="R402" s="106"/>
      <c r="S402" s="106"/>
      <c r="T402" s="106"/>
      <c r="U402" s="106"/>
      <c r="V402" s="106"/>
      <c r="W402" s="106"/>
      <c r="X402" s="106"/>
      <c r="Y402" s="106"/>
      <c r="Z402" s="106"/>
      <c r="AA402" s="106"/>
      <c r="AB402" s="106"/>
      <c r="AC402" s="106"/>
      <c r="AD402" s="106"/>
    </row>
    <row r="403" spans="2:30">
      <c r="B403" s="106"/>
      <c r="C403" s="106"/>
      <c r="D403" s="106"/>
      <c r="E403" s="106"/>
      <c r="F403" s="106"/>
      <c r="G403" s="106"/>
      <c r="H403" s="106"/>
      <c r="I403" s="106"/>
      <c r="J403" s="106"/>
      <c r="K403" s="106"/>
      <c r="L403" s="106"/>
      <c r="M403" s="106"/>
      <c r="N403" s="106"/>
      <c r="O403" s="106"/>
      <c r="P403" s="106"/>
      <c r="Q403" s="106"/>
      <c r="R403" s="106"/>
      <c r="S403" s="106"/>
      <c r="T403" s="106"/>
      <c r="U403" s="106"/>
      <c r="V403" s="106"/>
      <c r="W403" s="106"/>
      <c r="X403" s="106"/>
      <c r="Y403" s="106"/>
      <c r="Z403" s="106"/>
      <c r="AA403" s="106"/>
      <c r="AB403" s="106"/>
      <c r="AC403" s="106"/>
      <c r="AD403" s="106"/>
    </row>
    <row r="404" spans="2:30">
      <c r="B404" s="106"/>
      <c r="C404" s="106"/>
      <c r="D404" s="106"/>
      <c r="E404" s="106"/>
      <c r="F404" s="106"/>
      <c r="G404" s="106"/>
      <c r="H404" s="106"/>
      <c r="I404" s="106"/>
      <c r="J404" s="106"/>
      <c r="K404" s="106"/>
      <c r="L404" s="106"/>
      <c r="M404" s="106"/>
      <c r="N404" s="106"/>
      <c r="O404" s="106"/>
      <c r="P404" s="106"/>
      <c r="Q404" s="106"/>
      <c r="R404" s="106"/>
      <c r="S404" s="106"/>
      <c r="T404" s="106"/>
      <c r="U404" s="106"/>
      <c r="V404" s="106"/>
      <c r="W404" s="106"/>
      <c r="X404" s="106"/>
      <c r="Y404" s="106"/>
      <c r="Z404" s="106"/>
      <c r="AA404" s="106"/>
      <c r="AB404" s="106"/>
      <c r="AC404" s="106"/>
      <c r="AD404" s="106"/>
    </row>
    <row r="405" spans="2:30">
      <c r="B405" s="106"/>
      <c r="C405" s="106"/>
      <c r="D405" s="106"/>
      <c r="E405" s="106"/>
      <c r="F405" s="106"/>
      <c r="G405" s="106"/>
      <c r="H405" s="106"/>
      <c r="I405" s="106"/>
      <c r="J405" s="106"/>
      <c r="K405" s="106"/>
      <c r="L405" s="106"/>
      <c r="M405" s="106"/>
      <c r="N405" s="106"/>
      <c r="O405" s="106"/>
      <c r="P405" s="106"/>
      <c r="Q405" s="106"/>
      <c r="R405" s="106"/>
      <c r="S405" s="106"/>
      <c r="T405" s="106"/>
      <c r="U405" s="106"/>
      <c r="V405" s="106"/>
      <c r="W405" s="106"/>
      <c r="X405" s="106"/>
      <c r="Y405" s="106"/>
      <c r="Z405" s="106"/>
      <c r="AA405" s="106"/>
      <c r="AB405" s="106"/>
      <c r="AC405" s="106"/>
      <c r="AD405" s="106"/>
    </row>
    <row r="406" spans="2:30">
      <c r="B406" s="106"/>
      <c r="C406" s="106"/>
      <c r="D406" s="106"/>
      <c r="E406" s="106"/>
      <c r="F406" s="106"/>
      <c r="G406" s="106"/>
      <c r="H406" s="106"/>
      <c r="I406" s="106"/>
      <c r="J406" s="106"/>
      <c r="K406" s="106"/>
      <c r="L406" s="106"/>
      <c r="M406" s="106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  <c r="X406" s="106"/>
      <c r="Y406" s="106"/>
      <c r="Z406" s="106"/>
      <c r="AA406" s="106"/>
      <c r="AB406" s="106"/>
      <c r="AC406" s="106"/>
      <c r="AD406" s="106"/>
    </row>
    <row r="407" spans="2:30">
      <c r="B407" s="106"/>
      <c r="C407" s="106"/>
      <c r="D407" s="106"/>
      <c r="E407" s="106"/>
      <c r="F407" s="106"/>
      <c r="G407" s="106"/>
      <c r="H407" s="106"/>
      <c r="I407" s="106"/>
      <c r="J407" s="106"/>
      <c r="K407" s="106"/>
      <c r="L407" s="106"/>
      <c r="M407" s="106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  <c r="X407" s="106"/>
      <c r="Y407" s="106"/>
      <c r="Z407" s="106"/>
      <c r="AA407" s="106"/>
      <c r="AB407" s="106"/>
      <c r="AC407" s="106"/>
      <c r="AD407" s="106"/>
    </row>
    <row r="408" spans="2:30">
      <c r="B408" s="106"/>
      <c r="C408" s="106"/>
      <c r="D408" s="106"/>
      <c r="E408" s="106"/>
      <c r="F408" s="106"/>
      <c r="G408" s="106"/>
      <c r="H408" s="106"/>
      <c r="I408" s="106"/>
      <c r="J408" s="106"/>
      <c r="K408" s="106"/>
      <c r="L408" s="106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106"/>
      <c r="Z408" s="106"/>
      <c r="AA408" s="106"/>
      <c r="AB408" s="106"/>
      <c r="AC408" s="106"/>
      <c r="AD408" s="106"/>
    </row>
    <row r="409" spans="2:30">
      <c r="B409" s="106"/>
      <c r="C409" s="106"/>
      <c r="D409" s="106"/>
      <c r="E409" s="106"/>
      <c r="F409" s="106"/>
      <c r="G409" s="106"/>
      <c r="H409" s="106"/>
      <c r="I409" s="106"/>
      <c r="J409" s="106"/>
      <c r="K409" s="106"/>
      <c r="L409" s="106"/>
      <c r="M409" s="106"/>
      <c r="N409" s="106"/>
      <c r="O409" s="106"/>
      <c r="P409" s="106"/>
      <c r="Q409" s="106"/>
      <c r="R409" s="106"/>
      <c r="S409" s="106"/>
      <c r="T409" s="106"/>
      <c r="U409" s="106"/>
      <c r="V409" s="106"/>
      <c r="W409" s="106"/>
      <c r="X409" s="106"/>
      <c r="Y409" s="106"/>
      <c r="Z409" s="106"/>
      <c r="AA409" s="106"/>
      <c r="AB409" s="106"/>
      <c r="AC409" s="106"/>
      <c r="AD409" s="106"/>
    </row>
    <row r="410" spans="2:30">
      <c r="B410" s="106"/>
      <c r="C410" s="106"/>
      <c r="D410" s="106"/>
      <c r="E410" s="106"/>
      <c r="F410" s="106"/>
      <c r="G410" s="106"/>
      <c r="H410" s="106"/>
      <c r="I410" s="106"/>
      <c r="J410" s="106"/>
      <c r="K410" s="106"/>
      <c r="L410" s="106"/>
      <c r="M410" s="106"/>
      <c r="N410" s="106"/>
      <c r="O410" s="106"/>
      <c r="P410" s="106"/>
      <c r="Q410" s="106"/>
      <c r="R410" s="106"/>
      <c r="S410" s="106"/>
      <c r="T410" s="106"/>
      <c r="U410" s="106"/>
      <c r="V410" s="106"/>
      <c r="W410" s="106"/>
      <c r="X410" s="106"/>
      <c r="Y410" s="106"/>
      <c r="Z410" s="106"/>
      <c r="AA410" s="106"/>
      <c r="AB410" s="106"/>
      <c r="AC410" s="106"/>
      <c r="AD410" s="106"/>
    </row>
    <row r="411" spans="2:30">
      <c r="B411" s="106"/>
      <c r="C411" s="106"/>
      <c r="D411" s="106"/>
      <c r="E411" s="106"/>
      <c r="F411" s="106"/>
      <c r="G411" s="106"/>
      <c r="H411" s="106"/>
      <c r="I411" s="106"/>
      <c r="J411" s="106"/>
      <c r="K411" s="106"/>
      <c r="L411" s="106"/>
      <c r="M411" s="106"/>
      <c r="N411" s="106"/>
      <c r="O411" s="106"/>
      <c r="P411" s="106"/>
      <c r="Q411" s="106"/>
      <c r="R411" s="106"/>
      <c r="S411" s="106"/>
      <c r="T411" s="106"/>
      <c r="U411" s="106"/>
      <c r="V411" s="106"/>
      <c r="W411" s="106"/>
      <c r="X411" s="106"/>
      <c r="Y411" s="106"/>
      <c r="Z411" s="106"/>
      <c r="AA411" s="106"/>
      <c r="AB411" s="106"/>
      <c r="AC411" s="106"/>
      <c r="AD411" s="106"/>
    </row>
    <row r="412" spans="2:30">
      <c r="B412" s="106"/>
      <c r="C412" s="106"/>
      <c r="D412" s="106"/>
      <c r="E412" s="106"/>
      <c r="F412" s="106"/>
      <c r="G412" s="106"/>
      <c r="H412" s="106"/>
      <c r="I412" s="106"/>
      <c r="J412" s="106"/>
      <c r="K412" s="106"/>
      <c r="L412" s="106"/>
      <c r="M412" s="106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  <c r="Y412" s="106"/>
      <c r="Z412" s="106"/>
      <c r="AA412" s="106"/>
      <c r="AB412" s="106"/>
      <c r="AC412" s="106"/>
      <c r="AD412" s="106"/>
    </row>
    <row r="413" spans="2:30">
      <c r="B413" s="106"/>
      <c r="C413" s="106"/>
      <c r="D413" s="106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106"/>
      <c r="Q413" s="106"/>
      <c r="R413" s="106"/>
      <c r="S413" s="106"/>
      <c r="T413" s="106"/>
      <c r="U413" s="106"/>
      <c r="V413" s="106"/>
      <c r="W413" s="106"/>
      <c r="X413" s="106"/>
      <c r="Y413" s="106"/>
      <c r="Z413" s="106"/>
      <c r="AA413" s="106"/>
      <c r="AB413" s="106"/>
      <c r="AC413" s="106"/>
      <c r="AD413" s="106"/>
    </row>
    <row r="414" spans="2:30">
      <c r="B414" s="106"/>
      <c r="C414" s="106"/>
      <c r="D414" s="106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  <c r="X414" s="106"/>
      <c r="Y414" s="106"/>
      <c r="Z414" s="106"/>
      <c r="AA414" s="106"/>
      <c r="AB414" s="106"/>
      <c r="AC414" s="106"/>
      <c r="AD414" s="106"/>
    </row>
    <row r="415" spans="2:30">
      <c r="B415" s="106"/>
      <c r="C415" s="106"/>
      <c r="D415" s="106"/>
      <c r="E415" s="106"/>
      <c r="F415" s="106"/>
      <c r="G415" s="106"/>
      <c r="H415" s="106"/>
      <c r="I415" s="106"/>
      <c r="J415" s="106"/>
      <c r="K415" s="106"/>
      <c r="L415" s="106"/>
      <c r="M415" s="106"/>
      <c r="N415" s="106"/>
      <c r="O415" s="106"/>
      <c r="P415" s="106"/>
      <c r="Q415" s="106"/>
      <c r="R415" s="106"/>
      <c r="S415" s="106"/>
      <c r="T415" s="106"/>
      <c r="U415" s="106"/>
      <c r="V415" s="106"/>
      <c r="W415" s="106"/>
      <c r="X415" s="106"/>
      <c r="Y415" s="106"/>
      <c r="Z415" s="106"/>
      <c r="AA415" s="106"/>
      <c r="AB415" s="106"/>
      <c r="AC415" s="106"/>
      <c r="AD415" s="106"/>
    </row>
    <row r="416" spans="2:30">
      <c r="B416" s="106"/>
      <c r="C416" s="106"/>
      <c r="D416" s="106"/>
      <c r="E416" s="106"/>
      <c r="F416" s="106"/>
      <c r="G416" s="106"/>
      <c r="H416" s="106"/>
      <c r="I416" s="106"/>
      <c r="J416" s="106"/>
      <c r="K416" s="106"/>
      <c r="L416" s="106"/>
      <c r="M416" s="106"/>
      <c r="N416" s="106"/>
      <c r="O416" s="106"/>
      <c r="P416" s="106"/>
      <c r="Q416" s="106"/>
      <c r="R416" s="106"/>
      <c r="S416" s="106"/>
      <c r="T416" s="106"/>
      <c r="U416" s="106"/>
      <c r="V416" s="106"/>
      <c r="W416" s="106"/>
      <c r="X416" s="106"/>
      <c r="Y416" s="106"/>
      <c r="Z416" s="106"/>
      <c r="AA416" s="106"/>
      <c r="AB416" s="106"/>
      <c r="AC416" s="106"/>
      <c r="AD416" s="106"/>
    </row>
    <row r="417" spans="2:30">
      <c r="B417" s="106"/>
      <c r="C417" s="106"/>
      <c r="D417" s="106"/>
      <c r="E417" s="106"/>
      <c r="F417" s="106"/>
      <c r="G417" s="106"/>
      <c r="H417" s="106"/>
      <c r="I417" s="106"/>
      <c r="J417" s="106"/>
      <c r="K417" s="106"/>
      <c r="L417" s="106"/>
      <c r="M417" s="106"/>
      <c r="N417" s="106"/>
      <c r="O417" s="106"/>
      <c r="P417" s="106"/>
      <c r="Q417" s="106"/>
      <c r="R417" s="106"/>
      <c r="S417" s="106"/>
      <c r="T417" s="106"/>
      <c r="U417" s="106"/>
      <c r="V417" s="106"/>
      <c r="W417" s="106"/>
      <c r="X417" s="106"/>
      <c r="Y417" s="106"/>
      <c r="Z417" s="106"/>
      <c r="AA417" s="106"/>
      <c r="AB417" s="106"/>
      <c r="AC417" s="106"/>
      <c r="AD417" s="106"/>
    </row>
    <row r="418" spans="2:30">
      <c r="B418" s="106"/>
      <c r="C418" s="106"/>
      <c r="D418" s="106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  <c r="P418" s="106"/>
      <c r="Q418" s="106"/>
      <c r="R418" s="106"/>
      <c r="S418" s="106"/>
      <c r="T418" s="106"/>
      <c r="U418" s="106"/>
      <c r="V418" s="106"/>
      <c r="W418" s="106"/>
      <c r="X418" s="106"/>
      <c r="Y418" s="106"/>
      <c r="Z418" s="106"/>
      <c r="AA418" s="106"/>
      <c r="AB418" s="106"/>
      <c r="AC418" s="106"/>
      <c r="AD418" s="106"/>
    </row>
    <row r="419" spans="2:30">
      <c r="B419" s="106"/>
      <c r="C419" s="106"/>
      <c r="D419" s="106"/>
      <c r="E419" s="106"/>
      <c r="F419" s="106"/>
      <c r="G419" s="106"/>
      <c r="H419" s="106"/>
      <c r="I419" s="106"/>
      <c r="J419" s="106"/>
      <c r="K419" s="106"/>
      <c r="L419" s="106"/>
      <c r="M419" s="106"/>
      <c r="N419" s="106"/>
      <c r="O419" s="106"/>
      <c r="P419" s="106"/>
      <c r="Q419" s="106"/>
      <c r="R419" s="106"/>
      <c r="S419" s="106"/>
      <c r="T419" s="106"/>
      <c r="U419" s="106"/>
      <c r="V419" s="106"/>
      <c r="W419" s="106"/>
      <c r="X419" s="106"/>
      <c r="Y419" s="106"/>
      <c r="Z419" s="106"/>
      <c r="AA419" s="106"/>
      <c r="AB419" s="106"/>
      <c r="AC419" s="106"/>
      <c r="AD419" s="106"/>
    </row>
    <row r="420" spans="2:30">
      <c r="B420" s="106"/>
      <c r="C420" s="106"/>
      <c r="D420" s="106"/>
      <c r="E420" s="106"/>
      <c r="F420" s="106"/>
      <c r="G420" s="106"/>
      <c r="H420" s="106"/>
      <c r="I420" s="106"/>
      <c r="J420" s="106"/>
      <c r="K420" s="106"/>
      <c r="L420" s="106"/>
      <c r="M420" s="106"/>
      <c r="N420" s="106"/>
      <c r="O420" s="106"/>
      <c r="P420" s="106"/>
      <c r="Q420" s="106"/>
      <c r="R420" s="106"/>
      <c r="S420" s="106"/>
      <c r="T420" s="106"/>
      <c r="U420" s="106"/>
      <c r="V420" s="106"/>
      <c r="W420" s="106"/>
      <c r="X420" s="106"/>
      <c r="Y420" s="106"/>
      <c r="Z420" s="106"/>
      <c r="AA420" s="106"/>
      <c r="AB420" s="106"/>
      <c r="AC420" s="106"/>
      <c r="AD420" s="106"/>
    </row>
    <row r="421" spans="2:30">
      <c r="B421" s="106"/>
      <c r="C421" s="106"/>
      <c r="D421" s="106"/>
      <c r="E421" s="106"/>
      <c r="F421" s="106"/>
      <c r="G421" s="106"/>
      <c r="H421" s="106"/>
      <c r="I421" s="106"/>
      <c r="J421" s="106"/>
      <c r="K421" s="106"/>
      <c r="L421" s="106"/>
      <c r="M421" s="106"/>
      <c r="N421" s="106"/>
      <c r="O421" s="106"/>
      <c r="P421" s="106"/>
      <c r="Q421" s="106"/>
      <c r="R421" s="106"/>
      <c r="S421" s="106"/>
      <c r="T421" s="106"/>
      <c r="U421" s="106"/>
      <c r="V421" s="106"/>
      <c r="W421" s="106"/>
      <c r="X421" s="106"/>
      <c r="Y421" s="106"/>
      <c r="Z421" s="106"/>
      <c r="AA421" s="106"/>
      <c r="AB421" s="106"/>
      <c r="AC421" s="106"/>
      <c r="AD421" s="106"/>
    </row>
    <row r="422" spans="2:30">
      <c r="B422" s="106"/>
      <c r="C422" s="106"/>
      <c r="D422" s="106"/>
      <c r="E422" s="106"/>
      <c r="F422" s="106"/>
      <c r="G422" s="106"/>
      <c r="H422" s="106"/>
      <c r="I422" s="106"/>
      <c r="J422" s="106"/>
      <c r="K422" s="106"/>
      <c r="L422" s="106"/>
      <c r="M422" s="106"/>
      <c r="N422" s="106"/>
      <c r="O422" s="106"/>
      <c r="P422" s="106"/>
      <c r="Q422" s="106"/>
      <c r="R422" s="106"/>
      <c r="S422" s="106"/>
      <c r="T422" s="106"/>
      <c r="U422" s="106"/>
      <c r="V422" s="106"/>
      <c r="W422" s="106"/>
      <c r="X422" s="106"/>
      <c r="Y422" s="106"/>
      <c r="Z422" s="106"/>
      <c r="AA422" s="106"/>
      <c r="AB422" s="106"/>
      <c r="AC422" s="106"/>
      <c r="AD422" s="106"/>
    </row>
    <row r="423" spans="2:30">
      <c r="B423" s="106"/>
      <c r="C423" s="106"/>
      <c r="D423" s="106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106"/>
      <c r="Q423" s="106"/>
      <c r="R423" s="106"/>
      <c r="S423" s="106"/>
      <c r="T423" s="106"/>
      <c r="U423" s="106"/>
      <c r="V423" s="106"/>
      <c r="W423" s="106"/>
      <c r="X423" s="106"/>
      <c r="Y423" s="106"/>
      <c r="Z423" s="106"/>
      <c r="AA423" s="106"/>
      <c r="AB423" s="106"/>
      <c r="AC423" s="106"/>
      <c r="AD423" s="106"/>
    </row>
    <row r="424" spans="2:30">
      <c r="B424" s="106"/>
      <c r="C424" s="106"/>
      <c r="D424" s="106"/>
      <c r="E424" s="106"/>
      <c r="F424" s="106"/>
      <c r="G424" s="106"/>
      <c r="H424" s="106"/>
      <c r="I424" s="106"/>
      <c r="J424" s="106"/>
      <c r="K424" s="106"/>
      <c r="L424" s="106"/>
      <c r="M424" s="106"/>
      <c r="N424" s="106"/>
      <c r="O424" s="106"/>
      <c r="P424" s="106"/>
      <c r="Q424" s="106"/>
      <c r="R424" s="106"/>
      <c r="S424" s="106"/>
      <c r="T424" s="106"/>
      <c r="U424" s="106"/>
      <c r="V424" s="106"/>
      <c r="W424" s="106"/>
      <c r="X424" s="106"/>
      <c r="Y424" s="106"/>
      <c r="Z424" s="106"/>
      <c r="AA424" s="106"/>
      <c r="AB424" s="106"/>
      <c r="AC424" s="106"/>
      <c r="AD424" s="106"/>
    </row>
    <row r="425" spans="2:30">
      <c r="B425" s="106"/>
      <c r="C425" s="106"/>
      <c r="D425" s="106"/>
      <c r="E425" s="106"/>
      <c r="F425" s="106"/>
      <c r="G425" s="106"/>
      <c r="H425" s="106"/>
      <c r="I425" s="106"/>
      <c r="J425" s="106"/>
      <c r="K425" s="106"/>
      <c r="L425" s="106"/>
      <c r="M425" s="106"/>
      <c r="N425" s="106"/>
      <c r="O425" s="106"/>
      <c r="P425" s="106"/>
      <c r="Q425" s="106"/>
      <c r="R425" s="106"/>
      <c r="S425" s="106"/>
      <c r="T425" s="106"/>
      <c r="U425" s="106"/>
      <c r="V425" s="106"/>
      <c r="W425" s="106"/>
      <c r="X425" s="106"/>
      <c r="Y425" s="106"/>
      <c r="Z425" s="106"/>
      <c r="AA425" s="106"/>
      <c r="AB425" s="106"/>
      <c r="AC425" s="106"/>
      <c r="AD425" s="106"/>
    </row>
    <row r="426" spans="2:30">
      <c r="B426" s="106"/>
      <c r="C426" s="106"/>
      <c r="D426" s="106"/>
      <c r="E426" s="106"/>
      <c r="F426" s="106"/>
      <c r="G426" s="106"/>
      <c r="H426" s="106"/>
      <c r="I426" s="106"/>
      <c r="J426" s="106"/>
      <c r="K426" s="106"/>
      <c r="L426" s="106"/>
      <c r="M426" s="106"/>
      <c r="N426" s="106"/>
      <c r="O426" s="106"/>
      <c r="P426" s="106"/>
      <c r="Q426" s="106"/>
      <c r="R426" s="106"/>
      <c r="S426" s="106"/>
      <c r="T426" s="106"/>
      <c r="U426" s="106"/>
      <c r="V426" s="106"/>
      <c r="W426" s="106"/>
      <c r="X426" s="106"/>
      <c r="Y426" s="106"/>
      <c r="Z426" s="106"/>
      <c r="AA426" s="106"/>
      <c r="AB426" s="106"/>
      <c r="AC426" s="106"/>
      <c r="AD426" s="106"/>
    </row>
    <row r="427" spans="2:30">
      <c r="B427" s="106"/>
      <c r="C427" s="106"/>
      <c r="D427" s="106"/>
      <c r="E427" s="106"/>
      <c r="F427" s="106"/>
      <c r="G427" s="106"/>
      <c r="H427" s="106"/>
      <c r="I427" s="106"/>
      <c r="J427" s="106"/>
      <c r="K427" s="106"/>
      <c r="L427" s="106"/>
      <c r="M427" s="106"/>
      <c r="N427" s="106"/>
      <c r="O427" s="106"/>
      <c r="P427" s="106"/>
      <c r="Q427" s="106"/>
      <c r="R427" s="106"/>
      <c r="S427" s="106"/>
      <c r="T427" s="106"/>
      <c r="U427" s="106"/>
      <c r="V427" s="106"/>
      <c r="W427" s="106"/>
      <c r="X427" s="106"/>
      <c r="Y427" s="106"/>
      <c r="Z427" s="106"/>
      <c r="AA427" s="106"/>
      <c r="AB427" s="106"/>
      <c r="AC427" s="106"/>
      <c r="AD427" s="106"/>
    </row>
    <row r="428" spans="2:30">
      <c r="B428" s="106"/>
      <c r="C428" s="106"/>
      <c r="D428" s="106"/>
      <c r="E428" s="106"/>
      <c r="F428" s="106"/>
      <c r="G428" s="106"/>
      <c r="H428" s="106"/>
      <c r="I428" s="106"/>
      <c r="J428" s="106"/>
      <c r="K428" s="106"/>
      <c r="L428" s="106"/>
      <c r="M428" s="106"/>
      <c r="N428" s="106"/>
      <c r="O428" s="106"/>
      <c r="P428" s="106"/>
      <c r="Q428" s="106"/>
      <c r="R428" s="106"/>
      <c r="S428" s="106"/>
      <c r="T428" s="106"/>
      <c r="U428" s="106"/>
      <c r="V428" s="106"/>
      <c r="W428" s="106"/>
      <c r="X428" s="106"/>
      <c r="Y428" s="106"/>
      <c r="Z428" s="106"/>
      <c r="AA428" s="106"/>
      <c r="AB428" s="106"/>
      <c r="AC428" s="106"/>
      <c r="AD428" s="106"/>
    </row>
    <row r="429" spans="2:30">
      <c r="B429" s="106"/>
      <c r="C429" s="106"/>
      <c r="D429" s="106"/>
      <c r="E429" s="106"/>
      <c r="F429" s="106"/>
      <c r="G429" s="106"/>
      <c r="H429" s="106"/>
      <c r="I429" s="106"/>
      <c r="J429" s="106"/>
      <c r="K429" s="106"/>
      <c r="L429" s="106"/>
      <c r="M429" s="106"/>
      <c r="N429" s="106"/>
      <c r="O429" s="106"/>
      <c r="P429" s="106"/>
      <c r="Q429" s="106"/>
      <c r="R429" s="106"/>
      <c r="S429" s="106"/>
      <c r="T429" s="106"/>
      <c r="U429" s="106"/>
      <c r="V429" s="106"/>
      <c r="W429" s="106"/>
      <c r="X429" s="106"/>
      <c r="Y429" s="106"/>
      <c r="Z429" s="106"/>
      <c r="AA429" s="106"/>
      <c r="AB429" s="106"/>
      <c r="AC429" s="106"/>
      <c r="AD429" s="106"/>
    </row>
    <row r="430" spans="2:30">
      <c r="B430" s="106"/>
      <c r="C430" s="106"/>
      <c r="D430" s="106"/>
      <c r="E430" s="106"/>
      <c r="F430" s="106"/>
      <c r="G430" s="106"/>
      <c r="H430" s="106"/>
      <c r="I430" s="106"/>
      <c r="J430" s="106"/>
      <c r="K430" s="106"/>
      <c r="L430" s="106"/>
      <c r="M430" s="106"/>
      <c r="N430" s="106"/>
      <c r="O430" s="106"/>
      <c r="P430" s="106"/>
      <c r="Q430" s="106"/>
      <c r="R430" s="106"/>
      <c r="S430" s="106"/>
      <c r="T430" s="106"/>
      <c r="U430" s="106"/>
      <c r="V430" s="106"/>
      <c r="W430" s="106"/>
      <c r="X430" s="106"/>
      <c r="Y430" s="106"/>
      <c r="Z430" s="106"/>
      <c r="AA430" s="106"/>
      <c r="AB430" s="106"/>
      <c r="AC430" s="106"/>
      <c r="AD430" s="106"/>
    </row>
    <row r="431" spans="2:30">
      <c r="B431" s="106"/>
      <c r="C431" s="106"/>
      <c r="D431" s="106"/>
      <c r="E431" s="106"/>
      <c r="F431" s="106"/>
      <c r="G431" s="106"/>
      <c r="H431" s="106"/>
      <c r="I431" s="106"/>
      <c r="J431" s="106"/>
      <c r="K431" s="106"/>
      <c r="L431" s="106"/>
      <c r="M431" s="106"/>
      <c r="N431" s="106"/>
      <c r="O431" s="106"/>
      <c r="P431" s="106"/>
      <c r="Q431" s="106"/>
      <c r="R431" s="106"/>
      <c r="S431" s="106"/>
      <c r="T431" s="106"/>
      <c r="U431" s="106"/>
      <c r="V431" s="106"/>
      <c r="W431" s="106"/>
      <c r="X431" s="106"/>
      <c r="Y431" s="106"/>
      <c r="Z431" s="106"/>
      <c r="AA431" s="106"/>
      <c r="AB431" s="106"/>
      <c r="AC431" s="106"/>
      <c r="AD431" s="106"/>
    </row>
    <row r="432" spans="2:30">
      <c r="B432" s="106"/>
      <c r="C432" s="106"/>
      <c r="D432" s="106"/>
      <c r="E432" s="106"/>
      <c r="F432" s="106"/>
      <c r="G432" s="106"/>
      <c r="H432" s="106"/>
      <c r="I432" s="106"/>
      <c r="J432" s="106"/>
      <c r="K432" s="106"/>
      <c r="L432" s="106"/>
      <c r="M432" s="106"/>
      <c r="N432" s="106"/>
      <c r="O432" s="106"/>
      <c r="P432" s="106"/>
      <c r="Q432" s="106"/>
      <c r="R432" s="106"/>
      <c r="S432" s="106"/>
      <c r="T432" s="106"/>
      <c r="U432" s="106"/>
      <c r="V432" s="106"/>
      <c r="W432" s="106"/>
      <c r="X432" s="106"/>
      <c r="Y432" s="106"/>
      <c r="Z432" s="106"/>
      <c r="AA432" s="106"/>
      <c r="AB432" s="106"/>
      <c r="AC432" s="106"/>
      <c r="AD432" s="106"/>
    </row>
    <row r="433" spans="2:30">
      <c r="B433" s="106"/>
      <c r="C433" s="106"/>
      <c r="D433" s="106"/>
      <c r="E433" s="106"/>
      <c r="F433" s="106"/>
      <c r="G433" s="106"/>
      <c r="H433" s="106"/>
      <c r="I433" s="106"/>
      <c r="J433" s="106"/>
      <c r="K433" s="106"/>
      <c r="L433" s="106"/>
      <c r="M433" s="106"/>
      <c r="N433" s="106"/>
      <c r="O433" s="106"/>
      <c r="P433" s="106"/>
      <c r="Q433" s="106"/>
      <c r="R433" s="106"/>
      <c r="S433" s="106"/>
      <c r="T433" s="106"/>
      <c r="U433" s="106"/>
      <c r="V433" s="106"/>
      <c r="W433" s="106"/>
      <c r="X433" s="106"/>
      <c r="Y433" s="106"/>
      <c r="Z433" s="106"/>
      <c r="AA433" s="106"/>
      <c r="AB433" s="106"/>
      <c r="AC433" s="106"/>
      <c r="AD433" s="106"/>
    </row>
    <row r="434" spans="2:30">
      <c r="B434" s="106"/>
      <c r="C434" s="106"/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106"/>
      <c r="Q434" s="106"/>
      <c r="R434" s="106"/>
      <c r="S434" s="106"/>
      <c r="T434" s="106"/>
      <c r="U434" s="106"/>
      <c r="V434" s="106"/>
      <c r="W434" s="106"/>
      <c r="X434" s="106"/>
      <c r="Y434" s="106"/>
      <c r="Z434" s="106"/>
      <c r="AA434" s="106"/>
      <c r="AB434" s="106"/>
      <c r="AC434" s="106"/>
      <c r="AD434" s="106"/>
    </row>
    <row r="435" spans="2:30">
      <c r="B435" s="106"/>
      <c r="C435" s="106"/>
      <c r="D435" s="106"/>
      <c r="E435" s="106"/>
      <c r="F435" s="106"/>
      <c r="G435" s="106"/>
      <c r="H435" s="106"/>
      <c r="I435" s="106"/>
      <c r="J435" s="106"/>
      <c r="K435" s="106"/>
      <c r="L435" s="106"/>
      <c r="M435" s="106"/>
      <c r="N435" s="106"/>
      <c r="O435" s="106"/>
      <c r="P435" s="106"/>
      <c r="Q435" s="106"/>
      <c r="R435" s="106"/>
      <c r="S435" s="106"/>
      <c r="T435" s="106"/>
      <c r="U435" s="106"/>
      <c r="V435" s="106"/>
      <c r="W435" s="106"/>
      <c r="X435" s="106"/>
      <c r="Y435" s="106"/>
      <c r="Z435" s="106"/>
      <c r="AA435" s="106"/>
      <c r="AB435" s="106"/>
      <c r="AC435" s="106"/>
      <c r="AD435" s="106"/>
    </row>
    <row r="436" spans="2:30">
      <c r="B436" s="106"/>
      <c r="C436" s="106"/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106"/>
      <c r="Q436" s="106"/>
      <c r="R436" s="106"/>
      <c r="S436" s="106"/>
      <c r="T436" s="106"/>
      <c r="U436" s="106"/>
      <c r="V436" s="106"/>
      <c r="W436" s="106"/>
      <c r="X436" s="106"/>
      <c r="Y436" s="106"/>
      <c r="Z436" s="106"/>
      <c r="AA436" s="106"/>
      <c r="AB436" s="106"/>
      <c r="AC436" s="106"/>
      <c r="AD436" s="106"/>
    </row>
    <row r="437" spans="2:30">
      <c r="B437" s="106"/>
      <c r="C437" s="106"/>
      <c r="D437" s="106"/>
      <c r="E437" s="106"/>
      <c r="F437" s="106"/>
      <c r="G437" s="106"/>
      <c r="H437" s="106"/>
      <c r="I437" s="106"/>
      <c r="J437" s="106"/>
      <c r="K437" s="106"/>
      <c r="L437" s="106"/>
      <c r="M437" s="106"/>
      <c r="N437" s="106"/>
      <c r="O437" s="106"/>
      <c r="P437" s="106"/>
      <c r="Q437" s="106"/>
      <c r="R437" s="106"/>
      <c r="S437" s="106"/>
      <c r="T437" s="106"/>
      <c r="U437" s="106"/>
      <c r="V437" s="106"/>
      <c r="W437" s="106"/>
      <c r="X437" s="106"/>
      <c r="Y437" s="106"/>
      <c r="Z437" s="106"/>
      <c r="AA437" s="106"/>
      <c r="AB437" s="106"/>
      <c r="AC437" s="106"/>
      <c r="AD437" s="106"/>
    </row>
    <row r="438" spans="2:30">
      <c r="B438" s="106"/>
      <c r="C438" s="106"/>
      <c r="D438" s="106"/>
      <c r="E438" s="106"/>
      <c r="F438" s="106"/>
      <c r="G438" s="106"/>
      <c r="H438" s="106"/>
      <c r="I438" s="106"/>
      <c r="J438" s="106"/>
      <c r="K438" s="106"/>
      <c r="L438" s="106"/>
      <c r="M438" s="106"/>
      <c r="N438" s="106"/>
      <c r="O438" s="106"/>
      <c r="P438" s="106"/>
      <c r="Q438" s="106"/>
      <c r="R438" s="106"/>
      <c r="S438" s="106"/>
      <c r="T438" s="106"/>
      <c r="U438" s="106"/>
      <c r="V438" s="106"/>
      <c r="W438" s="106"/>
      <c r="X438" s="106"/>
      <c r="Y438" s="106"/>
      <c r="Z438" s="106"/>
      <c r="AA438" s="106"/>
      <c r="AB438" s="106"/>
      <c r="AC438" s="106"/>
      <c r="AD438" s="106"/>
    </row>
    <row r="439" spans="2:30">
      <c r="B439" s="106"/>
      <c r="C439" s="106"/>
      <c r="D439" s="106"/>
      <c r="E439" s="106"/>
      <c r="F439" s="106"/>
      <c r="G439" s="106"/>
      <c r="H439" s="106"/>
      <c r="I439" s="106"/>
      <c r="J439" s="106"/>
      <c r="K439" s="106"/>
      <c r="L439" s="106"/>
      <c r="M439" s="106"/>
      <c r="N439" s="106"/>
      <c r="O439" s="106"/>
      <c r="P439" s="106"/>
      <c r="Q439" s="106"/>
      <c r="R439" s="106"/>
      <c r="S439" s="106"/>
      <c r="T439" s="106"/>
      <c r="U439" s="106"/>
      <c r="V439" s="106"/>
      <c r="W439" s="106"/>
      <c r="X439" s="106"/>
      <c r="Y439" s="106"/>
      <c r="Z439" s="106"/>
      <c r="AA439" s="106"/>
      <c r="AB439" s="106"/>
      <c r="AC439" s="106"/>
      <c r="AD439" s="106"/>
    </row>
    <row r="440" spans="2:30">
      <c r="B440" s="106"/>
      <c r="C440" s="106"/>
      <c r="D440" s="106"/>
      <c r="E440" s="106"/>
      <c r="F440" s="106"/>
      <c r="G440" s="106"/>
      <c r="H440" s="106"/>
      <c r="I440" s="106"/>
      <c r="J440" s="106"/>
      <c r="K440" s="106"/>
      <c r="L440" s="106"/>
      <c r="M440" s="106"/>
      <c r="N440" s="106"/>
      <c r="O440" s="106"/>
      <c r="P440" s="106"/>
      <c r="Q440" s="106"/>
      <c r="R440" s="106"/>
      <c r="S440" s="106"/>
      <c r="T440" s="106"/>
      <c r="U440" s="106"/>
      <c r="V440" s="106"/>
      <c r="W440" s="106"/>
      <c r="X440" s="106"/>
      <c r="Y440" s="106"/>
      <c r="Z440" s="106"/>
      <c r="AA440" s="106"/>
      <c r="AB440" s="106"/>
      <c r="AC440" s="106"/>
      <c r="AD440" s="106"/>
    </row>
    <row r="441" spans="2:30">
      <c r="B441" s="106"/>
      <c r="C441" s="106"/>
      <c r="D441" s="106"/>
      <c r="E441" s="106"/>
      <c r="F441" s="106"/>
      <c r="G441" s="106"/>
      <c r="H441" s="106"/>
      <c r="I441" s="106"/>
      <c r="J441" s="106"/>
      <c r="K441" s="106"/>
      <c r="L441" s="106"/>
      <c r="M441" s="106"/>
      <c r="N441" s="106"/>
      <c r="O441" s="106"/>
      <c r="P441" s="106"/>
      <c r="Q441" s="106"/>
      <c r="R441" s="106"/>
      <c r="S441" s="106"/>
      <c r="T441" s="106"/>
      <c r="U441" s="106"/>
      <c r="V441" s="106"/>
      <c r="W441" s="106"/>
      <c r="X441" s="106"/>
      <c r="Y441" s="106"/>
      <c r="Z441" s="106"/>
      <c r="AA441" s="106"/>
      <c r="AB441" s="106"/>
      <c r="AC441" s="106"/>
      <c r="AD441" s="106"/>
    </row>
    <row r="442" spans="2:30">
      <c r="B442" s="106"/>
      <c r="C442" s="106"/>
      <c r="D442" s="106"/>
      <c r="E442" s="106"/>
      <c r="F442" s="106"/>
      <c r="G442" s="106"/>
      <c r="H442" s="106"/>
      <c r="I442" s="106"/>
      <c r="J442" s="106"/>
      <c r="K442" s="106"/>
      <c r="L442" s="106"/>
      <c r="M442" s="106"/>
      <c r="N442" s="106"/>
      <c r="O442" s="106"/>
      <c r="P442" s="106"/>
      <c r="Q442" s="106"/>
      <c r="R442" s="106"/>
      <c r="S442" s="106"/>
      <c r="T442" s="106"/>
      <c r="U442" s="106"/>
      <c r="V442" s="106"/>
      <c r="W442" s="106"/>
      <c r="X442" s="106"/>
      <c r="Y442" s="106"/>
      <c r="Z442" s="106"/>
      <c r="AA442" s="106"/>
      <c r="AB442" s="106"/>
      <c r="AC442" s="106"/>
      <c r="AD442" s="106"/>
    </row>
    <row r="443" spans="2:30">
      <c r="B443" s="106"/>
      <c r="C443" s="106"/>
      <c r="D443" s="106"/>
      <c r="E443" s="106"/>
      <c r="F443" s="106"/>
      <c r="G443" s="106"/>
      <c r="H443" s="106"/>
      <c r="I443" s="106"/>
      <c r="J443" s="106"/>
      <c r="K443" s="106"/>
      <c r="L443" s="106"/>
      <c r="M443" s="106"/>
      <c r="N443" s="106"/>
      <c r="O443" s="106"/>
      <c r="P443" s="106"/>
      <c r="Q443" s="106"/>
      <c r="R443" s="106"/>
      <c r="S443" s="106"/>
      <c r="T443" s="106"/>
      <c r="U443" s="106"/>
      <c r="V443" s="106"/>
      <c r="W443" s="106"/>
      <c r="X443" s="106"/>
      <c r="Y443" s="106"/>
      <c r="Z443" s="106"/>
      <c r="AA443" s="106"/>
      <c r="AB443" s="106"/>
      <c r="AC443" s="106"/>
      <c r="AD443" s="106"/>
    </row>
    <row r="444" spans="2:30">
      <c r="B444" s="106"/>
      <c r="C444" s="106"/>
      <c r="D444" s="106"/>
      <c r="E444" s="106"/>
      <c r="F444" s="106"/>
      <c r="G444" s="106"/>
      <c r="H444" s="106"/>
      <c r="I444" s="106"/>
      <c r="J444" s="106"/>
      <c r="K444" s="106"/>
      <c r="L444" s="106"/>
      <c r="M444" s="106"/>
      <c r="N444" s="106"/>
      <c r="O444" s="106"/>
      <c r="P444" s="106"/>
      <c r="Q444" s="106"/>
      <c r="R444" s="106"/>
      <c r="S444" s="106"/>
      <c r="T444" s="106"/>
      <c r="U444" s="106"/>
      <c r="V444" s="106"/>
      <c r="W444" s="106"/>
      <c r="X444" s="106"/>
      <c r="Y444" s="106"/>
      <c r="Z444" s="106"/>
      <c r="AA444" s="106"/>
      <c r="AB444" s="106"/>
      <c r="AC444" s="106"/>
      <c r="AD444" s="106"/>
    </row>
    <row r="445" spans="2:30">
      <c r="B445" s="106"/>
      <c r="C445" s="106"/>
      <c r="D445" s="106"/>
      <c r="E445" s="106"/>
      <c r="F445" s="106"/>
      <c r="G445" s="106"/>
      <c r="H445" s="106"/>
      <c r="I445" s="106"/>
      <c r="J445" s="106"/>
      <c r="K445" s="106"/>
      <c r="L445" s="106"/>
      <c r="M445" s="106"/>
      <c r="N445" s="106"/>
      <c r="O445" s="106"/>
      <c r="P445" s="106"/>
      <c r="Q445" s="106"/>
      <c r="R445" s="106"/>
      <c r="S445" s="106"/>
      <c r="T445" s="106"/>
      <c r="U445" s="106"/>
      <c r="V445" s="106"/>
      <c r="W445" s="106"/>
      <c r="X445" s="106"/>
      <c r="Y445" s="106"/>
      <c r="Z445" s="106"/>
      <c r="AA445" s="106"/>
      <c r="AB445" s="106"/>
      <c r="AC445" s="106"/>
      <c r="AD445" s="106"/>
    </row>
    <row r="446" spans="2:30">
      <c r="B446" s="106"/>
      <c r="C446" s="106"/>
      <c r="D446" s="106"/>
      <c r="E446" s="106"/>
      <c r="F446" s="106"/>
      <c r="G446" s="106"/>
      <c r="H446" s="106"/>
      <c r="I446" s="106"/>
      <c r="J446" s="106"/>
      <c r="K446" s="106"/>
      <c r="L446" s="106"/>
      <c r="M446" s="106"/>
      <c r="N446" s="106"/>
      <c r="O446" s="106"/>
      <c r="P446" s="106"/>
      <c r="Q446" s="106"/>
      <c r="R446" s="106"/>
      <c r="S446" s="106"/>
      <c r="T446" s="106"/>
      <c r="U446" s="106"/>
      <c r="V446" s="106"/>
      <c r="W446" s="106"/>
      <c r="X446" s="106"/>
      <c r="Y446" s="106"/>
      <c r="Z446" s="106"/>
      <c r="AA446" s="106"/>
      <c r="AB446" s="106"/>
      <c r="AC446" s="106"/>
      <c r="AD446" s="106"/>
    </row>
    <row r="447" spans="2:30">
      <c r="B447" s="106"/>
      <c r="C447" s="106"/>
      <c r="D447" s="106"/>
      <c r="E447" s="106"/>
      <c r="F447" s="106"/>
      <c r="G447" s="106"/>
      <c r="H447" s="106"/>
      <c r="I447" s="106"/>
      <c r="J447" s="106"/>
      <c r="K447" s="106"/>
      <c r="L447" s="106"/>
      <c r="M447" s="106"/>
      <c r="N447" s="106"/>
      <c r="O447" s="106"/>
      <c r="P447" s="106"/>
      <c r="Q447" s="106"/>
      <c r="R447" s="106"/>
      <c r="S447" s="106"/>
      <c r="T447" s="106"/>
      <c r="U447" s="106"/>
      <c r="V447" s="106"/>
      <c r="W447" s="106"/>
      <c r="X447" s="106"/>
      <c r="Y447" s="106"/>
      <c r="Z447" s="106"/>
      <c r="AA447" s="106"/>
      <c r="AB447" s="106"/>
      <c r="AC447" s="106"/>
      <c r="AD447" s="106"/>
    </row>
    <row r="448" spans="2:30">
      <c r="B448" s="106"/>
      <c r="C448" s="106"/>
      <c r="D448" s="106"/>
      <c r="E448" s="106"/>
      <c r="F448" s="106"/>
      <c r="G448" s="106"/>
      <c r="H448" s="106"/>
      <c r="I448" s="106"/>
      <c r="J448" s="106"/>
      <c r="K448" s="106"/>
      <c r="L448" s="106"/>
      <c r="M448" s="106"/>
      <c r="N448" s="106"/>
      <c r="O448" s="106"/>
      <c r="P448" s="106"/>
      <c r="Q448" s="106"/>
      <c r="R448" s="106"/>
      <c r="S448" s="106"/>
      <c r="T448" s="106"/>
      <c r="U448" s="106"/>
      <c r="V448" s="106"/>
      <c r="W448" s="106"/>
      <c r="X448" s="106"/>
      <c r="Y448" s="106"/>
      <c r="Z448" s="106"/>
      <c r="AA448" s="106"/>
      <c r="AB448" s="106"/>
      <c r="AC448" s="106"/>
      <c r="AD448" s="106"/>
    </row>
    <row r="449" spans="2:30">
      <c r="B449" s="106"/>
      <c r="C449" s="106"/>
      <c r="D449" s="106"/>
      <c r="E449" s="106"/>
      <c r="F449" s="106"/>
      <c r="G449" s="106"/>
      <c r="H449" s="106"/>
      <c r="I449" s="106"/>
      <c r="J449" s="106"/>
      <c r="K449" s="106"/>
      <c r="L449" s="106"/>
      <c r="M449" s="106"/>
      <c r="N449" s="106"/>
      <c r="O449" s="106"/>
      <c r="P449" s="106"/>
      <c r="Q449" s="106"/>
      <c r="R449" s="106"/>
      <c r="S449" s="106"/>
      <c r="T449" s="106"/>
      <c r="U449" s="106"/>
      <c r="V449" s="106"/>
      <c r="W449" s="106"/>
      <c r="X449" s="106"/>
      <c r="Y449" s="106"/>
      <c r="Z449" s="106"/>
      <c r="AA449" s="106"/>
      <c r="AB449" s="106"/>
      <c r="AC449" s="106"/>
      <c r="AD449" s="106"/>
    </row>
    <row r="450" spans="2:30">
      <c r="B450" s="106"/>
      <c r="C450" s="106"/>
      <c r="D450" s="106"/>
      <c r="E450" s="106"/>
      <c r="F450" s="106"/>
      <c r="G450" s="106"/>
      <c r="H450" s="106"/>
      <c r="I450" s="106"/>
      <c r="J450" s="106"/>
      <c r="K450" s="106"/>
      <c r="L450" s="106"/>
      <c r="M450" s="106"/>
      <c r="N450" s="106"/>
      <c r="O450" s="106"/>
      <c r="P450" s="106"/>
      <c r="Q450" s="106"/>
      <c r="R450" s="106"/>
      <c r="S450" s="106"/>
      <c r="T450" s="106"/>
      <c r="U450" s="106"/>
      <c r="V450" s="106"/>
      <c r="W450" s="106"/>
      <c r="X450" s="106"/>
      <c r="Y450" s="106"/>
      <c r="Z450" s="106"/>
      <c r="AA450" s="106"/>
      <c r="AB450" s="106"/>
      <c r="AC450" s="106"/>
      <c r="AD450" s="106"/>
    </row>
    <row r="451" spans="2:30">
      <c r="B451" s="106"/>
      <c r="C451" s="106"/>
      <c r="D451" s="106"/>
      <c r="E451" s="106"/>
      <c r="F451" s="106"/>
      <c r="G451" s="106"/>
      <c r="H451" s="106"/>
      <c r="I451" s="106"/>
      <c r="J451" s="106"/>
      <c r="K451" s="106"/>
      <c r="L451" s="106"/>
      <c r="M451" s="106"/>
      <c r="N451" s="106"/>
      <c r="O451" s="106"/>
      <c r="P451" s="106"/>
      <c r="Q451" s="106"/>
      <c r="R451" s="106"/>
      <c r="S451" s="106"/>
      <c r="T451" s="106"/>
      <c r="U451" s="106"/>
      <c r="V451" s="106"/>
      <c r="W451" s="106"/>
      <c r="X451" s="106"/>
      <c r="Y451" s="106"/>
      <c r="Z451" s="106"/>
      <c r="AA451" s="106"/>
      <c r="AB451" s="106"/>
      <c r="AC451" s="106"/>
      <c r="AD451" s="106"/>
    </row>
    <row r="452" spans="2:30">
      <c r="B452" s="106"/>
      <c r="C452" s="106"/>
      <c r="D452" s="106"/>
      <c r="E452" s="106"/>
      <c r="F452" s="106"/>
      <c r="G452" s="106"/>
      <c r="H452" s="106"/>
      <c r="I452" s="106"/>
      <c r="J452" s="106"/>
      <c r="K452" s="106"/>
      <c r="L452" s="106"/>
      <c r="M452" s="106"/>
      <c r="N452" s="106"/>
      <c r="O452" s="106"/>
      <c r="P452" s="106"/>
      <c r="Q452" s="106"/>
      <c r="R452" s="106"/>
      <c r="S452" s="106"/>
      <c r="T452" s="106"/>
      <c r="U452" s="106"/>
      <c r="V452" s="106"/>
      <c r="W452" s="106"/>
      <c r="X452" s="106"/>
      <c r="Y452" s="106"/>
      <c r="Z452" s="106"/>
      <c r="AA452" s="106"/>
      <c r="AB452" s="106"/>
      <c r="AC452" s="106"/>
      <c r="AD452" s="106"/>
    </row>
    <row r="453" spans="2:30">
      <c r="B453" s="106"/>
      <c r="C453" s="106"/>
      <c r="D453" s="106"/>
      <c r="E453" s="106"/>
      <c r="F453" s="106"/>
      <c r="G453" s="106"/>
      <c r="H453" s="106"/>
      <c r="I453" s="106"/>
      <c r="J453" s="106"/>
      <c r="K453" s="106"/>
      <c r="L453" s="106"/>
      <c r="M453" s="106"/>
      <c r="N453" s="106"/>
      <c r="O453" s="106"/>
      <c r="P453" s="106"/>
      <c r="Q453" s="106"/>
      <c r="R453" s="106"/>
      <c r="S453" s="106"/>
      <c r="T453" s="106"/>
      <c r="U453" s="106"/>
      <c r="V453" s="106"/>
      <c r="W453" s="106"/>
      <c r="X453" s="106"/>
      <c r="Y453" s="106"/>
      <c r="Z453" s="106"/>
      <c r="AA453" s="106"/>
      <c r="AB453" s="106"/>
      <c r="AC453" s="106"/>
      <c r="AD453" s="106"/>
    </row>
    <row r="454" spans="2:30">
      <c r="B454" s="106"/>
      <c r="C454" s="106"/>
      <c r="D454" s="106"/>
      <c r="E454" s="106"/>
      <c r="F454" s="106"/>
      <c r="G454" s="106"/>
      <c r="H454" s="106"/>
      <c r="I454" s="106"/>
      <c r="J454" s="106"/>
      <c r="K454" s="106"/>
      <c r="L454" s="106"/>
      <c r="M454" s="106"/>
      <c r="N454" s="106"/>
      <c r="O454" s="106"/>
      <c r="P454" s="106"/>
      <c r="Q454" s="106"/>
      <c r="R454" s="106"/>
      <c r="S454" s="106"/>
      <c r="T454" s="106"/>
      <c r="U454" s="106"/>
      <c r="V454" s="106"/>
      <c r="W454" s="106"/>
      <c r="X454" s="106"/>
      <c r="Y454" s="106"/>
      <c r="Z454" s="106"/>
      <c r="AA454" s="106"/>
      <c r="AB454" s="106"/>
      <c r="AC454" s="106"/>
      <c r="AD454" s="106"/>
    </row>
    <row r="455" spans="2:30">
      <c r="B455" s="106"/>
      <c r="C455" s="106"/>
      <c r="D455" s="106"/>
      <c r="E455" s="106"/>
      <c r="F455" s="106"/>
      <c r="G455" s="106"/>
      <c r="H455" s="106"/>
      <c r="I455" s="106"/>
      <c r="J455" s="106"/>
      <c r="K455" s="106"/>
      <c r="L455" s="106"/>
      <c r="M455" s="106"/>
      <c r="N455" s="106"/>
      <c r="O455" s="106"/>
      <c r="P455" s="106"/>
      <c r="Q455" s="106"/>
      <c r="R455" s="106"/>
      <c r="S455" s="106"/>
      <c r="T455" s="106"/>
      <c r="U455" s="106"/>
      <c r="V455" s="106"/>
      <c r="W455" s="106"/>
      <c r="X455" s="106"/>
      <c r="Y455" s="106"/>
      <c r="Z455" s="106"/>
      <c r="AA455" s="106"/>
      <c r="AB455" s="106"/>
      <c r="AC455" s="106"/>
      <c r="AD455" s="106"/>
    </row>
    <row r="456" spans="2:30">
      <c r="B456" s="106"/>
      <c r="C456" s="106"/>
      <c r="D456" s="106"/>
      <c r="E456" s="106"/>
      <c r="F456" s="106"/>
      <c r="G456" s="106"/>
      <c r="H456" s="106"/>
      <c r="I456" s="106"/>
      <c r="J456" s="106"/>
      <c r="K456" s="106"/>
      <c r="L456" s="106"/>
      <c r="M456" s="106"/>
      <c r="N456" s="106"/>
      <c r="O456" s="106"/>
      <c r="P456" s="106"/>
      <c r="Q456" s="106"/>
      <c r="R456" s="106"/>
      <c r="S456" s="106"/>
      <c r="T456" s="106"/>
      <c r="U456" s="106"/>
      <c r="V456" s="106"/>
      <c r="W456" s="106"/>
      <c r="X456" s="106"/>
      <c r="Y456" s="106"/>
      <c r="Z456" s="106"/>
      <c r="AA456" s="106"/>
      <c r="AB456" s="106"/>
      <c r="AC456" s="106"/>
      <c r="AD456" s="106"/>
    </row>
    <row r="457" spans="2:30">
      <c r="B457" s="106"/>
      <c r="C457" s="106"/>
      <c r="D457" s="106"/>
      <c r="E457" s="106"/>
      <c r="F457" s="106"/>
      <c r="G457" s="106"/>
      <c r="H457" s="106"/>
      <c r="I457" s="106"/>
      <c r="J457" s="106"/>
      <c r="K457" s="106"/>
      <c r="L457" s="106"/>
      <c r="M457" s="106"/>
      <c r="N457" s="106"/>
      <c r="O457" s="106"/>
      <c r="P457" s="106"/>
      <c r="Q457" s="106"/>
      <c r="R457" s="106"/>
      <c r="S457" s="106"/>
      <c r="T457" s="106"/>
      <c r="U457" s="106"/>
      <c r="V457" s="106"/>
      <c r="W457" s="106"/>
      <c r="X457" s="106"/>
      <c r="Y457" s="106"/>
      <c r="Z457" s="106"/>
      <c r="AA457" s="106"/>
      <c r="AB457" s="106"/>
      <c r="AC457" s="106"/>
      <c r="AD457" s="106"/>
    </row>
    <row r="458" spans="2:30">
      <c r="B458" s="106"/>
      <c r="C458" s="106"/>
      <c r="D458" s="106"/>
      <c r="E458" s="106"/>
      <c r="F458" s="106"/>
      <c r="G458" s="106"/>
      <c r="H458" s="106"/>
      <c r="I458" s="106"/>
      <c r="J458" s="106"/>
      <c r="K458" s="106"/>
      <c r="L458" s="106"/>
      <c r="M458" s="106"/>
      <c r="N458" s="106"/>
      <c r="O458" s="106"/>
      <c r="P458" s="106"/>
      <c r="Q458" s="106"/>
      <c r="R458" s="106"/>
      <c r="S458" s="106"/>
      <c r="T458" s="106"/>
      <c r="U458" s="106"/>
      <c r="V458" s="106"/>
      <c r="W458" s="106"/>
      <c r="X458" s="106"/>
      <c r="Y458" s="106"/>
      <c r="Z458" s="106"/>
      <c r="AA458" s="106"/>
      <c r="AB458" s="106"/>
      <c r="AC458" s="106"/>
      <c r="AD458" s="106"/>
    </row>
    <row r="459" spans="2:30">
      <c r="B459" s="106"/>
      <c r="C459" s="106"/>
      <c r="D459" s="106"/>
      <c r="E459" s="106"/>
      <c r="F459" s="106"/>
      <c r="G459" s="106"/>
      <c r="H459" s="106"/>
      <c r="I459" s="106"/>
      <c r="J459" s="106"/>
      <c r="K459" s="106"/>
      <c r="L459" s="106"/>
      <c r="M459" s="106"/>
      <c r="N459" s="106"/>
      <c r="O459" s="106"/>
      <c r="P459" s="106"/>
      <c r="Q459" s="106"/>
      <c r="R459" s="106"/>
      <c r="S459" s="106"/>
      <c r="T459" s="106"/>
      <c r="U459" s="106"/>
      <c r="V459" s="106"/>
      <c r="W459" s="106"/>
      <c r="X459" s="106"/>
      <c r="Y459" s="106"/>
      <c r="Z459" s="106"/>
      <c r="AA459" s="106"/>
      <c r="AB459" s="106"/>
      <c r="AC459" s="106"/>
      <c r="AD459" s="106"/>
    </row>
    <row r="460" spans="2:30">
      <c r="B460" s="106"/>
      <c r="C460" s="106"/>
      <c r="D460" s="106"/>
      <c r="E460" s="106"/>
      <c r="F460" s="106"/>
      <c r="G460" s="106"/>
      <c r="H460" s="106"/>
      <c r="I460" s="106"/>
      <c r="J460" s="106"/>
      <c r="K460" s="106"/>
      <c r="L460" s="106"/>
      <c r="M460" s="106"/>
      <c r="N460" s="106"/>
      <c r="O460" s="106"/>
      <c r="P460" s="106"/>
      <c r="Q460" s="106"/>
      <c r="R460" s="106"/>
      <c r="S460" s="106"/>
      <c r="T460" s="106"/>
      <c r="U460" s="106"/>
      <c r="V460" s="106"/>
      <c r="W460" s="106"/>
      <c r="X460" s="106"/>
      <c r="Y460" s="106"/>
      <c r="Z460" s="106"/>
      <c r="AA460" s="106"/>
      <c r="AB460" s="106"/>
      <c r="AC460" s="106"/>
      <c r="AD460" s="106"/>
    </row>
    <row r="461" spans="2:30">
      <c r="B461" s="106"/>
      <c r="C461" s="106"/>
      <c r="D461" s="106"/>
      <c r="E461" s="106"/>
      <c r="F461" s="106"/>
      <c r="G461" s="106"/>
      <c r="H461" s="106"/>
      <c r="I461" s="106"/>
      <c r="J461" s="106"/>
      <c r="K461" s="106"/>
      <c r="L461" s="106"/>
      <c r="M461" s="106"/>
      <c r="N461" s="106"/>
      <c r="O461" s="106"/>
      <c r="P461" s="106"/>
      <c r="Q461" s="106"/>
      <c r="R461" s="106"/>
      <c r="S461" s="106"/>
      <c r="T461" s="106"/>
      <c r="U461" s="106"/>
      <c r="V461" s="106"/>
      <c r="W461" s="106"/>
      <c r="X461" s="106"/>
      <c r="Y461" s="106"/>
      <c r="Z461" s="106"/>
      <c r="AA461" s="106"/>
      <c r="AB461" s="106"/>
      <c r="AC461" s="106"/>
      <c r="AD461" s="106"/>
    </row>
    <row r="462" spans="2:30">
      <c r="B462" s="106"/>
      <c r="C462" s="106"/>
      <c r="D462" s="106"/>
      <c r="E462" s="106"/>
      <c r="F462" s="106"/>
      <c r="G462" s="106"/>
      <c r="H462" s="106"/>
      <c r="I462" s="106"/>
      <c r="J462" s="106"/>
      <c r="K462" s="106"/>
      <c r="L462" s="106"/>
      <c r="M462" s="106"/>
      <c r="N462" s="106"/>
      <c r="O462" s="106"/>
      <c r="P462" s="106"/>
      <c r="Q462" s="106"/>
      <c r="R462" s="106"/>
      <c r="S462" s="106"/>
      <c r="T462" s="106"/>
      <c r="U462" s="106"/>
      <c r="V462" s="106"/>
      <c r="W462" s="106"/>
      <c r="X462" s="106"/>
      <c r="Y462" s="106"/>
      <c r="Z462" s="106"/>
      <c r="AA462" s="106"/>
      <c r="AB462" s="106"/>
      <c r="AC462" s="106"/>
      <c r="AD462" s="106"/>
    </row>
    <row r="463" spans="2:30">
      <c r="B463" s="106"/>
      <c r="C463" s="106"/>
      <c r="D463" s="106"/>
      <c r="E463" s="106"/>
      <c r="F463" s="106"/>
      <c r="G463" s="106"/>
      <c r="H463" s="106"/>
      <c r="I463" s="106"/>
      <c r="J463" s="106"/>
      <c r="K463" s="106"/>
      <c r="L463" s="106"/>
      <c r="M463" s="106"/>
      <c r="N463" s="106"/>
      <c r="O463" s="106"/>
      <c r="P463" s="106"/>
      <c r="Q463" s="106"/>
      <c r="R463" s="106"/>
      <c r="S463" s="106"/>
      <c r="T463" s="106"/>
      <c r="U463" s="106"/>
      <c r="V463" s="106"/>
      <c r="W463" s="106"/>
      <c r="X463" s="106"/>
      <c r="Y463" s="106"/>
      <c r="Z463" s="106"/>
      <c r="AA463" s="106"/>
      <c r="AB463" s="106"/>
      <c r="AC463" s="106"/>
      <c r="AD463" s="106"/>
    </row>
    <row r="464" spans="2:30">
      <c r="B464" s="106"/>
      <c r="C464" s="106"/>
      <c r="D464" s="106"/>
      <c r="E464" s="106"/>
      <c r="F464" s="106"/>
      <c r="G464" s="106"/>
      <c r="H464" s="106"/>
      <c r="I464" s="106"/>
      <c r="J464" s="106"/>
      <c r="K464" s="106"/>
      <c r="L464" s="106"/>
      <c r="M464" s="106"/>
      <c r="N464" s="106"/>
      <c r="O464" s="106"/>
      <c r="P464" s="106"/>
      <c r="Q464" s="106"/>
      <c r="R464" s="106"/>
      <c r="S464" s="106"/>
      <c r="T464" s="106"/>
      <c r="U464" s="106"/>
      <c r="V464" s="106"/>
      <c r="W464" s="106"/>
      <c r="X464" s="106"/>
      <c r="Y464" s="106"/>
      <c r="Z464" s="106"/>
      <c r="AA464" s="106"/>
      <c r="AB464" s="106"/>
      <c r="AC464" s="106"/>
      <c r="AD464" s="106"/>
    </row>
    <row r="465" spans="2:30">
      <c r="B465" s="106"/>
      <c r="C465" s="106"/>
      <c r="D465" s="106"/>
      <c r="E465" s="106"/>
      <c r="F465" s="106"/>
      <c r="G465" s="106"/>
      <c r="H465" s="106"/>
      <c r="I465" s="106"/>
      <c r="J465" s="106"/>
      <c r="K465" s="106"/>
      <c r="L465" s="106"/>
      <c r="M465" s="106"/>
      <c r="N465" s="106"/>
      <c r="O465" s="106"/>
      <c r="P465" s="106"/>
      <c r="Q465" s="106"/>
      <c r="R465" s="106"/>
      <c r="S465" s="106"/>
      <c r="T465" s="106"/>
      <c r="U465" s="106"/>
      <c r="V465" s="106"/>
      <c r="W465" s="106"/>
      <c r="X465" s="106"/>
      <c r="Y465" s="106"/>
      <c r="Z465" s="106"/>
      <c r="AA465" s="106"/>
      <c r="AB465" s="106"/>
      <c r="AC465" s="106"/>
      <c r="AD465" s="106"/>
    </row>
    <row r="466" spans="2:30">
      <c r="B466" s="106"/>
      <c r="C466" s="106"/>
      <c r="D466" s="106"/>
      <c r="E466" s="106"/>
      <c r="F466" s="106"/>
      <c r="G466" s="106"/>
      <c r="H466" s="106"/>
      <c r="I466" s="106"/>
      <c r="J466" s="106"/>
      <c r="K466" s="106"/>
      <c r="L466" s="106"/>
      <c r="M466" s="106"/>
      <c r="N466" s="106"/>
      <c r="O466" s="106"/>
      <c r="P466" s="106"/>
      <c r="Q466" s="106"/>
      <c r="R466" s="106"/>
      <c r="S466" s="106"/>
      <c r="T466" s="106"/>
      <c r="U466" s="106"/>
      <c r="V466" s="106"/>
      <c r="W466" s="106"/>
      <c r="X466" s="106"/>
      <c r="Y466" s="106"/>
      <c r="Z466" s="106"/>
      <c r="AA466" s="106"/>
      <c r="AB466" s="106"/>
      <c r="AC466" s="106"/>
      <c r="AD466" s="106"/>
    </row>
    <row r="467" spans="2:30">
      <c r="B467" s="106"/>
      <c r="C467" s="106"/>
      <c r="D467" s="106"/>
      <c r="E467" s="106"/>
      <c r="F467" s="106"/>
      <c r="G467" s="106"/>
      <c r="H467" s="106"/>
      <c r="I467" s="106"/>
      <c r="J467" s="106"/>
      <c r="K467" s="106"/>
      <c r="L467" s="106"/>
      <c r="M467" s="106"/>
      <c r="N467" s="106"/>
      <c r="O467" s="106"/>
      <c r="P467" s="106"/>
      <c r="Q467" s="106"/>
      <c r="R467" s="106"/>
      <c r="S467" s="106"/>
      <c r="T467" s="106"/>
      <c r="U467" s="106"/>
      <c r="V467" s="106"/>
      <c r="W467" s="106"/>
      <c r="X467" s="106"/>
      <c r="Y467" s="106"/>
      <c r="Z467" s="106"/>
      <c r="AA467" s="106"/>
      <c r="AB467" s="106"/>
      <c r="AC467" s="106"/>
      <c r="AD467" s="106"/>
    </row>
    <row r="468" spans="2:30">
      <c r="B468" s="106"/>
      <c r="C468" s="106"/>
      <c r="D468" s="106"/>
      <c r="E468" s="106"/>
      <c r="F468" s="106"/>
      <c r="G468" s="106"/>
      <c r="H468" s="106"/>
      <c r="I468" s="106"/>
      <c r="J468" s="106"/>
      <c r="K468" s="106"/>
      <c r="L468" s="106"/>
      <c r="M468" s="106"/>
      <c r="N468" s="106"/>
      <c r="O468" s="106"/>
      <c r="P468" s="106"/>
      <c r="Q468" s="106"/>
      <c r="R468" s="106"/>
      <c r="S468" s="106"/>
      <c r="T468" s="106"/>
      <c r="U468" s="106"/>
      <c r="V468" s="106"/>
      <c r="W468" s="106"/>
      <c r="X468" s="106"/>
      <c r="Y468" s="106"/>
      <c r="Z468" s="106"/>
      <c r="AA468" s="106"/>
      <c r="AB468" s="106"/>
      <c r="AC468" s="106"/>
      <c r="AD468" s="106"/>
    </row>
    <row r="469" spans="2:30">
      <c r="B469" s="106"/>
      <c r="C469" s="106"/>
      <c r="D469" s="106"/>
      <c r="E469" s="106"/>
      <c r="F469" s="106"/>
      <c r="G469" s="106"/>
      <c r="H469" s="106"/>
      <c r="I469" s="106"/>
      <c r="J469" s="106"/>
      <c r="K469" s="106"/>
      <c r="L469" s="106"/>
      <c r="M469" s="106"/>
      <c r="N469" s="106"/>
      <c r="O469" s="106"/>
      <c r="P469" s="106"/>
      <c r="Q469" s="106"/>
      <c r="R469" s="106"/>
      <c r="S469" s="106"/>
      <c r="T469" s="106"/>
      <c r="U469" s="106"/>
      <c r="V469" s="106"/>
      <c r="W469" s="106"/>
      <c r="X469" s="106"/>
      <c r="Y469" s="106"/>
      <c r="Z469" s="106"/>
      <c r="AA469" s="106"/>
      <c r="AB469" s="106"/>
      <c r="AC469" s="106"/>
      <c r="AD469" s="106"/>
    </row>
    <row r="470" spans="2:30">
      <c r="B470" s="106"/>
      <c r="C470" s="106"/>
      <c r="D470" s="106"/>
      <c r="E470" s="106"/>
      <c r="F470" s="106"/>
      <c r="G470" s="106"/>
      <c r="H470" s="106"/>
      <c r="I470" s="106"/>
      <c r="J470" s="106"/>
      <c r="K470" s="106"/>
      <c r="L470" s="106"/>
      <c r="M470" s="106"/>
      <c r="N470" s="106"/>
      <c r="O470" s="106"/>
      <c r="P470" s="106"/>
      <c r="Q470" s="106"/>
      <c r="R470" s="106"/>
      <c r="S470" s="106"/>
      <c r="T470" s="106"/>
      <c r="U470" s="106"/>
      <c r="V470" s="106"/>
      <c r="W470" s="106"/>
      <c r="X470" s="106"/>
      <c r="Y470" s="106"/>
      <c r="Z470" s="106"/>
      <c r="AA470" s="106"/>
      <c r="AB470" s="106"/>
      <c r="AC470" s="106"/>
      <c r="AD470" s="106"/>
    </row>
    <row r="471" spans="2:30">
      <c r="B471" s="106"/>
      <c r="C471" s="106"/>
      <c r="D471" s="106"/>
      <c r="E471" s="106"/>
      <c r="F471" s="106"/>
      <c r="G471" s="106"/>
      <c r="H471" s="106"/>
      <c r="I471" s="106"/>
      <c r="J471" s="106"/>
      <c r="K471" s="106"/>
      <c r="L471" s="106"/>
      <c r="M471" s="106"/>
      <c r="N471" s="106"/>
      <c r="O471" s="106"/>
      <c r="P471" s="106"/>
      <c r="Q471" s="106"/>
      <c r="R471" s="106"/>
      <c r="S471" s="106"/>
      <c r="T471" s="106"/>
      <c r="U471" s="106"/>
      <c r="V471" s="106"/>
      <c r="W471" s="106"/>
      <c r="X471" s="106"/>
      <c r="Y471" s="106"/>
      <c r="Z471" s="106"/>
      <c r="AA471" s="106"/>
      <c r="AB471" s="106"/>
      <c r="AC471" s="106"/>
      <c r="AD471" s="106"/>
    </row>
    <row r="472" spans="2:30">
      <c r="B472" s="106"/>
      <c r="C472" s="106"/>
      <c r="D472" s="106"/>
      <c r="E472" s="106"/>
      <c r="F472" s="106"/>
      <c r="G472" s="106"/>
      <c r="H472" s="106"/>
      <c r="I472" s="106"/>
      <c r="J472" s="106"/>
      <c r="K472" s="106"/>
      <c r="L472" s="106"/>
      <c r="M472" s="106"/>
      <c r="N472" s="106"/>
      <c r="O472" s="106"/>
      <c r="P472" s="106"/>
      <c r="Q472" s="106"/>
      <c r="R472" s="106"/>
      <c r="S472" s="106"/>
      <c r="T472" s="106"/>
      <c r="U472" s="106"/>
      <c r="V472" s="106"/>
      <c r="W472" s="106"/>
      <c r="X472" s="106"/>
      <c r="Y472" s="106"/>
      <c r="Z472" s="106"/>
      <c r="AA472" s="106"/>
      <c r="AB472" s="106"/>
      <c r="AC472" s="106"/>
      <c r="AD472" s="106"/>
    </row>
    <row r="473" spans="2:30">
      <c r="B473" s="106"/>
      <c r="C473" s="106"/>
      <c r="D473" s="106"/>
      <c r="E473" s="106"/>
      <c r="F473" s="106"/>
      <c r="G473" s="106"/>
      <c r="H473" s="106"/>
      <c r="I473" s="106"/>
      <c r="J473" s="106"/>
      <c r="K473" s="106"/>
      <c r="L473" s="106"/>
      <c r="M473" s="106"/>
      <c r="N473" s="106"/>
      <c r="O473" s="106"/>
      <c r="P473" s="106"/>
      <c r="Q473" s="106"/>
      <c r="R473" s="106"/>
      <c r="S473" s="106"/>
      <c r="T473" s="106"/>
      <c r="U473" s="106"/>
      <c r="V473" s="106"/>
      <c r="W473" s="106"/>
      <c r="X473" s="106"/>
      <c r="Y473" s="106"/>
      <c r="Z473" s="106"/>
      <c r="AA473" s="106"/>
      <c r="AB473" s="106"/>
      <c r="AC473" s="106"/>
      <c r="AD473" s="106"/>
    </row>
    <row r="474" spans="2:30">
      <c r="B474" s="106"/>
      <c r="C474" s="106"/>
      <c r="D474" s="106"/>
      <c r="E474" s="106"/>
      <c r="F474" s="106"/>
      <c r="G474" s="106"/>
      <c r="H474" s="106"/>
      <c r="I474" s="106"/>
      <c r="J474" s="106"/>
      <c r="K474" s="106"/>
      <c r="L474" s="106"/>
      <c r="M474" s="106"/>
      <c r="N474" s="106"/>
      <c r="O474" s="106"/>
      <c r="P474" s="106"/>
      <c r="Q474" s="106"/>
      <c r="R474" s="106"/>
      <c r="S474" s="106"/>
      <c r="T474" s="106"/>
      <c r="U474" s="106"/>
      <c r="V474" s="106"/>
      <c r="W474" s="106"/>
      <c r="X474" s="106"/>
      <c r="Y474" s="106"/>
      <c r="Z474" s="106"/>
      <c r="AA474" s="106"/>
      <c r="AB474" s="106"/>
      <c r="AC474" s="106"/>
      <c r="AD474" s="106"/>
    </row>
    <row r="475" spans="2:30">
      <c r="B475" s="106"/>
      <c r="C475" s="106"/>
      <c r="D475" s="106"/>
      <c r="E475" s="106"/>
      <c r="F475" s="106"/>
      <c r="G475" s="106"/>
      <c r="H475" s="106"/>
      <c r="I475" s="106"/>
      <c r="J475" s="106"/>
      <c r="K475" s="106"/>
      <c r="L475" s="106"/>
      <c r="M475" s="106"/>
      <c r="N475" s="106"/>
      <c r="O475" s="106"/>
      <c r="P475" s="106"/>
      <c r="Q475" s="106"/>
      <c r="R475" s="106"/>
      <c r="S475" s="106"/>
      <c r="T475" s="106"/>
      <c r="U475" s="106"/>
      <c r="V475" s="106"/>
      <c r="W475" s="106"/>
      <c r="X475" s="106"/>
      <c r="Y475" s="106"/>
      <c r="Z475" s="106"/>
      <c r="AA475" s="106"/>
      <c r="AB475" s="106"/>
      <c r="AC475" s="106"/>
      <c r="AD475" s="106"/>
    </row>
    <row r="476" spans="2:30">
      <c r="B476" s="106"/>
      <c r="C476" s="106"/>
      <c r="D476" s="106"/>
      <c r="E476" s="106"/>
      <c r="F476" s="106"/>
      <c r="G476" s="106"/>
      <c r="H476" s="106"/>
      <c r="I476" s="106"/>
      <c r="J476" s="106"/>
      <c r="K476" s="106"/>
      <c r="L476" s="106"/>
      <c r="M476" s="106"/>
      <c r="N476" s="106"/>
      <c r="O476" s="106"/>
      <c r="P476" s="106"/>
      <c r="Q476" s="106"/>
      <c r="R476" s="106"/>
      <c r="S476" s="106"/>
      <c r="T476" s="106"/>
      <c r="U476" s="106"/>
      <c r="V476" s="106"/>
      <c r="W476" s="106"/>
      <c r="X476" s="106"/>
      <c r="Y476" s="106"/>
      <c r="Z476" s="106"/>
      <c r="AA476" s="106"/>
      <c r="AB476" s="106"/>
      <c r="AC476" s="106"/>
      <c r="AD476" s="106"/>
    </row>
    <row r="477" spans="2:30">
      <c r="B477" s="106"/>
      <c r="C477" s="106"/>
      <c r="D477" s="106"/>
      <c r="E477" s="106"/>
      <c r="F477" s="106"/>
      <c r="G477" s="106"/>
      <c r="H477" s="106"/>
      <c r="I477" s="106"/>
      <c r="J477" s="106"/>
      <c r="K477" s="106"/>
      <c r="L477" s="106"/>
      <c r="M477" s="106"/>
      <c r="N477" s="106"/>
      <c r="O477" s="106"/>
      <c r="P477" s="106"/>
      <c r="Q477" s="106"/>
      <c r="R477" s="106"/>
      <c r="S477" s="106"/>
      <c r="T477" s="106"/>
      <c r="U477" s="106"/>
      <c r="V477" s="106"/>
      <c r="W477" s="106"/>
      <c r="X477" s="106"/>
      <c r="Y477" s="106"/>
      <c r="Z477" s="106"/>
      <c r="AA477" s="106"/>
      <c r="AB477" s="106"/>
      <c r="AC477" s="106"/>
      <c r="AD477" s="106"/>
    </row>
    <row r="478" spans="2:30">
      <c r="B478" s="106"/>
      <c r="C478" s="106"/>
      <c r="D478" s="106"/>
      <c r="E478" s="106"/>
      <c r="F478" s="106"/>
      <c r="G478" s="106"/>
      <c r="H478" s="106"/>
      <c r="I478" s="106"/>
      <c r="J478" s="106"/>
      <c r="K478" s="106"/>
      <c r="L478" s="106"/>
      <c r="M478" s="106"/>
      <c r="N478" s="106"/>
      <c r="O478" s="106"/>
      <c r="P478" s="106"/>
      <c r="Q478" s="106"/>
      <c r="R478" s="106"/>
      <c r="S478" s="106"/>
      <c r="T478" s="106"/>
      <c r="U478" s="106"/>
      <c r="V478" s="106"/>
      <c r="W478" s="106"/>
      <c r="X478" s="106"/>
      <c r="Y478" s="106"/>
      <c r="Z478" s="106"/>
      <c r="AA478" s="106"/>
      <c r="AB478" s="106"/>
      <c r="AC478" s="106"/>
      <c r="AD478" s="106"/>
    </row>
    <row r="479" spans="2:30">
      <c r="B479" s="106"/>
      <c r="C479" s="106"/>
      <c r="D479" s="106"/>
      <c r="E479" s="106"/>
      <c r="F479" s="106"/>
      <c r="G479" s="106"/>
      <c r="H479" s="106"/>
      <c r="I479" s="106"/>
      <c r="J479" s="106"/>
      <c r="K479" s="106"/>
      <c r="L479" s="106"/>
      <c r="M479" s="106"/>
      <c r="N479" s="106"/>
      <c r="O479" s="106"/>
      <c r="P479" s="106"/>
      <c r="Q479" s="106"/>
      <c r="R479" s="106"/>
      <c r="S479" s="106"/>
      <c r="T479" s="106"/>
      <c r="U479" s="106"/>
      <c r="V479" s="106"/>
      <c r="W479" s="106"/>
      <c r="X479" s="106"/>
      <c r="Y479" s="106"/>
      <c r="Z479" s="106"/>
      <c r="AA479" s="106"/>
      <c r="AB479" s="106"/>
      <c r="AC479" s="106"/>
      <c r="AD479" s="106"/>
    </row>
    <row r="480" spans="2:30">
      <c r="B480" s="106"/>
      <c r="C480" s="106"/>
      <c r="D480" s="106"/>
      <c r="E480" s="106"/>
      <c r="F480" s="106"/>
      <c r="G480" s="106"/>
      <c r="H480" s="106"/>
      <c r="I480" s="106"/>
      <c r="J480" s="106"/>
      <c r="K480" s="106"/>
      <c r="L480" s="106"/>
      <c r="M480" s="106"/>
      <c r="N480" s="106"/>
      <c r="O480" s="106"/>
      <c r="P480" s="106"/>
      <c r="Q480" s="106"/>
      <c r="R480" s="106"/>
      <c r="S480" s="106"/>
      <c r="T480" s="106"/>
      <c r="U480" s="106"/>
      <c r="V480" s="106"/>
      <c r="W480" s="106"/>
      <c r="X480" s="106"/>
      <c r="Y480" s="106"/>
      <c r="Z480" s="106"/>
      <c r="AA480" s="106"/>
      <c r="AB480" s="106"/>
      <c r="AC480" s="106"/>
      <c r="AD480" s="106"/>
    </row>
    <row r="481" spans="2:30">
      <c r="B481" s="106"/>
      <c r="C481" s="106"/>
      <c r="D481" s="106"/>
      <c r="E481" s="106"/>
      <c r="F481" s="106"/>
      <c r="G481" s="106"/>
      <c r="H481" s="106"/>
      <c r="I481" s="106"/>
      <c r="J481" s="106"/>
      <c r="K481" s="106"/>
      <c r="L481" s="106"/>
      <c r="M481" s="106"/>
      <c r="N481" s="106"/>
      <c r="O481" s="106"/>
      <c r="P481" s="106"/>
      <c r="Q481" s="106"/>
      <c r="R481" s="106"/>
      <c r="S481" s="106"/>
      <c r="T481" s="106"/>
      <c r="U481" s="106"/>
      <c r="V481" s="106"/>
      <c r="W481" s="106"/>
      <c r="X481" s="106"/>
      <c r="Y481" s="106"/>
      <c r="Z481" s="106"/>
      <c r="AA481" s="106"/>
      <c r="AB481" s="106"/>
      <c r="AC481" s="106"/>
      <c r="AD481" s="106"/>
    </row>
    <row r="482" spans="2:30">
      <c r="B482" s="106"/>
      <c r="C482" s="106"/>
      <c r="D482" s="106"/>
      <c r="E482" s="106"/>
      <c r="F482" s="106"/>
      <c r="G482" s="106"/>
      <c r="H482" s="106"/>
      <c r="I482" s="106"/>
      <c r="J482" s="106"/>
      <c r="K482" s="106"/>
      <c r="L482" s="106"/>
      <c r="M482" s="106"/>
      <c r="N482" s="106"/>
      <c r="O482" s="106"/>
      <c r="P482" s="106"/>
      <c r="Q482" s="106"/>
      <c r="R482" s="106"/>
      <c r="S482" s="106"/>
      <c r="T482" s="106"/>
      <c r="U482" s="106"/>
      <c r="V482" s="106"/>
      <c r="W482" s="106"/>
      <c r="X482" s="106"/>
      <c r="Y482" s="106"/>
      <c r="Z482" s="106"/>
      <c r="AA482" s="106"/>
      <c r="AB482" s="106"/>
      <c r="AC482" s="106"/>
      <c r="AD482" s="106"/>
    </row>
    <row r="483" spans="2:30">
      <c r="B483" s="106"/>
      <c r="C483" s="106"/>
      <c r="D483" s="106"/>
      <c r="E483" s="106"/>
      <c r="F483" s="106"/>
      <c r="G483" s="106"/>
      <c r="H483" s="106"/>
      <c r="I483" s="106"/>
      <c r="J483" s="106"/>
      <c r="K483" s="106"/>
      <c r="L483" s="106"/>
      <c r="M483" s="106"/>
      <c r="N483" s="106"/>
      <c r="O483" s="106"/>
      <c r="P483" s="106"/>
      <c r="Q483" s="106"/>
      <c r="R483" s="106"/>
      <c r="S483" s="106"/>
      <c r="T483" s="106"/>
      <c r="U483" s="106"/>
      <c r="V483" s="106"/>
      <c r="W483" s="106"/>
      <c r="X483" s="106"/>
      <c r="Y483" s="106"/>
      <c r="Z483" s="106"/>
      <c r="AA483" s="106"/>
      <c r="AB483" s="106"/>
      <c r="AC483" s="106"/>
      <c r="AD483" s="106"/>
    </row>
    <row r="484" spans="2:30">
      <c r="B484" s="106"/>
      <c r="C484" s="106"/>
      <c r="D484" s="106"/>
      <c r="E484" s="106"/>
      <c r="F484" s="106"/>
      <c r="G484" s="106"/>
      <c r="H484" s="106"/>
      <c r="I484" s="106"/>
      <c r="J484" s="106"/>
      <c r="K484" s="106"/>
      <c r="L484" s="106"/>
      <c r="M484" s="106"/>
      <c r="N484" s="106"/>
      <c r="O484" s="106"/>
      <c r="P484" s="106"/>
      <c r="Q484" s="106"/>
      <c r="R484" s="106"/>
      <c r="S484" s="106"/>
      <c r="T484" s="106"/>
      <c r="U484" s="106"/>
      <c r="V484" s="106"/>
      <c r="W484" s="106"/>
      <c r="X484" s="106"/>
      <c r="Y484" s="106"/>
      <c r="Z484" s="106"/>
      <c r="AA484" s="106"/>
      <c r="AB484" s="106"/>
      <c r="AC484" s="106"/>
      <c r="AD484" s="106"/>
    </row>
    <row r="485" spans="2:30">
      <c r="B485" s="106"/>
      <c r="C485" s="106"/>
      <c r="D485" s="106"/>
      <c r="E485" s="106"/>
      <c r="F485" s="106"/>
      <c r="G485" s="106"/>
      <c r="H485" s="106"/>
      <c r="I485" s="106"/>
      <c r="J485" s="106"/>
      <c r="K485" s="106"/>
      <c r="L485" s="106"/>
      <c r="M485" s="106"/>
      <c r="N485" s="106"/>
      <c r="O485" s="106"/>
      <c r="P485" s="106"/>
      <c r="Q485" s="106"/>
      <c r="R485" s="106"/>
      <c r="S485" s="106"/>
      <c r="T485" s="106"/>
      <c r="U485" s="106"/>
      <c r="V485" s="106"/>
      <c r="W485" s="106"/>
      <c r="X485" s="106"/>
      <c r="Y485" s="106"/>
      <c r="Z485" s="106"/>
      <c r="AA485" s="106"/>
      <c r="AB485" s="106"/>
      <c r="AC485" s="106"/>
      <c r="AD485" s="106"/>
    </row>
    <row r="486" spans="2:30">
      <c r="B486" s="106"/>
      <c r="C486" s="106"/>
      <c r="D486" s="106"/>
      <c r="E486" s="106"/>
      <c r="F486" s="106"/>
      <c r="G486" s="106"/>
      <c r="H486" s="106"/>
      <c r="I486" s="106"/>
      <c r="J486" s="106"/>
      <c r="K486" s="106"/>
      <c r="L486" s="106"/>
      <c r="M486" s="106"/>
      <c r="N486" s="106"/>
      <c r="O486" s="106"/>
      <c r="P486" s="106"/>
      <c r="Q486" s="106"/>
      <c r="R486" s="106"/>
      <c r="S486" s="106"/>
      <c r="T486" s="106"/>
      <c r="U486" s="106"/>
      <c r="V486" s="106"/>
      <c r="W486" s="106"/>
      <c r="X486" s="106"/>
      <c r="Y486" s="106"/>
      <c r="Z486" s="106"/>
      <c r="AA486" s="106"/>
      <c r="AB486" s="106"/>
      <c r="AC486" s="106"/>
      <c r="AD486" s="106"/>
    </row>
    <row r="487" spans="2:30">
      <c r="B487" s="106"/>
      <c r="C487" s="106"/>
      <c r="D487" s="106"/>
      <c r="E487" s="106"/>
      <c r="F487" s="106"/>
      <c r="G487" s="106"/>
      <c r="H487" s="106"/>
      <c r="I487" s="106"/>
      <c r="J487" s="106"/>
      <c r="K487" s="106"/>
      <c r="L487" s="106"/>
      <c r="M487" s="106"/>
      <c r="N487" s="106"/>
      <c r="O487" s="106"/>
      <c r="P487" s="106"/>
      <c r="Q487" s="106"/>
      <c r="R487" s="106"/>
      <c r="S487" s="106"/>
      <c r="T487" s="106"/>
      <c r="U487" s="106"/>
      <c r="V487" s="106"/>
      <c r="W487" s="106"/>
      <c r="X487" s="106"/>
      <c r="Y487" s="106"/>
      <c r="Z487" s="106"/>
      <c r="AA487" s="106"/>
      <c r="AB487" s="106"/>
      <c r="AC487" s="106"/>
      <c r="AD487" s="106"/>
    </row>
    <row r="488" spans="2:30">
      <c r="B488" s="106"/>
      <c r="C488" s="106"/>
      <c r="D488" s="106"/>
      <c r="E488" s="106"/>
      <c r="F488" s="106"/>
      <c r="G488" s="106"/>
      <c r="H488" s="106"/>
      <c r="I488" s="106"/>
      <c r="J488" s="106"/>
      <c r="K488" s="106"/>
      <c r="L488" s="106"/>
      <c r="M488" s="106"/>
      <c r="N488" s="106"/>
      <c r="O488" s="106"/>
      <c r="P488" s="106"/>
      <c r="Q488" s="106"/>
      <c r="R488" s="106"/>
      <c r="S488" s="106"/>
      <c r="T488" s="106"/>
      <c r="U488" s="106"/>
      <c r="V488" s="106"/>
      <c r="W488" s="106"/>
      <c r="X488" s="106"/>
      <c r="Y488" s="106"/>
      <c r="Z488" s="106"/>
      <c r="AA488" s="106"/>
      <c r="AB488" s="106"/>
      <c r="AC488" s="106"/>
      <c r="AD488" s="106"/>
    </row>
    <row r="489" spans="2:30">
      <c r="B489" s="106"/>
      <c r="C489" s="106"/>
      <c r="D489" s="106"/>
      <c r="E489" s="106"/>
      <c r="F489" s="106"/>
      <c r="G489" s="106"/>
      <c r="H489" s="106"/>
      <c r="I489" s="106"/>
      <c r="J489" s="106"/>
      <c r="K489" s="106"/>
      <c r="L489" s="106"/>
      <c r="M489" s="106"/>
      <c r="N489" s="106"/>
      <c r="O489" s="106"/>
      <c r="P489" s="106"/>
      <c r="Q489" s="106"/>
      <c r="R489" s="106"/>
      <c r="S489" s="106"/>
      <c r="T489" s="106"/>
      <c r="U489" s="106"/>
      <c r="V489" s="106"/>
      <c r="W489" s="106"/>
      <c r="X489" s="106"/>
      <c r="Y489" s="106"/>
      <c r="Z489" s="106"/>
      <c r="AA489" s="106"/>
      <c r="AB489" s="106"/>
      <c r="AC489" s="106"/>
      <c r="AD489" s="106"/>
    </row>
    <row r="490" spans="2:30">
      <c r="B490" s="106"/>
      <c r="C490" s="106"/>
      <c r="D490" s="106"/>
      <c r="E490" s="106"/>
      <c r="F490" s="106"/>
      <c r="G490" s="106"/>
      <c r="H490" s="106"/>
      <c r="I490" s="106"/>
      <c r="J490" s="106"/>
      <c r="K490" s="106"/>
      <c r="L490" s="106"/>
      <c r="M490" s="106"/>
      <c r="N490" s="106"/>
      <c r="O490" s="106"/>
      <c r="P490" s="106"/>
      <c r="Q490" s="106"/>
      <c r="R490" s="106"/>
      <c r="S490" s="106"/>
      <c r="T490" s="106"/>
      <c r="U490" s="106"/>
      <c r="V490" s="106"/>
      <c r="W490" s="106"/>
      <c r="X490" s="106"/>
      <c r="Y490" s="106"/>
      <c r="Z490" s="106"/>
      <c r="AA490" s="106"/>
      <c r="AB490" s="106"/>
      <c r="AC490" s="106"/>
      <c r="AD490" s="106"/>
    </row>
  </sheetData>
  <pageMargins left="0.118055555555556" right="0.118055555555556" top="0.15763888888888899" bottom="0.15763888888888899" header="0.51180555555555496" footer="0.51180555555555496"/>
  <pageSetup paperSize="9" scale="95" firstPageNumber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1:AM310"/>
  <sheetViews>
    <sheetView topLeftCell="A29" workbookViewId="0">
      <pane xSplit="1" topLeftCell="B1" activePane="topRight" state="frozen"/>
      <selection pane="topRight" activeCell="B2" sqref="B2:T45"/>
    </sheetView>
  </sheetViews>
  <sheetFormatPr defaultRowHeight="15"/>
  <cols>
    <col min="1" max="1" width="0.7109375" customWidth="1"/>
    <col min="2" max="2" width="4" customWidth="1"/>
    <col min="3" max="3" width="31.5703125" customWidth="1"/>
    <col min="4" max="4" width="7.85546875" customWidth="1"/>
    <col min="5" max="5" width="6.140625" customWidth="1"/>
    <col min="6" max="6" width="6" customWidth="1"/>
    <col min="7" max="7" width="6.28515625" customWidth="1"/>
    <col min="8" max="8" width="5.7109375" customWidth="1"/>
    <col min="9" max="9" width="6.85546875" customWidth="1"/>
    <col min="10" max="10" width="6" customWidth="1"/>
    <col min="11" max="11" width="6.140625" customWidth="1"/>
    <col min="12" max="12" width="5.85546875" customWidth="1"/>
    <col min="13" max="13" width="5.42578125" customWidth="1"/>
    <col min="14" max="14" width="6.28515625" customWidth="1"/>
    <col min="15" max="15" width="6.7109375" customWidth="1"/>
    <col min="16" max="16" width="5.85546875" customWidth="1"/>
    <col min="17" max="17" width="6.7109375" customWidth="1"/>
    <col min="18" max="18" width="6.5703125" customWidth="1"/>
    <col min="19" max="19" width="7.28515625" customWidth="1"/>
    <col min="20" max="20" width="5.85546875" customWidth="1"/>
    <col min="21" max="21" width="0.28515625" customWidth="1"/>
    <col min="23" max="23" width="15.7109375" customWidth="1"/>
    <col min="24" max="24" width="7.42578125" customWidth="1"/>
    <col min="25" max="25" width="8.140625" customWidth="1"/>
    <col min="26" max="26" width="7.28515625" customWidth="1"/>
    <col min="28" max="28" width="9.85546875" customWidth="1"/>
    <col min="29" max="29" width="6" customWidth="1"/>
    <col min="30" max="30" width="9" customWidth="1"/>
    <col min="31" max="31" width="8" customWidth="1"/>
    <col min="32" max="32" width="11" customWidth="1"/>
  </cols>
  <sheetData>
    <row r="1" spans="2:39" ht="10.5" customHeight="1"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</row>
    <row r="2" spans="2:39" ht="15.75" thickBot="1">
      <c r="B2" s="99" t="s">
        <v>547</v>
      </c>
      <c r="D2" s="99" t="s">
        <v>18</v>
      </c>
      <c r="J2" t="s">
        <v>219</v>
      </c>
      <c r="T2" s="38"/>
      <c r="U2" s="11"/>
      <c r="V2" s="106"/>
      <c r="W2" s="194"/>
      <c r="X2" s="106"/>
      <c r="AH2" s="106"/>
      <c r="AI2" s="106"/>
      <c r="AJ2" s="106"/>
    </row>
    <row r="3" spans="2:39" ht="12" customHeight="1">
      <c r="B3" s="85"/>
      <c r="C3" s="475"/>
      <c r="D3" s="36" t="s">
        <v>19</v>
      </c>
      <c r="E3" s="2049" t="s">
        <v>205</v>
      </c>
      <c r="F3" s="70"/>
      <c r="G3" s="70"/>
      <c r="H3" s="70"/>
      <c r="I3" s="70"/>
      <c r="J3" s="70"/>
      <c r="K3" s="70"/>
      <c r="L3" s="70"/>
      <c r="M3" s="57"/>
      <c r="N3" s="57"/>
      <c r="O3" s="71"/>
      <c r="P3" s="59"/>
      <c r="Q3" s="170" t="s">
        <v>20</v>
      </c>
      <c r="R3" s="170" t="s">
        <v>21</v>
      </c>
      <c r="S3" s="844" t="s">
        <v>289</v>
      </c>
      <c r="T3" s="852" t="s">
        <v>289</v>
      </c>
      <c r="V3" s="106"/>
      <c r="W3" s="106"/>
      <c r="X3" s="98"/>
      <c r="Y3" s="98"/>
      <c r="Z3" s="126"/>
      <c r="AA3" s="106"/>
      <c r="AB3" s="367"/>
      <c r="AC3" s="126"/>
      <c r="AD3" s="106"/>
      <c r="AE3" s="106"/>
      <c r="AF3" s="106"/>
      <c r="AG3" s="106"/>
      <c r="AH3" s="106"/>
      <c r="AI3" s="106"/>
      <c r="AJ3" s="106"/>
      <c r="AK3" s="106"/>
      <c r="AL3" s="106"/>
      <c r="AM3" s="106"/>
    </row>
    <row r="4" spans="2:39" ht="11.25" customHeight="1">
      <c r="B4" s="64"/>
      <c r="C4" s="476"/>
      <c r="D4" s="477" t="s">
        <v>176</v>
      </c>
      <c r="E4" s="2050" t="s">
        <v>218</v>
      </c>
      <c r="F4" s="20"/>
      <c r="G4" s="20"/>
      <c r="H4" s="20"/>
      <c r="I4" s="20"/>
      <c r="J4" s="20"/>
      <c r="K4" s="20"/>
      <c r="L4" s="20"/>
      <c r="M4" s="20" t="s">
        <v>189</v>
      </c>
      <c r="N4" s="19"/>
      <c r="O4" s="11"/>
      <c r="P4" s="74"/>
      <c r="Q4" s="477" t="s">
        <v>190</v>
      </c>
      <c r="R4" s="477" t="s">
        <v>22</v>
      </c>
      <c r="S4" s="843" t="s">
        <v>97</v>
      </c>
      <c r="T4" s="853" t="s">
        <v>97</v>
      </c>
      <c r="V4" s="106"/>
      <c r="W4" s="106"/>
      <c r="X4" s="98"/>
      <c r="Y4" s="98"/>
      <c r="Z4" s="126"/>
      <c r="AA4" s="106"/>
      <c r="AB4" s="367"/>
      <c r="AC4" s="126"/>
      <c r="AD4" s="106"/>
      <c r="AE4" s="106"/>
      <c r="AF4" s="106"/>
      <c r="AG4" s="106"/>
      <c r="AH4" s="106"/>
      <c r="AI4" s="106"/>
      <c r="AJ4" s="106"/>
      <c r="AK4" s="106"/>
      <c r="AL4" s="106"/>
      <c r="AM4" s="106"/>
    </row>
    <row r="5" spans="2:39" ht="12.75" customHeight="1" thickBot="1">
      <c r="B5" s="64"/>
      <c r="C5" s="478" t="s">
        <v>23</v>
      </c>
      <c r="D5" s="73" t="s">
        <v>20</v>
      </c>
      <c r="F5" s="38" t="s">
        <v>973</v>
      </c>
      <c r="G5" s="75"/>
      <c r="H5" s="75"/>
      <c r="I5" s="38"/>
      <c r="J5" s="38"/>
      <c r="K5" s="75"/>
      <c r="L5" s="2052"/>
      <c r="M5" s="2052" t="s">
        <v>106</v>
      </c>
      <c r="N5" s="58"/>
      <c r="O5" s="38"/>
      <c r="P5" s="76"/>
      <c r="Q5" s="477" t="s">
        <v>25</v>
      </c>
      <c r="R5" s="477" t="s">
        <v>24</v>
      </c>
      <c r="S5" s="842" t="s">
        <v>290</v>
      </c>
      <c r="T5" s="853" t="s">
        <v>290</v>
      </c>
      <c r="V5" s="106"/>
      <c r="W5" s="106"/>
      <c r="X5" s="98"/>
      <c r="Y5" s="98"/>
      <c r="Z5" s="367"/>
      <c r="AA5" s="106"/>
      <c r="AB5" s="367"/>
      <c r="AC5" s="126"/>
      <c r="AD5" s="106"/>
      <c r="AE5" s="106"/>
      <c r="AF5" s="106"/>
      <c r="AG5" s="106"/>
      <c r="AH5" s="106"/>
      <c r="AI5" s="106"/>
      <c r="AJ5" s="626"/>
      <c r="AK5" s="106"/>
      <c r="AL5" s="106"/>
      <c r="AM5" s="106"/>
    </row>
    <row r="6" spans="2:39" ht="13.5" customHeight="1">
      <c r="B6" s="64" t="s">
        <v>177</v>
      </c>
      <c r="C6" s="476"/>
      <c r="D6" s="72" t="s">
        <v>37</v>
      </c>
      <c r="E6" s="36" t="s">
        <v>26</v>
      </c>
      <c r="F6" s="36" t="s">
        <v>27</v>
      </c>
      <c r="G6" s="36" t="s">
        <v>28</v>
      </c>
      <c r="H6" s="36" t="s">
        <v>29</v>
      </c>
      <c r="I6" s="35" t="s">
        <v>30</v>
      </c>
      <c r="J6" s="36" t="s">
        <v>31</v>
      </c>
      <c r="K6" s="35" t="s">
        <v>32</v>
      </c>
      <c r="L6" s="36" t="s">
        <v>33</v>
      </c>
      <c r="M6" s="35" t="s">
        <v>34</v>
      </c>
      <c r="N6" s="850" t="s">
        <v>35</v>
      </c>
      <c r="O6" s="36" t="s">
        <v>574</v>
      </c>
      <c r="P6" s="36" t="s">
        <v>575</v>
      </c>
      <c r="Q6" s="477">
        <v>12</v>
      </c>
      <c r="R6" s="477" t="s">
        <v>36</v>
      </c>
      <c r="S6" s="477" t="s">
        <v>25</v>
      </c>
      <c r="T6" s="854" t="s">
        <v>291</v>
      </c>
      <c r="V6" s="106"/>
      <c r="W6" s="106"/>
      <c r="X6" s="98"/>
      <c r="Y6" s="98"/>
      <c r="Z6" s="367"/>
      <c r="AA6" s="106"/>
      <c r="AB6" s="367"/>
      <c r="AC6" s="126"/>
      <c r="AD6" s="106"/>
      <c r="AE6" s="106"/>
      <c r="AF6" s="106"/>
      <c r="AG6" s="106"/>
      <c r="AH6" s="334"/>
      <c r="AI6" s="106"/>
      <c r="AJ6" s="626"/>
      <c r="AK6" s="106"/>
      <c r="AL6" s="106"/>
      <c r="AM6" s="106"/>
    </row>
    <row r="7" spans="2:39" ht="12" customHeight="1">
      <c r="B7" s="64"/>
      <c r="C7" s="478" t="s">
        <v>178</v>
      </c>
      <c r="D7" s="849" t="s">
        <v>179</v>
      </c>
      <c r="E7" s="73" t="s">
        <v>38</v>
      </c>
      <c r="F7" s="73" t="s">
        <v>38</v>
      </c>
      <c r="G7" s="73" t="s">
        <v>38</v>
      </c>
      <c r="H7" s="73" t="s">
        <v>38</v>
      </c>
      <c r="I7" s="31" t="s">
        <v>38</v>
      </c>
      <c r="J7" s="73" t="s">
        <v>38</v>
      </c>
      <c r="K7" s="73" t="s">
        <v>38</v>
      </c>
      <c r="L7" s="31" t="s">
        <v>38</v>
      </c>
      <c r="M7" s="73" t="s">
        <v>38</v>
      </c>
      <c r="N7" s="466" t="s">
        <v>38</v>
      </c>
      <c r="O7" s="73" t="s">
        <v>38</v>
      </c>
      <c r="P7" s="73" t="s">
        <v>38</v>
      </c>
      <c r="Q7" s="477" t="s">
        <v>288</v>
      </c>
      <c r="R7" s="477" t="s">
        <v>170</v>
      </c>
      <c r="S7" s="477">
        <v>12</v>
      </c>
      <c r="T7" s="854"/>
      <c r="V7" s="106"/>
      <c r="W7" s="106"/>
      <c r="X7" s="98"/>
      <c r="Y7" s="98"/>
      <c r="Z7" s="126"/>
      <c r="AA7" s="106"/>
      <c r="AB7" s="367"/>
      <c r="AC7" s="126"/>
      <c r="AD7" s="106"/>
      <c r="AE7" s="106"/>
      <c r="AF7" s="106"/>
      <c r="AG7" s="106"/>
      <c r="AH7" s="334"/>
      <c r="AI7" s="106"/>
      <c r="AJ7" s="627"/>
      <c r="AK7" s="106"/>
      <c r="AL7" s="106"/>
      <c r="AM7" s="106"/>
    </row>
    <row r="8" spans="2:39" ht="14.25" customHeight="1" thickBot="1">
      <c r="B8" s="64"/>
      <c r="C8" s="476"/>
      <c r="D8" s="851">
        <v>0.6</v>
      </c>
      <c r="E8" s="19"/>
      <c r="F8" s="72"/>
      <c r="G8" s="19"/>
      <c r="H8" s="72"/>
      <c r="I8" s="7"/>
      <c r="J8" s="2080"/>
      <c r="K8" s="72"/>
      <c r="L8" s="19"/>
      <c r="M8" s="72"/>
      <c r="N8" s="7"/>
      <c r="O8" s="663"/>
      <c r="P8" s="663"/>
      <c r="Q8" s="477"/>
      <c r="R8" s="477" t="s">
        <v>171</v>
      </c>
      <c r="S8" s="477" t="s">
        <v>288</v>
      </c>
      <c r="T8" s="855">
        <v>1</v>
      </c>
      <c r="V8" s="106"/>
      <c r="W8" s="106"/>
      <c r="X8" s="98"/>
      <c r="Y8" s="98"/>
      <c r="Z8" s="201"/>
      <c r="AA8" s="126"/>
      <c r="AB8" s="367"/>
      <c r="AC8" s="126"/>
      <c r="AD8" s="106"/>
      <c r="AE8" s="274"/>
      <c r="AF8" s="367"/>
      <c r="AG8" s="157"/>
      <c r="AH8" s="628"/>
      <c r="AI8" s="106"/>
      <c r="AJ8" s="627"/>
      <c r="AK8" s="106"/>
      <c r="AL8" s="106"/>
      <c r="AM8" s="106"/>
    </row>
    <row r="9" spans="2:39">
      <c r="B9" s="479">
        <v>1</v>
      </c>
      <c r="C9" s="480" t="s">
        <v>180</v>
      </c>
      <c r="D9" s="2219">
        <v>72</v>
      </c>
      <c r="E9" s="2830">
        <f>'12-18л. РАСКЛАДКА'!W12</f>
        <v>60</v>
      </c>
      <c r="F9" s="1640">
        <f>'12-18л. РАСКЛАДКА'!W71</f>
        <v>80</v>
      </c>
      <c r="G9" s="1640">
        <f>'12-18л. РАСКЛАДКА'!W129</f>
        <v>50</v>
      </c>
      <c r="H9" s="1640">
        <f>'12-18л. РАСКЛАДКА'!W185</f>
        <v>80</v>
      </c>
      <c r="I9" s="2053">
        <f>'12-18л. РАСКЛАДКА'!W242</f>
        <v>50</v>
      </c>
      <c r="J9" s="2144">
        <f>'12-18л. РАСКЛАДКА'!W296</f>
        <v>60</v>
      </c>
      <c r="K9" s="1640">
        <f>'12-18л. РАСКЛАДКА'!W351</f>
        <v>90</v>
      </c>
      <c r="L9" s="1640">
        <f>'12-18л. РАСКЛАДКА'!W407</f>
        <v>80</v>
      </c>
      <c r="M9" s="1640">
        <f>'12-18л. РАСКЛАДКА'!W460</f>
        <v>80</v>
      </c>
      <c r="N9" s="1640">
        <f>'12-18л. РАСКЛАДКА'!W514</f>
        <v>70</v>
      </c>
      <c r="O9" s="2053">
        <f>'12-18л. РАСКЛАДКА'!W567</f>
        <v>80</v>
      </c>
      <c r="P9" s="2145">
        <f>'12-18л. РАСКЛАДКА'!W622</f>
        <v>80</v>
      </c>
      <c r="Q9" s="2081">
        <f>E9+F9+G9+H9+I9+J9+K9+L9+M9+N9+O9+P9</f>
        <v>860</v>
      </c>
      <c r="R9" s="3714">
        <v>-0.46296295999999998</v>
      </c>
      <c r="S9" s="3728">
        <v>864</v>
      </c>
      <c r="T9" s="2412">
        <v>120</v>
      </c>
      <c r="V9" s="383"/>
      <c r="W9" s="106"/>
      <c r="X9" s="629"/>
      <c r="Y9" s="367"/>
      <c r="Z9" s="367"/>
      <c r="AA9" s="507"/>
      <c r="AB9" s="106"/>
      <c r="AC9" s="106"/>
      <c r="AD9" s="106"/>
      <c r="AE9" s="631"/>
      <c r="AF9" s="126"/>
      <c r="AG9" s="106"/>
      <c r="AH9" s="632"/>
      <c r="AI9" s="106"/>
      <c r="AJ9" s="633"/>
      <c r="AK9" s="106"/>
      <c r="AL9" s="106"/>
      <c r="AM9" s="106"/>
    </row>
    <row r="10" spans="2:39">
      <c r="B10" s="458">
        <v>2</v>
      </c>
      <c r="C10" s="231" t="s">
        <v>40</v>
      </c>
      <c r="D10" s="2220">
        <v>120</v>
      </c>
      <c r="E10" s="2831">
        <f>'12-18л. РАСКЛАДКА'!W13</f>
        <v>110</v>
      </c>
      <c r="F10" s="1637">
        <f>'12-18л. РАСКЛАДКА'!W72</f>
        <v>120</v>
      </c>
      <c r="G10" s="1637">
        <f>'12-18л. РАСКЛАДКА'!W130</f>
        <v>70</v>
      </c>
      <c r="H10" s="1637">
        <f>'12-18л. РАСКЛАДКА'!W186</f>
        <v>127.01</v>
      </c>
      <c r="I10" s="2054">
        <f>'12-18л. РАСКЛАДКА'!W243</f>
        <v>104</v>
      </c>
      <c r="J10" s="2102">
        <f>'12-18л. РАСКЛАДКА'!W297</f>
        <v>127</v>
      </c>
      <c r="K10" s="1637">
        <f>'12-18л. РАСКЛАДКА'!W352</f>
        <v>120</v>
      </c>
      <c r="L10" s="1637">
        <f>'12-18л. РАСКЛАДКА'!W408</f>
        <v>129.19999999999999</v>
      </c>
      <c r="M10" s="1637">
        <f>'12-18л. РАСКЛАДКА'!W461</f>
        <v>60</v>
      </c>
      <c r="N10" s="1637">
        <f>'12-18л. РАСКЛАДКА'!W515</f>
        <v>120</v>
      </c>
      <c r="O10" s="2054">
        <f>'12-18л. РАСКЛАДКА'!W568</f>
        <v>136</v>
      </c>
      <c r="P10" s="2146">
        <f>'12-18л. РАСКЛАДКА'!W623</f>
        <v>120</v>
      </c>
      <c r="Q10" s="2074">
        <f>E10+F10+G10+H10+I10+J10+K10+L10+M10+N10+O10+P10</f>
        <v>1343.21</v>
      </c>
      <c r="R10" s="2848">
        <v>-6.7215277799999997</v>
      </c>
      <c r="S10" s="3724">
        <v>1440</v>
      </c>
      <c r="T10" s="2413">
        <v>200</v>
      </c>
      <c r="V10" s="383"/>
      <c r="W10" s="106"/>
      <c r="X10" s="634"/>
      <c r="Y10" s="635"/>
      <c r="Z10" s="367"/>
      <c r="AA10" s="106"/>
      <c r="AB10" s="106"/>
      <c r="AC10" s="106"/>
      <c r="AD10" s="106"/>
      <c r="AE10" s="631"/>
      <c r="AF10" s="126"/>
      <c r="AG10" s="106"/>
      <c r="AH10" s="632"/>
      <c r="AI10" s="106"/>
      <c r="AJ10" s="633"/>
      <c r="AK10" s="106"/>
      <c r="AL10" s="106"/>
      <c r="AM10" s="106"/>
    </row>
    <row r="11" spans="2:39">
      <c r="B11" s="458">
        <v>3</v>
      </c>
      <c r="C11" s="231" t="s">
        <v>41</v>
      </c>
      <c r="D11" s="2220">
        <v>12</v>
      </c>
      <c r="E11" s="2831">
        <f>'12-18л. РАСКЛАДКА'!W14</f>
        <v>0</v>
      </c>
      <c r="F11" s="1637">
        <f>'12-18л. РАСКЛАДКА'!W73</f>
        <v>8.16</v>
      </c>
      <c r="G11" s="1637">
        <f>'12-18л. РАСКЛАДКА'!W131</f>
        <v>7.08</v>
      </c>
      <c r="H11" s="1637">
        <f>'12-18л. РАСКЛАДКА'!W187</f>
        <v>2.13</v>
      </c>
      <c r="I11" s="2054">
        <f>'12-18л. РАСКЛАДКА'!W244</f>
        <v>28.92</v>
      </c>
      <c r="J11" s="2102">
        <f>'12-18л. РАСКЛАДКА'!W298</f>
        <v>14</v>
      </c>
      <c r="K11" s="1637">
        <f>'12-18л. РАСКЛАДКА'!W353</f>
        <v>22.52</v>
      </c>
      <c r="L11" s="1637">
        <f>'12-18л. РАСКЛАДКА'!W409</f>
        <v>2.5</v>
      </c>
      <c r="M11" s="1637">
        <f>'12-18л. РАСКЛАДКА'!W462</f>
        <v>43.09</v>
      </c>
      <c r="N11" s="1637">
        <f>'12-18л. РАСКЛАДКА'!W516</f>
        <v>3</v>
      </c>
      <c r="O11" s="2054">
        <f>'12-18л. РАСКЛАДКА'!W569</f>
        <v>1.8</v>
      </c>
      <c r="P11" s="2146">
        <f>'12-18л. РАСКЛАДКА'!W624</f>
        <v>10.8</v>
      </c>
      <c r="Q11" s="2082">
        <f>E11+F11+G11+H11+I11+J11+K11+L11+M11+N11+O11+P11</f>
        <v>144.00000000000003</v>
      </c>
      <c r="R11" s="2848">
        <v>0</v>
      </c>
      <c r="S11" s="3724">
        <v>144</v>
      </c>
      <c r="T11" s="2413">
        <v>20</v>
      </c>
      <c r="V11" s="383"/>
      <c r="W11" s="106"/>
      <c r="X11" s="629"/>
      <c r="Y11" s="635"/>
      <c r="Z11" s="367"/>
      <c r="AA11" s="106"/>
      <c r="AB11" s="106"/>
      <c r="AC11" s="106"/>
      <c r="AD11" s="106"/>
      <c r="AE11" s="631"/>
      <c r="AF11" s="126"/>
      <c r="AG11" s="106"/>
      <c r="AH11" s="632"/>
      <c r="AI11" s="106"/>
      <c r="AJ11" s="636"/>
      <c r="AK11" s="106"/>
      <c r="AL11" s="106"/>
      <c r="AM11" s="106"/>
    </row>
    <row r="12" spans="2:39">
      <c r="B12" s="458">
        <v>4</v>
      </c>
      <c r="C12" s="231" t="s">
        <v>42</v>
      </c>
      <c r="D12" s="2220">
        <v>30</v>
      </c>
      <c r="E12" s="2831">
        <f>'12-18л. РАСКЛАДКА'!W15</f>
        <v>42.8</v>
      </c>
      <c r="F12" s="1637">
        <f>'12-18л. РАСКЛАДКА'!W74</f>
        <v>5</v>
      </c>
      <c r="G12" s="1637">
        <f>'12-18л. РАСКЛАДКА'!W132</f>
        <v>14.1</v>
      </c>
      <c r="H12" s="1637">
        <f>'12-18л. РАСКЛАДКА'!W188</f>
        <v>43.65</v>
      </c>
      <c r="I12" s="2054">
        <f>'12-18л. РАСКЛАДКА'!W245</f>
        <v>15</v>
      </c>
      <c r="J12" s="2102">
        <f>'12-18л. РАСКЛАДКА'!W299</f>
        <v>25</v>
      </c>
      <c r="K12" s="1637">
        <f>'12-18л. РАСКЛАДКА'!W354</f>
        <v>39.24</v>
      </c>
      <c r="L12" s="1637">
        <f>'12-18л. РАСКЛАДКА'!W410</f>
        <v>0</v>
      </c>
      <c r="M12" s="1637">
        <f>'12-18л. РАСКЛАДКА'!W463</f>
        <v>54.45</v>
      </c>
      <c r="N12" s="1637">
        <f>'12-18л. РАСКЛАДКА'!W517</f>
        <v>42.11</v>
      </c>
      <c r="O12" s="2054">
        <f>'12-18л. РАСКЛАДКА'!W570</f>
        <v>43.65</v>
      </c>
      <c r="P12" s="2146">
        <f>'12-18л. РАСКЛАДКА'!W625</f>
        <v>35</v>
      </c>
      <c r="Q12" s="2082">
        <f t="shared" ref="Q12:Q45" si="0">E12+F12+G12+H12+I12+J12+K12+L12+M12+N12+O12+P12</f>
        <v>360</v>
      </c>
      <c r="R12" s="2956">
        <v>0</v>
      </c>
      <c r="S12" s="3724">
        <v>360</v>
      </c>
      <c r="T12" s="2413">
        <v>50</v>
      </c>
      <c r="V12" s="383"/>
      <c r="W12" s="106"/>
      <c r="X12" s="637"/>
      <c r="Y12" s="635"/>
      <c r="Z12" s="367"/>
      <c r="AA12" s="106"/>
      <c r="AB12" s="106"/>
      <c r="AC12" s="106"/>
      <c r="AD12" s="106"/>
      <c r="AE12" s="631"/>
      <c r="AF12" s="126"/>
      <c r="AG12" s="106"/>
      <c r="AH12" s="632"/>
      <c r="AI12" s="106"/>
      <c r="AJ12" s="633"/>
      <c r="AK12" s="106"/>
      <c r="AL12" s="106"/>
      <c r="AM12" s="106"/>
    </row>
    <row r="13" spans="2:39" ht="12.75" customHeight="1">
      <c r="B13" s="458">
        <v>5</v>
      </c>
      <c r="C13" s="231" t="s">
        <v>43</v>
      </c>
      <c r="D13" s="2220">
        <v>12</v>
      </c>
      <c r="E13" s="2831">
        <f>'12-18л. РАСКЛАДКА'!W16</f>
        <v>0</v>
      </c>
      <c r="F13" s="1637">
        <f>'12-18л. РАСКЛАДКА'!W75</f>
        <v>0</v>
      </c>
      <c r="G13" s="1637">
        <f>'12-18л. РАСКЛАДКА'!W133</f>
        <v>0</v>
      </c>
      <c r="H13" s="1637">
        <f>'12-18л. РАСКЛАДКА'!W189</f>
        <v>60</v>
      </c>
      <c r="I13" s="2054">
        <f>'12-18л. РАСКЛАДКА'!W246</f>
        <v>0</v>
      </c>
      <c r="J13" s="2102">
        <f>'12-18л. РАСКЛАДКА'!W300</f>
        <v>18</v>
      </c>
      <c r="K13" s="1637">
        <f>'12-18л. РАСКЛАДКА'!W355</f>
        <v>0</v>
      </c>
      <c r="L13" s="1637">
        <f>'12-18л. РАСКЛАДКА'!W411</f>
        <v>55</v>
      </c>
      <c r="M13" s="1637">
        <f>'12-18л. РАСКЛАДКА'!W464</f>
        <v>0</v>
      </c>
      <c r="N13" s="1637">
        <f>'12-18л. РАСКЛАДКА'!W518</f>
        <v>15</v>
      </c>
      <c r="O13" s="2054">
        <f>'12-18л. РАСКЛАДКА'!W571</f>
        <v>0</v>
      </c>
      <c r="P13" s="2146">
        <f>'12-18л. РАСКЛАДКА'!W626</f>
        <v>0</v>
      </c>
      <c r="Q13" s="2082">
        <f t="shared" si="0"/>
        <v>148</v>
      </c>
      <c r="R13" s="2956">
        <v>2.7777778</v>
      </c>
      <c r="S13" s="3724">
        <v>144</v>
      </c>
      <c r="T13" s="2413">
        <v>20</v>
      </c>
      <c r="V13" s="383"/>
      <c r="W13" s="106"/>
      <c r="X13" s="629"/>
      <c r="Y13" s="635"/>
      <c r="Z13" s="367"/>
      <c r="AA13" s="106"/>
      <c r="AB13" s="106"/>
      <c r="AC13" s="106"/>
      <c r="AD13" s="106"/>
      <c r="AE13" s="631"/>
      <c r="AF13" s="126"/>
      <c r="AG13" s="106"/>
      <c r="AH13" s="632"/>
      <c r="AI13" s="106"/>
      <c r="AJ13" s="638"/>
      <c r="AK13" s="106"/>
      <c r="AL13" s="106"/>
      <c r="AM13" s="106"/>
    </row>
    <row r="14" spans="2:39">
      <c r="B14" s="1389">
        <v>6</v>
      </c>
      <c r="C14" s="1419" t="s">
        <v>44</v>
      </c>
      <c r="D14" s="2224">
        <v>112.2</v>
      </c>
      <c r="E14" s="2832">
        <f>'12-18л. РАСКЛАДКА'!W17</f>
        <v>67.5</v>
      </c>
      <c r="F14" s="1644">
        <f>'12-18л. РАСКЛАДКА'!W76</f>
        <v>279.53999999999996</v>
      </c>
      <c r="G14" s="1644">
        <f>'12-18л. РАСКЛАДКА'!W134</f>
        <v>153.9</v>
      </c>
      <c r="H14" s="1644">
        <f>'12-18л. РАСКЛАДКА'!W190</f>
        <v>43</v>
      </c>
      <c r="I14" s="2055">
        <f>'12-18л. РАСКЛАДКА'!W247</f>
        <v>36</v>
      </c>
      <c r="J14" s="2095">
        <f>'12-18л. РАСКЛАДКА'!W301</f>
        <v>112</v>
      </c>
      <c r="K14" s="1644">
        <f>'12-18л. РАСКЛАДКА'!W356</f>
        <v>50</v>
      </c>
      <c r="L14" s="1644">
        <f>'12-18л. РАСКЛАДКА'!W412</f>
        <v>153.9</v>
      </c>
      <c r="M14" s="1644">
        <f>'12-18л. РАСКЛАДКА'!W465</f>
        <v>177.36</v>
      </c>
      <c r="N14" s="1644">
        <f>'12-18л. РАСКЛАДКА'!W519</f>
        <v>85.56</v>
      </c>
      <c r="O14" s="2055">
        <f>'12-18л. РАСКЛАДКА'!W572</f>
        <v>75.240000000000009</v>
      </c>
      <c r="P14" s="2147">
        <f>'12-18л. РАСКЛАДКА'!W627</f>
        <v>131.4</v>
      </c>
      <c r="Q14" s="2075">
        <f t="shared" si="0"/>
        <v>1365.3999999999999</v>
      </c>
      <c r="R14" s="3715">
        <v>1.4111705299999999</v>
      </c>
      <c r="S14" s="3726">
        <v>1346.4</v>
      </c>
      <c r="T14" s="2414">
        <v>187</v>
      </c>
      <c r="V14" s="383"/>
      <c r="W14" s="106"/>
      <c r="X14" s="629"/>
      <c r="Y14" s="635"/>
      <c r="Z14" s="367"/>
      <c r="AA14" s="106"/>
      <c r="AB14" s="106"/>
      <c r="AC14" s="106"/>
      <c r="AD14" s="106"/>
      <c r="AE14" s="631"/>
      <c r="AF14" s="126"/>
      <c r="AG14" s="106"/>
      <c r="AH14" s="632"/>
      <c r="AI14" s="106"/>
      <c r="AJ14" s="636"/>
      <c r="AK14" s="106"/>
      <c r="AL14" s="106"/>
      <c r="AM14" s="106"/>
    </row>
    <row r="15" spans="2:39" ht="12" customHeight="1">
      <c r="B15" s="1389">
        <v>7</v>
      </c>
      <c r="C15" s="2133" t="s">
        <v>423</v>
      </c>
      <c r="D15" s="3695">
        <v>172.8</v>
      </c>
      <c r="E15" s="1646">
        <f>'12-18л. РАСКЛАДКА'!W18</f>
        <v>231.24</v>
      </c>
      <c r="F15" s="1647">
        <f>'12-18л. РАСКЛАДКА'!W77</f>
        <v>376.87</v>
      </c>
      <c r="G15" s="1646">
        <f>'12-18л. РАСКЛАДКА'!W135</f>
        <v>192.5</v>
      </c>
      <c r="H15" s="1647">
        <f>'12-18л. РАСКЛАДКА'!W191</f>
        <v>169.584</v>
      </c>
      <c r="I15" s="1646">
        <f>'12-18л. РАСКЛАДКА'!W248</f>
        <v>204.36099999999999</v>
      </c>
      <c r="J15" s="2095">
        <f>'12-18л. РАСКЛАДКА'!W302</f>
        <v>456.9</v>
      </c>
      <c r="K15" s="2103">
        <f>'12-18л. РАСКЛАДКА'!W357</f>
        <v>166.51</v>
      </c>
      <c r="L15" s="1646">
        <f>'12-18л. РАСКЛАДКА'!W413</f>
        <v>239.08500000000001</v>
      </c>
      <c r="M15" s="1647">
        <f>'12-18л. РАСКЛАДКА'!W466</f>
        <v>190.7</v>
      </c>
      <c r="N15" s="1646">
        <f>'12-18л. РАСКЛАДКА'!W520</f>
        <v>257.60000000000002</v>
      </c>
      <c r="O15" s="2059">
        <f>'12-18л. РАСКЛАДКА'!W573</f>
        <v>299.91199999999998</v>
      </c>
      <c r="P15" s="2147">
        <f>'12-18л. РАСКЛАДКА'!W628</f>
        <v>379.25</v>
      </c>
      <c r="Q15" s="2075">
        <f t="shared" si="0"/>
        <v>3164.5119999999997</v>
      </c>
      <c r="R15" s="3716">
        <v>52.609567900000002</v>
      </c>
      <c r="S15" s="3726">
        <v>2073.6</v>
      </c>
      <c r="T15" s="2409">
        <f>T17-T16</f>
        <v>288</v>
      </c>
      <c r="V15" s="383"/>
      <c r="W15" s="106"/>
      <c r="X15" s="2231"/>
      <c r="Y15" s="2232"/>
      <c r="Z15" s="2202"/>
      <c r="AA15" s="2203"/>
      <c r="AB15" s="2203"/>
      <c r="AC15" s="2203"/>
      <c r="AD15" s="2203"/>
      <c r="AE15" s="2204"/>
      <c r="AF15" s="2205"/>
      <c r="AG15" s="2203"/>
      <c r="AH15" s="2206"/>
      <c r="AI15" s="2203"/>
      <c r="AJ15" s="2233"/>
      <c r="AK15" s="106"/>
      <c r="AL15" s="106"/>
      <c r="AM15" s="106"/>
    </row>
    <row r="16" spans="2:39" ht="11.25" customHeight="1">
      <c r="B16" s="1418"/>
      <c r="C16" s="2222" t="s">
        <v>424</v>
      </c>
      <c r="D16" s="3696">
        <v>19.2</v>
      </c>
      <c r="E16" s="1645">
        <f>'12-18л. РАСКЛАДКА'!W19</f>
        <v>27.789000000000001</v>
      </c>
      <c r="F16" s="1648">
        <f>'12-18л. РАСКЛАДКА'!W78</f>
        <v>6.4399999999999995</v>
      </c>
      <c r="G16" s="1645">
        <f>'12-18л. РАСКЛАДКА'!W136</f>
        <v>7.5</v>
      </c>
      <c r="H16" s="1648">
        <f>'12-18л. РАСКЛАДКА'!W192</f>
        <v>23</v>
      </c>
      <c r="I16" s="1645">
        <f>'12-18л. РАСКЛАДКА'!W249</f>
        <v>4.32</v>
      </c>
      <c r="J16" s="2096">
        <f>'12-18л. РАСКЛАДКА'!W303</f>
        <v>5.7</v>
      </c>
      <c r="K16" s="2104">
        <f>'12-18л. РАСКЛАДКА'!W358</f>
        <v>81</v>
      </c>
      <c r="L16" s="1645">
        <f>'12-18л. РАСКЛАДКА'!W414</f>
        <v>14.9</v>
      </c>
      <c r="M16" s="1648">
        <f>'12-18л. РАСКЛАДКА'!W467</f>
        <v>0</v>
      </c>
      <c r="N16" s="1645">
        <f>'12-18л. РАСКЛАДКА'!W521</f>
        <v>62.4</v>
      </c>
      <c r="O16" s="2060">
        <f>'12-18л. РАСКЛАДКА'!W574</f>
        <v>7.57</v>
      </c>
      <c r="P16" s="2148">
        <f>'12-18л. РАСКЛАДКА'!W629</f>
        <v>10</v>
      </c>
      <c r="Q16" s="2083">
        <f t="shared" si="0"/>
        <v>250.61900000000003</v>
      </c>
      <c r="R16" s="3717">
        <v>8.7756076400000005</v>
      </c>
      <c r="S16" s="3727">
        <v>230.4</v>
      </c>
      <c r="T16" s="2410">
        <f>(T17/100)*10</f>
        <v>32</v>
      </c>
      <c r="V16" s="383"/>
      <c r="W16" s="106"/>
      <c r="X16" s="2231"/>
      <c r="Y16" s="2232"/>
      <c r="Z16" s="2202"/>
      <c r="AA16" s="2203"/>
      <c r="AB16" s="2203"/>
      <c r="AC16" s="2203"/>
      <c r="AD16" s="2203"/>
      <c r="AE16" s="2204"/>
      <c r="AF16" s="2205"/>
      <c r="AG16" s="2203"/>
      <c r="AH16" s="2206"/>
      <c r="AI16" s="2203"/>
      <c r="AJ16" s="2233"/>
      <c r="AK16" s="106"/>
      <c r="AL16" s="106"/>
      <c r="AM16" s="106"/>
    </row>
    <row r="17" spans="2:39" ht="12.75" customHeight="1">
      <c r="B17" s="1390"/>
      <c r="C17" s="2223" t="s">
        <v>435</v>
      </c>
      <c r="D17" s="2225">
        <v>192</v>
      </c>
      <c r="E17" s="1395">
        <f>'12-18л. РАСКЛАДКА'!W20</f>
        <v>259.029</v>
      </c>
      <c r="F17" s="1394">
        <f>'12-18л. РАСКЛАДКА'!W79</f>
        <v>383.31</v>
      </c>
      <c r="G17" s="1395">
        <f>'12-18л. РАСКЛАДКА'!W137</f>
        <v>200</v>
      </c>
      <c r="H17" s="1394">
        <f>'12-18л. РАСКЛАДКА'!W193</f>
        <v>192.584</v>
      </c>
      <c r="I17" s="1395">
        <f>'12-18л. РАСКЛАДКА'!W250</f>
        <v>208.68100000000001</v>
      </c>
      <c r="J17" s="2097">
        <f>'12-18л. РАСКЛАДКА'!W304</f>
        <v>462.6</v>
      </c>
      <c r="K17" s="2105">
        <f>'12-18л. РАСКЛАДКА'!W359</f>
        <v>247.51</v>
      </c>
      <c r="L17" s="1395">
        <f>'12-18л. РАСКЛАДКА'!W415</f>
        <v>253.98500000000001</v>
      </c>
      <c r="M17" s="1394">
        <f>'12-18л. РАСКЛАДКА'!W468</f>
        <v>190.7</v>
      </c>
      <c r="N17" s="1395">
        <f>'12-18л. РАСКЛАДКА'!W522</f>
        <v>320</v>
      </c>
      <c r="O17" s="2056">
        <f>'12-18л. РАСКЛАДКА'!W575</f>
        <v>307.48199999999997</v>
      </c>
      <c r="P17" s="2149">
        <f>'12-18л. РАСКЛАДКА'!W630</f>
        <v>389.25</v>
      </c>
      <c r="Q17" s="2077">
        <f t="shared" si="0"/>
        <v>3415.1309999999999</v>
      </c>
      <c r="R17" s="3718">
        <v>48.226171880000003</v>
      </c>
      <c r="S17" s="3725">
        <v>2304</v>
      </c>
      <c r="T17" s="2411">
        <v>320</v>
      </c>
      <c r="V17" s="383"/>
      <c r="W17" s="106"/>
      <c r="X17" s="634"/>
      <c r="Y17" s="2234"/>
      <c r="Z17" s="367"/>
      <c r="AA17" s="106"/>
      <c r="AB17" s="106"/>
      <c r="AC17" s="106"/>
      <c r="AD17" s="106"/>
      <c r="AE17" s="631"/>
      <c r="AF17" s="126"/>
      <c r="AG17" s="106"/>
      <c r="AH17" s="632"/>
      <c r="AI17" s="106"/>
      <c r="AJ17" s="638"/>
      <c r="AK17" s="106"/>
      <c r="AL17" s="106"/>
      <c r="AM17" s="106"/>
    </row>
    <row r="18" spans="2:39" ht="13.5" customHeight="1">
      <c r="B18" s="1390">
        <v>8</v>
      </c>
      <c r="C18" s="1417" t="s">
        <v>181</v>
      </c>
      <c r="D18" s="2225">
        <v>111</v>
      </c>
      <c r="E18" s="2105">
        <f>'12-18л. РАСКЛАДКА'!W21</f>
        <v>112.5</v>
      </c>
      <c r="F18" s="1394">
        <f>'12-18л. РАСКЛАДКА'!W80</f>
        <v>105</v>
      </c>
      <c r="G18" s="1394">
        <f>'12-18л. РАСКЛАДКА'!W138</f>
        <v>130</v>
      </c>
      <c r="H18" s="1394">
        <f>'12-18л. РАСКЛАДКА'!W194</f>
        <v>105</v>
      </c>
      <c r="I18" s="2056">
        <f>'12-18л. РАСКЛАДКА'!W251</f>
        <v>127.5</v>
      </c>
      <c r="J18" s="2097">
        <f>'12-18л. РАСКЛАДКА'!W305</f>
        <v>102.5</v>
      </c>
      <c r="K18" s="1394">
        <f>'12-18л. РАСКЛАДКА'!W360</f>
        <v>105</v>
      </c>
      <c r="L18" s="1394">
        <f>'12-18л. РАСКЛАДКА'!W416</f>
        <v>105</v>
      </c>
      <c r="M18" s="1394">
        <f>'12-18л. РАСКЛАДКА'!W469</f>
        <v>105</v>
      </c>
      <c r="N18" s="1394">
        <f>'12-18л. РАСКЛАДКА'!W523</f>
        <v>105</v>
      </c>
      <c r="O18" s="2056">
        <f>'12-18л. РАСКЛАДКА'!W576</f>
        <v>100</v>
      </c>
      <c r="P18" s="2149">
        <f>'12-18л. РАСКЛАДКА'!W631</f>
        <v>129.5</v>
      </c>
      <c r="Q18" s="2077">
        <f>E18+F18+G18+H18+I18+J18+K18+L18+M18+N18+O18+P18</f>
        <v>1332</v>
      </c>
      <c r="R18" s="3719">
        <v>0</v>
      </c>
      <c r="S18" s="3725">
        <v>1332</v>
      </c>
      <c r="T18" s="2411">
        <v>185</v>
      </c>
      <c r="V18" s="383"/>
      <c r="W18" s="106"/>
      <c r="X18" s="634"/>
      <c r="Y18" s="2234"/>
      <c r="Z18" s="367"/>
      <c r="AA18" s="106"/>
      <c r="AB18" s="106"/>
      <c r="AC18" s="106"/>
      <c r="AD18" s="106"/>
      <c r="AE18" s="631"/>
      <c r="AF18" s="126"/>
      <c r="AG18" s="106"/>
      <c r="AH18" s="632"/>
      <c r="AI18" s="106"/>
      <c r="AJ18" s="638"/>
      <c r="AK18" s="106"/>
      <c r="AL18" s="106"/>
      <c r="AM18" s="106"/>
    </row>
    <row r="19" spans="2:39" ht="13.5" customHeight="1">
      <c r="B19" s="458">
        <v>9</v>
      </c>
      <c r="C19" s="231" t="s">
        <v>93</v>
      </c>
      <c r="D19" s="2220">
        <v>12</v>
      </c>
      <c r="E19" s="2831">
        <f>'12-18л. РАСКЛАДКА'!W22</f>
        <v>0</v>
      </c>
      <c r="F19" s="1637">
        <f>'12-18л. РАСКЛАДКА'!W81</f>
        <v>0</v>
      </c>
      <c r="G19" s="1637">
        <f>'12-18л. РАСКЛАДКА'!W139</f>
        <v>35</v>
      </c>
      <c r="H19" s="1637">
        <f>'12-18л. РАСКЛАДКА'!W195</f>
        <v>0</v>
      </c>
      <c r="I19" s="2054">
        <f>'12-18л. РАСКЛАДКА'!W252</f>
        <v>20</v>
      </c>
      <c r="J19" s="2102">
        <f>'12-18л. РАСКЛАДКА'!W306</f>
        <v>25</v>
      </c>
      <c r="K19" s="1637">
        <f>'12-18л. РАСКЛАДКА'!W361</f>
        <v>0</v>
      </c>
      <c r="L19" s="1637">
        <f>'12-18л. РАСКЛАДКА'!W417</f>
        <v>0</v>
      </c>
      <c r="M19" s="1637">
        <f>'12-18л. РАСКЛАДКА'!W470</f>
        <v>0</v>
      </c>
      <c r="N19" s="1637">
        <f>'12-18л. РАСКЛАДКА'!W524</f>
        <v>25</v>
      </c>
      <c r="O19" s="2054">
        <f>'12-18л. РАСКЛАДКА'!W577</f>
        <v>25</v>
      </c>
      <c r="P19" s="2146">
        <f>'12-18л. РАСКЛАДКА'!W632</f>
        <v>14</v>
      </c>
      <c r="Q19" s="2082">
        <f t="shared" si="0"/>
        <v>144</v>
      </c>
      <c r="R19" s="2956">
        <v>0</v>
      </c>
      <c r="S19" s="3724">
        <v>144</v>
      </c>
      <c r="T19" s="2413">
        <v>20</v>
      </c>
      <c r="V19" s="383"/>
      <c r="W19" s="106"/>
      <c r="X19" s="629"/>
      <c r="Y19" s="635"/>
      <c r="Z19" s="367"/>
      <c r="AA19" s="106"/>
      <c r="AB19" s="106"/>
      <c r="AC19" s="106"/>
      <c r="AD19" s="106"/>
      <c r="AE19" s="631"/>
      <c r="AF19" s="126"/>
      <c r="AG19" s="106"/>
      <c r="AH19" s="632"/>
      <c r="AI19" s="106"/>
      <c r="AJ19" s="633"/>
      <c r="AK19" s="106"/>
      <c r="AL19" s="106"/>
      <c r="AM19" s="106"/>
    </row>
    <row r="20" spans="2:39">
      <c r="B20" s="458">
        <v>10</v>
      </c>
      <c r="C20" s="1166" t="s">
        <v>351</v>
      </c>
      <c r="D20" s="2220">
        <v>120</v>
      </c>
      <c r="E20" s="2831">
        <f>'12-18л. РАСКЛАДКА'!W23</f>
        <v>0</v>
      </c>
      <c r="F20" s="1637">
        <f>'12-18л. РАСКЛАДКА'!W82</f>
        <v>200</v>
      </c>
      <c r="G20" s="1637">
        <f>'12-18л. РАСКЛАДКА'!W140</f>
        <v>0</v>
      </c>
      <c r="H20" s="1637">
        <f>'12-18л. РАСКЛАДКА'!W196</f>
        <v>200</v>
      </c>
      <c r="I20" s="2054">
        <f>'12-18л. РАСКЛАДКА'!W253</f>
        <v>200</v>
      </c>
      <c r="J20" s="2102">
        <f>'12-18л. РАСКЛАДКА'!W307</f>
        <v>200</v>
      </c>
      <c r="K20" s="1637">
        <f>'12-18л. РАСКЛАДКА'!W362</f>
        <v>200</v>
      </c>
      <c r="L20" s="1637">
        <f>'12-18л. РАСКЛАДКА'!W418</f>
        <v>0</v>
      </c>
      <c r="M20" s="1637">
        <f>'12-18л. РАСКЛАДКА'!W471</f>
        <v>200</v>
      </c>
      <c r="N20" s="1637">
        <f>'12-18л. РАСКЛАДКА'!W525</f>
        <v>0</v>
      </c>
      <c r="O20" s="2054">
        <f>'12-18л. РАСКЛАДКА'!W578</f>
        <v>100</v>
      </c>
      <c r="P20" s="2146">
        <f>'12-18л. РАСКЛАДКА'!W633</f>
        <v>180</v>
      </c>
      <c r="Q20" s="2074">
        <f t="shared" si="0"/>
        <v>1480</v>
      </c>
      <c r="R20" s="2956">
        <v>2.7777777800000001</v>
      </c>
      <c r="S20" s="3724">
        <v>1440</v>
      </c>
      <c r="T20" s="2413">
        <v>200</v>
      </c>
      <c r="V20" s="383"/>
      <c r="W20" s="106"/>
      <c r="X20" s="629"/>
      <c r="Y20" s="635"/>
      <c r="Z20" s="367"/>
      <c r="AA20" s="106"/>
      <c r="AB20" s="106"/>
      <c r="AC20" s="106"/>
      <c r="AD20" s="106"/>
      <c r="AE20" s="631"/>
      <c r="AF20" s="126"/>
      <c r="AG20" s="106"/>
      <c r="AH20" s="632"/>
      <c r="AI20" s="106"/>
      <c r="AJ20" s="633"/>
      <c r="AK20" s="106"/>
      <c r="AL20" s="106"/>
      <c r="AM20" s="106"/>
    </row>
    <row r="21" spans="2:39">
      <c r="B21" s="458">
        <v>11</v>
      </c>
      <c r="C21" s="231" t="s">
        <v>100</v>
      </c>
      <c r="D21" s="2220">
        <v>46.8</v>
      </c>
      <c r="E21" s="2831">
        <f>'12-18л. РАСКЛАДКА'!W24</f>
        <v>0</v>
      </c>
      <c r="F21" s="1637">
        <f>'12-18л. РАСКЛАДКА'!W83</f>
        <v>147.91</v>
      </c>
      <c r="G21" s="1637">
        <f>'12-18л. РАСКЛАДКА'!W141</f>
        <v>0</v>
      </c>
      <c r="H21" s="1637">
        <f>'12-18л. РАСКЛАДКА'!W197</f>
        <v>62.79</v>
      </c>
      <c r="I21" s="2054">
        <f>'12-18л. РАСКЛАДКА'!W254</f>
        <v>40.299999999999997</v>
      </c>
      <c r="J21" s="2102">
        <f>'12-18л. РАСКЛАДКА'!W308</f>
        <v>54.6</v>
      </c>
      <c r="K21" s="1637">
        <f>'12-18л. РАСКЛАДКА'!W363</f>
        <v>0</v>
      </c>
      <c r="L21" s="1637">
        <f>'12-18л. РАСКЛАДКА'!W419</f>
        <v>0</v>
      </c>
      <c r="M21" s="1637">
        <f>'12-18л. РАСКЛАДКА'!W472</f>
        <v>57</v>
      </c>
      <c r="N21" s="1637">
        <f>'12-18л. РАСКЛАДКА'!W526</f>
        <v>80</v>
      </c>
      <c r="O21" s="2054">
        <f>'12-18л. РАСКЛАДКА'!W579</f>
        <v>80</v>
      </c>
      <c r="P21" s="2146">
        <f>'12-18л. РАСКЛАДКА'!W634</f>
        <v>39</v>
      </c>
      <c r="Q21" s="2082">
        <f t="shared" si="0"/>
        <v>561.6</v>
      </c>
      <c r="R21" s="2956">
        <v>0</v>
      </c>
      <c r="S21" s="3722">
        <v>561.6</v>
      </c>
      <c r="T21" s="2413">
        <v>78</v>
      </c>
      <c r="V21" s="383"/>
      <c r="W21" s="106"/>
      <c r="X21" s="629"/>
      <c r="Y21" s="635"/>
      <c r="Z21" s="367"/>
      <c r="AA21" s="106"/>
      <c r="AB21" s="106"/>
      <c r="AC21" s="106"/>
      <c r="AD21" s="106"/>
      <c r="AE21" s="631"/>
      <c r="AF21" s="126"/>
      <c r="AG21" s="106"/>
      <c r="AH21" s="632"/>
      <c r="AI21" s="106"/>
      <c r="AJ21" s="633"/>
      <c r="AK21" s="106"/>
      <c r="AL21" s="106"/>
      <c r="AM21" s="106"/>
    </row>
    <row r="22" spans="2:39">
      <c r="B22" s="458">
        <v>12</v>
      </c>
      <c r="C22" s="231" t="s">
        <v>101</v>
      </c>
      <c r="D22" s="2220">
        <v>31.8</v>
      </c>
      <c r="E22" s="2831">
        <f>'12-18л. РАСКЛАДКА'!W25</f>
        <v>132.5</v>
      </c>
      <c r="F22" s="1637">
        <f>'12-18л. РАСКЛАДКА'!W84</f>
        <v>0</v>
      </c>
      <c r="G22" s="1637">
        <f>'12-18л. РАСКЛАДКА'!W142</f>
        <v>0</v>
      </c>
      <c r="H22" s="1637">
        <f>'12-18л. РАСКЛАДКА'!W198</f>
        <v>15.2</v>
      </c>
      <c r="I22" s="2054">
        <f>'12-18л. РАСКЛАДКА'!W255</f>
        <v>0</v>
      </c>
      <c r="J22" s="2102">
        <f>'12-18л. РАСКЛАДКА'!W309</f>
        <v>34.5</v>
      </c>
      <c r="K22" s="1637">
        <f>'12-18л. РАСКЛАДКА'!W364</f>
        <v>80</v>
      </c>
      <c r="L22" s="1637">
        <f>'12-18л. РАСКЛАДКА'!W420</f>
        <v>0</v>
      </c>
      <c r="M22" s="1637">
        <f>'12-18л. РАСКЛАДКА'!W473</f>
        <v>0</v>
      </c>
      <c r="N22" s="1637">
        <f>'12-18л. РАСКЛАДКА'!W527</f>
        <v>90.3</v>
      </c>
      <c r="O22" s="2054">
        <f>'12-18л. РАСКЛАДКА'!W580</f>
        <v>0</v>
      </c>
      <c r="P22" s="2146">
        <f>'12-18л. РАСКЛАДКА'!W635</f>
        <v>29.1</v>
      </c>
      <c r="Q22" s="2082">
        <f t="shared" si="0"/>
        <v>381.6</v>
      </c>
      <c r="R22" s="2956">
        <v>0</v>
      </c>
      <c r="S22" s="3722">
        <v>381.6</v>
      </c>
      <c r="T22" s="2413">
        <v>53</v>
      </c>
      <c r="V22" s="383"/>
      <c r="W22" s="106"/>
      <c r="X22" s="629"/>
      <c r="Y22" s="635"/>
      <c r="Z22" s="367"/>
      <c r="AA22" s="106"/>
      <c r="AB22" s="106"/>
      <c r="AC22" s="106"/>
      <c r="AD22" s="106"/>
      <c r="AE22" s="631"/>
      <c r="AF22" s="126"/>
      <c r="AG22" s="106"/>
      <c r="AH22" s="632"/>
      <c r="AI22" s="106"/>
      <c r="AJ22" s="633"/>
      <c r="AK22" s="106"/>
      <c r="AL22" s="106"/>
      <c r="AM22" s="106"/>
    </row>
    <row r="23" spans="2:39" ht="12.75" customHeight="1">
      <c r="B23" s="458">
        <v>13</v>
      </c>
      <c r="C23" s="231" t="s">
        <v>45</v>
      </c>
      <c r="D23" s="2220">
        <v>46.2</v>
      </c>
      <c r="E23" s="2831">
        <f>'12-18л. РАСКЛАДКА'!W26</f>
        <v>0</v>
      </c>
      <c r="F23" s="1637">
        <f>'12-18л. РАСКЛАДКА'!W85</f>
        <v>0</v>
      </c>
      <c r="G23" s="1637">
        <f>'12-18л. РАСКЛАДКА'!W143</f>
        <v>141.6</v>
      </c>
      <c r="H23" s="1637">
        <f>'12-18л. РАСКЛАДКА'!W199</f>
        <v>0</v>
      </c>
      <c r="I23" s="2054">
        <f>'12-18л. РАСКЛАДКА'!W256</f>
        <v>85.715000000000003</v>
      </c>
      <c r="J23" s="2102">
        <f>'12-18л. РАСКЛАДКА'!W310</f>
        <v>38.5</v>
      </c>
      <c r="K23" s="1637">
        <f>'12-18л. РАСКЛАДКА'!W365</f>
        <v>0</v>
      </c>
      <c r="L23" s="1637">
        <f>'12-18л. РАСКЛАДКА'!W421</f>
        <v>106.785</v>
      </c>
      <c r="M23" s="1637">
        <f>'12-18л. РАСКЛАДКА'!W474</f>
        <v>0</v>
      </c>
      <c r="N23" s="1637">
        <f>'12-18л. РАСКЛАДКА'!W528</f>
        <v>0</v>
      </c>
      <c r="O23" s="2054">
        <f>'12-18л. РАСКЛАДКА'!W581</f>
        <v>127.9</v>
      </c>
      <c r="P23" s="2146">
        <f>'12-18л. РАСКЛАДКА'!W636</f>
        <v>53.9</v>
      </c>
      <c r="Q23" s="2082">
        <f>E23+F23+G23+H23+I23+J23+K23+L23+M23+N23+O23+P23</f>
        <v>554.4</v>
      </c>
      <c r="R23" s="2956">
        <v>0</v>
      </c>
      <c r="S23" s="3722">
        <v>554.4</v>
      </c>
      <c r="T23" s="2413">
        <v>77</v>
      </c>
      <c r="V23" s="383"/>
      <c r="W23" s="106"/>
      <c r="X23" s="629"/>
      <c r="Y23" s="635"/>
      <c r="Z23" s="367"/>
      <c r="AA23" s="106"/>
      <c r="AB23" s="106"/>
      <c r="AC23" s="106"/>
      <c r="AD23" s="106"/>
      <c r="AE23" s="631"/>
      <c r="AF23" s="126"/>
      <c r="AG23" s="106"/>
      <c r="AH23" s="632"/>
      <c r="AI23" s="106"/>
      <c r="AJ23" s="633"/>
      <c r="AK23" s="106"/>
      <c r="AL23" s="106"/>
      <c r="AM23" s="106"/>
    </row>
    <row r="24" spans="2:39" ht="13.5" customHeight="1">
      <c r="B24" s="458">
        <v>14</v>
      </c>
      <c r="C24" s="231" t="s">
        <v>102</v>
      </c>
      <c r="D24" s="2220">
        <v>24</v>
      </c>
      <c r="E24" s="2831">
        <f>'12-18л. РАСКЛАДКА'!W27</f>
        <v>0</v>
      </c>
      <c r="F24" s="1637">
        <f>'12-18л. РАСКЛАДКА'!W86</f>
        <v>0</v>
      </c>
      <c r="G24" s="1637">
        <f>'12-18л. РАСКЛАДКА'!W144</f>
        <v>0</v>
      </c>
      <c r="H24" s="1637">
        <f>'12-18л. РАСКЛАДКА'!W200</f>
        <v>120</v>
      </c>
      <c r="I24" s="2054">
        <f>'12-18л. РАСКЛАДКА'!W257</f>
        <v>0</v>
      </c>
      <c r="J24" s="2102">
        <f>'12-18л. РАСКЛАДКА'!W311</f>
        <v>28</v>
      </c>
      <c r="K24" s="1637">
        <f>'12-18л. РАСКЛАДКА'!W366</f>
        <v>0</v>
      </c>
      <c r="L24" s="1637">
        <f>'12-18л. РАСКЛАДКА'!W422</f>
        <v>120</v>
      </c>
      <c r="M24" s="1637">
        <f>'12-18л. РАСКЛАДКА'!W475</f>
        <v>0</v>
      </c>
      <c r="N24" s="1637">
        <f>'12-18л. РАСКЛАДКА'!W529</f>
        <v>20</v>
      </c>
      <c r="O24" s="2054">
        <f>'12-18л. РАСКЛАДКА'!W582</f>
        <v>0</v>
      </c>
      <c r="P24" s="2146">
        <f>'12-18л. РАСКЛАДКА'!W637</f>
        <v>0</v>
      </c>
      <c r="Q24" s="2082">
        <f t="shared" si="0"/>
        <v>288</v>
      </c>
      <c r="R24" s="2956">
        <v>0</v>
      </c>
      <c r="S24" s="3724">
        <v>288</v>
      </c>
      <c r="T24" s="2413">
        <v>40</v>
      </c>
      <c r="V24" s="383"/>
      <c r="W24" s="106"/>
      <c r="X24" s="629"/>
      <c r="Y24" s="635"/>
      <c r="Z24" s="367"/>
      <c r="AA24" s="106"/>
      <c r="AB24" s="106"/>
      <c r="AC24" s="106"/>
      <c r="AD24" s="106"/>
      <c r="AE24" s="631"/>
      <c r="AF24" s="126"/>
      <c r="AG24" s="106"/>
      <c r="AH24" s="632"/>
      <c r="AI24" s="106"/>
      <c r="AJ24" s="633"/>
      <c r="AK24" s="106"/>
      <c r="AL24" s="106"/>
      <c r="AM24" s="106"/>
    </row>
    <row r="25" spans="2:39" ht="12" customHeight="1">
      <c r="B25" s="458">
        <v>15</v>
      </c>
      <c r="C25" s="231" t="s">
        <v>182</v>
      </c>
      <c r="D25" s="2220">
        <v>210</v>
      </c>
      <c r="E25" s="2831">
        <f>'12-18л. РАСКЛАДКА'!W28</f>
        <v>274.27199999999999</v>
      </c>
      <c r="F25" s="1637">
        <f>'12-18л. РАСКЛАДКА'!W87</f>
        <v>205</v>
      </c>
      <c r="G25" s="1637">
        <f>'12-18л. РАСКЛАДКА'!W145</f>
        <v>40</v>
      </c>
      <c r="H25" s="1637">
        <f>'12-18л. РАСКЛАДКА'!W201</f>
        <v>220</v>
      </c>
      <c r="I25" s="2054">
        <f>'12-18л. РАСКЛАДКА'!W258</f>
        <v>233.07</v>
      </c>
      <c r="J25" s="2102">
        <f>'12-18л. РАСКЛАДКА'!W312</f>
        <v>244.4</v>
      </c>
      <c r="K25" s="1637">
        <f>'12-18л. РАСКЛАДКА'!W367</f>
        <v>277.13800000000003</v>
      </c>
      <c r="L25" s="1637">
        <f>'12-18л. РАСКЛАДКА'!W423</f>
        <v>227</v>
      </c>
      <c r="M25" s="1637">
        <f>'12-18л. РАСКЛАДКА'!W476</f>
        <v>189.63</v>
      </c>
      <c r="N25" s="1637">
        <f>'12-18л. РАСКЛАДКА'!W530</f>
        <v>200</v>
      </c>
      <c r="O25" s="2054">
        <f>'12-18л. РАСКЛАДКА'!W583</f>
        <v>220</v>
      </c>
      <c r="P25" s="2146">
        <f>'12-18л. РАСКЛАДКА'!W638</f>
        <v>189.49</v>
      </c>
      <c r="Q25" s="2074">
        <f t="shared" si="0"/>
        <v>2520</v>
      </c>
      <c r="R25" s="2956">
        <v>0</v>
      </c>
      <c r="S25" s="3724">
        <v>2520</v>
      </c>
      <c r="T25" s="2413">
        <v>350</v>
      </c>
      <c r="V25" s="383"/>
      <c r="W25" s="106"/>
      <c r="X25" s="629"/>
      <c r="Y25" s="635"/>
      <c r="Z25" s="367"/>
      <c r="AA25" s="106"/>
      <c r="AB25" s="106"/>
      <c r="AC25" s="106"/>
      <c r="AD25" s="106"/>
      <c r="AE25" s="631"/>
      <c r="AF25" s="126"/>
      <c r="AG25" s="106"/>
      <c r="AH25" s="632"/>
      <c r="AI25" s="106"/>
      <c r="AJ25" s="636"/>
      <c r="AK25" s="106"/>
      <c r="AL25" s="106"/>
      <c r="AM25" s="106"/>
    </row>
    <row r="26" spans="2:39" ht="14.25" customHeight="1">
      <c r="B26" s="458">
        <v>16</v>
      </c>
      <c r="C26" s="231" t="s">
        <v>183</v>
      </c>
      <c r="D26" s="2220">
        <v>108</v>
      </c>
      <c r="E26" s="2831">
        <f>'12-18л. РАСКЛАДКА'!W29</f>
        <v>0</v>
      </c>
      <c r="F26" s="1637">
        <f>'12-18л. РАСКЛАДКА'!W88</f>
        <v>0</v>
      </c>
      <c r="G26" s="1637">
        <f>'12-18л. РАСКЛАДКА'!W146</f>
        <v>0</v>
      </c>
      <c r="H26" s="1637">
        <f>'12-18л. РАСКЛАДКА'!W202</f>
        <v>0</v>
      </c>
      <c r="I26" s="2054">
        <f>'12-18л. РАСКЛАДКА'!W259</f>
        <v>0</v>
      </c>
      <c r="J26" s="2102">
        <f>'12-18л. РАСКЛАДКА'!W313</f>
        <v>0</v>
      </c>
      <c r="K26" s="1637">
        <f>'12-18л. РАСКЛАДКА'!W368</f>
        <v>0</v>
      </c>
      <c r="L26" s="1637">
        <f>'12-18л. РАСКЛАДКА'!W424</f>
        <v>0</v>
      </c>
      <c r="M26" s="1637">
        <f>'12-18л. РАСКЛАДКА'!W477</f>
        <v>0</v>
      </c>
      <c r="N26" s="1637">
        <f>'12-18л. РАСКЛАДКА'!W531</f>
        <v>0</v>
      </c>
      <c r="O26" s="2054">
        <f>'12-18л. РАСКЛАДКА'!W584</f>
        <v>0</v>
      </c>
      <c r="P26" s="2146">
        <f>'12-18л. РАСКЛАДКА'!W639</f>
        <v>0</v>
      </c>
      <c r="Q26" s="2082">
        <f t="shared" si="0"/>
        <v>0</v>
      </c>
      <c r="R26" s="3721">
        <v>-100</v>
      </c>
      <c r="S26" s="3724">
        <v>1296</v>
      </c>
      <c r="T26" s="2413">
        <v>180</v>
      </c>
      <c r="V26" s="383"/>
      <c r="W26" s="106"/>
      <c r="X26" s="634"/>
      <c r="Y26" s="635"/>
      <c r="Z26" s="367"/>
      <c r="AA26" s="106"/>
      <c r="AB26" s="106"/>
      <c r="AC26" s="106"/>
      <c r="AD26" s="106"/>
      <c r="AE26" s="631"/>
      <c r="AF26" s="126"/>
      <c r="AG26" s="106"/>
      <c r="AH26" s="632"/>
      <c r="AI26" s="106"/>
      <c r="AJ26" s="642"/>
      <c r="AK26" s="106"/>
      <c r="AL26" s="106"/>
      <c r="AM26" s="106"/>
    </row>
    <row r="27" spans="2:39" ht="13.5" customHeight="1">
      <c r="B27" s="458">
        <v>17</v>
      </c>
      <c r="C27" s="231" t="s">
        <v>184</v>
      </c>
      <c r="D27" s="2220">
        <v>36</v>
      </c>
      <c r="E27" s="2831">
        <f>'12-18л. РАСКЛАДКА'!W30</f>
        <v>0</v>
      </c>
      <c r="F27" s="1637">
        <f>'12-18л. РАСКЛАДКА'!W89</f>
        <v>0</v>
      </c>
      <c r="G27" s="1637">
        <f>'12-18л. РАСКЛАДКА'!W147</f>
        <v>150</v>
      </c>
      <c r="H27" s="1637">
        <f>'12-18л. РАСКЛАДКА'!W203</f>
        <v>0</v>
      </c>
      <c r="I27" s="2054">
        <f>'12-18л. РАСКЛАДКА'!W260</f>
        <v>210</v>
      </c>
      <c r="J27" s="2102">
        <f>'12-18л. РАСКЛАДКА'!W314</f>
        <v>42</v>
      </c>
      <c r="K27" s="1637">
        <f>'12-18л. РАСКЛАДКА'!W369</f>
        <v>0</v>
      </c>
      <c r="L27" s="1637">
        <f>'12-18л. РАСКЛАДКА'!W425</f>
        <v>0</v>
      </c>
      <c r="M27" s="1637">
        <f>'12-18л. РАСКЛАДКА'!W478</f>
        <v>0</v>
      </c>
      <c r="N27" s="1637">
        <f>'12-18л. РАСКЛАДКА'!W532</f>
        <v>0</v>
      </c>
      <c r="O27" s="2054">
        <f>'12-18л. РАСКЛАДКА'!W585</f>
        <v>0</v>
      </c>
      <c r="P27" s="2146">
        <f>'12-18л. РАСКЛАДКА'!W640</f>
        <v>30</v>
      </c>
      <c r="Q27" s="2082">
        <f t="shared" si="0"/>
        <v>432</v>
      </c>
      <c r="R27" s="2956">
        <v>0</v>
      </c>
      <c r="S27" s="3724">
        <v>432</v>
      </c>
      <c r="T27" s="2413">
        <v>60</v>
      </c>
      <c r="V27" s="383"/>
      <c r="W27" s="106"/>
      <c r="X27" s="629"/>
      <c r="Y27" s="635"/>
      <c r="Z27" s="367"/>
      <c r="AA27" s="106"/>
      <c r="AB27" s="106"/>
      <c r="AC27" s="106"/>
      <c r="AD27" s="106"/>
      <c r="AE27" s="631"/>
      <c r="AF27" s="126"/>
      <c r="AG27" s="106"/>
      <c r="AH27" s="632"/>
      <c r="AI27" s="106"/>
      <c r="AJ27" s="633"/>
      <c r="AK27" s="106"/>
      <c r="AL27" s="106"/>
      <c r="AM27" s="106"/>
    </row>
    <row r="28" spans="2:39" ht="12.75" customHeight="1">
      <c r="B28" s="458">
        <v>18</v>
      </c>
      <c r="C28" s="231" t="s">
        <v>46</v>
      </c>
      <c r="D28" s="2220">
        <v>9</v>
      </c>
      <c r="E28" s="2831">
        <f>'12-18л. РАСКЛАДКА'!W31</f>
        <v>49.38</v>
      </c>
      <c r="F28" s="1637">
        <f>'12-18л. РАСКЛАДКА'!W90</f>
        <v>7.5</v>
      </c>
      <c r="G28" s="1637">
        <f>'12-18л. РАСКЛАДКА'!W148</f>
        <v>0</v>
      </c>
      <c r="H28" s="1637">
        <f>'12-18л. РАСКЛАДКА'!W204</f>
        <v>0</v>
      </c>
      <c r="I28" s="2054">
        <f>'12-18л. РАСКЛАДКА'!W261</f>
        <v>0</v>
      </c>
      <c r="J28" s="2102">
        <f>'12-18л. РАСКЛАДКА'!W315</f>
        <v>7.5</v>
      </c>
      <c r="K28" s="1637">
        <f>'12-18л. РАСКЛАДКА'!W370</f>
        <v>0</v>
      </c>
      <c r="L28" s="1637">
        <f>'12-18л. РАСКЛАДКА'!W426</f>
        <v>0</v>
      </c>
      <c r="M28" s="1637">
        <f>'12-18л. РАСКЛАДКА'!W479</f>
        <v>33.119999999999997</v>
      </c>
      <c r="N28" s="1637">
        <f>'12-18л. РАСКЛАДКА'!W533</f>
        <v>0</v>
      </c>
      <c r="O28" s="2054">
        <f>'12-18л. РАСКЛАДКА'!W586</f>
        <v>0</v>
      </c>
      <c r="P28" s="2146">
        <f>'12-18л. РАСКЛАДКА'!W641</f>
        <v>10.5</v>
      </c>
      <c r="Q28" s="2082">
        <f t="shared" si="0"/>
        <v>108</v>
      </c>
      <c r="R28" s="2956">
        <v>0</v>
      </c>
      <c r="S28" s="3724">
        <v>108</v>
      </c>
      <c r="T28" s="2413">
        <v>15</v>
      </c>
      <c r="V28" s="383"/>
      <c r="W28" s="106"/>
      <c r="X28" s="629"/>
      <c r="Y28" s="635"/>
      <c r="Z28" s="367"/>
      <c r="AA28" s="106"/>
      <c r="AB28" s="106"/>
      <c r="AC28" s="106"/>
      <c r="AD28" s="106"/>
      <c r="AE28" s="631"/>
      <c r="AF28" s="126"/>
      <c r="AG28" s="106"/>
      <c r="AH28" s="632"/>
      <c r="AI28" s="106"/>
      <c r="AJ28" s="633"/>
      <c r="AK28" s="106"/>
      <c r="AL28" s="106"/>
      <c r="AM28" s="106"/>
    </row>
    <row r="29" spans="2:39" ht="13.5" customHeight="1">
      <c r="B29" s="458">
        <v>19</v>
      </c>
      <c r="C29" s="231" t="s">
        <v>185</v>
      </c>
      <c r="D29" s="2220">
        <v>6</v>
      </c>
      <c r="E29" s="2831">
        <f>'12-18л. РАСКЛАДКА'!W32</f>
        <v>5</v>
      </c>
      <c r="F29" s="1637">
        <f>'12-18л. РАСКЛАДКА'!W91</f>
        <v>0</v>
      </c>
      <c r="G29" s="1637">
        <f>'12-18л. РАСКЛАДКА'!W149</f>
        <v>9.5</v>
      </c>
      <c r="H29" s="1637">
        <f>'12-18л. РАСКЛАДКА'!W205</f>
        <v>25.5</v>
      </c>
      <c r="I29" s="2054">
        <f>'12-18л. РАСКЛАДКА'!W262</f>
        <v>0</v>
      </c>
      <c r="J29" s="2102">
        <f>'12-18л. РАСКЛАДКА'!W316</f>
        <v>5</v>
      </c>
      <c r="K29" s="1637">
        <f>'12-18л. РАСКЛАДКА'!W371</f>
        <v>0</v>
      </c>
      <c r="L29" s="1637">
        <f>'12-18л. РАСКЛАДКА'!W427</f>
        <v>5</v>
      </c>
      <c r="M29" s="1637">
        <f>'12-18л. РАСКЛАДКА'!W480</f>
        <v>10</v>
      </c>
      <c r="N29" s="1637">
        <f>'12-18л. РАСКЛАДКА'!W534</f>
        <v>0</v>
      </c>
      <c r="O29" s="2054">
        <f>'12-18л. РАСКЛАДКА'!W587</f>
        <v>5</v>
      </c>
      <c r="P29" s="2146">
        <f>'12-18л. РАСКЛАДКА'!W642</f>
        <v>7</v>
      </c>
      <c r="Q29" s="2082">
        <f t="shared" si="0"/>
        <v>72</v>
      </c>
      <c r="R29" s="2956">
        <v>0</v>
      </c>
      <c r="S29" s="3722">
        <v>72</v>
      </c>
      <c r="T29" s="2413">
        <v>10</v>
      </c>
      <c r="V29" s="383"/>
      <c r="W29" s="106"/>
      <c r="X29" s="629"/>
      <c r="Y29" s="635"/>
      <c r="Z29" s="367"/>
      <c r="AA29" s="106"/>
      <c r="AB29" s="106"/>
      <c r="AC29" s="106"/>
      <c r="AD29" s="106"/>
      <c r="AE29" s="631"/>
      <c r="AF29" s="126"/>
      <c r="AG29" s="106"/>
      <c r="AH29" s="632"/>
      <c r="AI29" s="106"/>
      <c r="AJ29" s="638"/>
      <c r="AK29" s="106"/>
      <c r="AL29" s="106"/>
      <c r="AM29" s="106"/>
    </row>
    <row r="30" spans="2:39" ht="13.5" customHeight="1">
      <c r="B30" s="458">
        <v>20</v>
      </c>
      <c r="C30" s="231" t="s">
        <v>47</v>
      </c>
      <c r="D30" s="2220">
        <v>21</v>
      </c>
      <c r="E30" s="2831">
        <f>'12-18л. РАСКЛАДКА'!W33</f>
        <v>11.75</v>
      </c>
      <c r="F30" s="1637">
        <f>'12-18л. РАСКЛАДКА'!W92</f>
        <v>8.82</v>
      </c>
      <c r="G30" s="1637">
        <f>'12-18л. РАСКЛАДКА'!W150</f>
        <v>13.6</v>
      </c>
      <c r="H30" s="1637">
        <f>'12-18л. РАСКЛАДКА'!W206</f>
        <v>24.651999999999997</v>
      </c>
      <c r="I30" s="2054">
        <f>'12-18л. РАСКЛАДКА'!W263</f>
        <v>16.84</v>
      </c>
      <c r="J30" s="2102">
        <f>'12-18л. РАСКЛАДКА'!W317</f>
        <v>19.478000000000002</v>
      </c>
      <c r="K30" s="1637">
        <f>'12-18л. РАСКЛАДКА'!W372</f>
        <v>28.36</v>
      </c>
      <c r="L30" s="1637">
        <f>'12-18л. РАСКЛАДКА'!W428</f>
        <v>26.029999999999998</v>
      </c>
      <c r="M30" s="1637">
        <f>'12-18л. РАСКЛАДКА'!W481</f>
        <v>39.57</v>
      </c>
      <c r="N30" s="1637">
        <f>'12-18л. РАСКЛАДКА'!W535</f>
        <v>22.560000000000002</v>
      </c>
      <c r="O30" s="2054">
        <f>'12-18л. РАСКЛАДКА'!W588</f>
        <v>15.120000000000001</v>
      </c>
      <c r="P30" s="2146">
        <f>'12-18л. РАСКЛАДКА'!W643</f>
        <v>25.22</v>
      </c>
      <c r="Q30" s="2082">
        <f t="shared" si="0"/>
        <v>252</v>
      </c>
      <c r="R30" s="2956">
        <v>0</v>
      </c>
      <c r="S30" s="3722">
        <v>252</v>
      </c>
      <c r="T30" s="2413">
        <v>35</v>
      </c>
      <c r="V30" s="383"/>
      <c r="W30" s="106"/>
      <c r="X30" s="629"/>
      <c r="Y30" s="635"/>
      <c r="Z30" s="367"/>
      <c r="AA30" s="106"/>
      <c r="AB30" s="106"/>
      <c r="AC30" s="106"/>
      <c r="AD30" s="106"/>
      <c r="AE30" s="631"/>
      <c r="AF30" s="126"/>
      <c r="AG30" s="106"/>
      <c r="AH30" s="632"/>
      <c r="AI30" s="106"/>
      <c r="AJ30" s="633"/>
      <c r="AK30" s="106"/>
      <c r="AL30" s="106"/>
      <c r="AM30" s="106"/>
    </row>
    <row r="31" spans="2:39" ht="12.75" customHeight="1">
      <c r="B31" s="458">
        <v>21</v>
      </c>
      <c r="C31" s="231" t="s">
        <v>48</v>
      </c>
      <c r="D31" s="2220">
        <v>10.8</v>
      </c>
      <c r="E31" s="2831">
        <f>'12-18л. РАСКЛАДКА'!W34</f>
        <v>12.559999999999999</v>
      </c>
      <c r="F31" s="1637">
        <f>'12-18л. РАСКЛАДКА'!W93</f>
        <v>22.35</v>
      </c>
      <c r="G31" s="1637">
        <f>'12-18л. РАСКЛАДКА'!W151</f>
        <v>6.5</v>
      </c>
      <c r="H31" s="1637">
        <f>'12-18л. РАСКЛАДКА'!W207</f>
        <v>14</v>
      </c>
      <c r="I31" s="2054">
        <f>'12-18л. РАСКЛАДКА'!W264</f>
        <v>9.43</v>
      </c>
      <c r="J31" s="2102">
        <f>'12-18л. РАСКЛАДКА'!W318</f>
        <v>10.6</v>
      </c>
      <c r="K31" s="1637">
        <f>'12-18л. РАСКЛАДКА'!W373</f>
        <v>9</v>
      </c>
      <c r="L31" s="1637">
        <f>'12-18л. РАСКЛАДКА'!W429</f>
        <v>11.309999999999999</v>
      </c>
      <c r="M31" s="1637">
        <f>'12-18л. РАСКЛАДКА'!W482</f>
        <v>2.65</v>
      </c>
      <c r="N31" s="1637">
        <f>'12-18л. РАСКЛАДКА'!W536</f>
        <v>5</v>
      </c>
      <c r="O31" s="2054">
        <f>'12-18л. РАСКЛАДКА'!W589</f>
        <v>12.5</v>
      </c>
      <c r="P31" s="2146">
        <f>'12-18л. РАСКЛАДКА'!W644</f>
        <v>13.7</v>
      </c>
      <c r="Q31" s="2082">
        <f t="shared" si="0"/>
        <v>129.6</v>
      </c>
      <c r="R31" s="2956">
        <v>0</v>
      </c>
      <c r="S31" s="3722">
        <v>129.6</v>
      </c>
      <c r="T31" s="2413">
        <v>18</v>
      </c>
      <c r="V31" s="383"/>
      <c r="W31" s="106"/>
      <c r="X31" s="629"/>
      <c r="Y31" s="635"/>
      <c r="Z31" s="367"/>
      <c r="AA31" s="106"/>
      <c r="AB31" s="106"/>
      <c r="AC31" s="106"/>
      <c r="AD31" s="106"/>
      <c r="AE31" s="631"/>
      <c r="AF31" s="126"/>
      <c r="AG31" s="106"/>
      <c r="AH31" s="632"/>
      <c r="AI31" s="106"/>
      <c r="AJ31" s="633"/>
      <c r="AK31" s="106"/>
      <c r="AL31" s="106"/>
      <c r="AM31" s="106"/>
    </row>
    <row r="32" spans="2:39" ht="12" customHeight="1">
      <c r="B32" s="458">
        <v>22</v>
      </c>
      <c r="C32" s="231" t="s">
        <v>186</v>
      </c>
      <c r="D32" s="2220">
        <v>24</v>
      </c>
      <c r="E32" s="2831">
        <f>'12-18л. РАСКЛАДКА'!W35</f>
        <v>120.136</v>
      </c>
      <c r="F32" s="1637">
        <f>'12-18л. РАСКЛАДКА'!W94</f>
        <v>0</v>
      </c>
      <c r="G32" s="1637">
        <f>'12-18л. РАСКЛАДКА'!W152</f>
        <v>9</v>
      </c>
      <c r="H32" s="1637">
        <f>'12-18л. РАСКЛАДКА'!W208</f>
        <v>0</v>
      </c>
      <c r="I32" s="2054">
        <f>'12-18л. РАСКЛАДКА'!W265</f>
        <v>8.0399999999999991</v>
      </c>
      <c r="J32" s="2102">
        <f>'12-18л. РАСКЛАДКА'!W319</f>
        <v>27.41</v>
      </c>
      <c r="K32" s="1637">
        <f>'12-18л. РАСКЛАДКА'!W374</f>
        <v>109.614</v>
      </c>
      <c r="L32" s="1637">
        <f>'12-18л. РАСКЛАДКА'!W430</f>
        <v>0</v>
      </c>
      <c r="M32" s="1637">
        <f>'12-18л. РАСКЛАДКА'!W483</f>
        <v>0.5</v>
      </c>
      <c r="N32" s="1637">
        <f>'12-18л. РАСКЛАДКА'!W537</f>
        <v>0</v>
      </c>
      <c r="O32" s="2054">
        <f>'12-18л. РАСКЛАДКА'!W590</f>
        <v>2.6</v>
      </c>
      <c r="P32" s="2146">
        <f>'12-18л. РАСКЛАДКА'!W645</f>
        <v>10.7</v>
      </c>
      <c r="Q32" s="2082">
        <f>E32+F32+G32+H32+I32+J32+K32+L32+M32+N32+O32+P32</f>
        <v>288</v>
      </c>
      <c r="R32" s="2956">
        <v>0</v>
      </c>
      <c r="S32" s="3724">
        <v>288</v>
      </c>
      <c r="T32" s="2413">
        <v>40</v>
      </c>
      <c r="V32" s="383"/>
      <c r="W32" s="106"/>
      <c r="X32" s="629"/>
      <c r="Y32" s="635"/>
      <c r="Z32" s="367"/>
      <c r="AA32" s="106"/>
      <c r="AB32" s="106"/>
      <c r="AC32" s="106"/>
      <c r="AD32" s="106"/>
      <c r="AE32" s="631"/>
      <c r="AF32" s="126"/>
      <c r="AG32" s="106"/>
      <c r="AH32" s="632"/>
      <c r="AI32" s="106"/>
      <c r="AJ32" s="633"/>
      <c r="AK32" s="106"/>
      <c r="AL32" s="106"/>
      <c r="AM32" s="106"/>
    </row>
    <row r="33" spans="2:39" ht="13.5" customHeight="1">
      <c r="B33" s="458">
        <v>23</v>
      </c>
      <c r="C33" s="231" t="s">
        <v>49</v>
      </c>
      <c r="D33" s="2220">
        <v>21</v>
      </c>
      <c r="E33" s="2831">
        <f>'12-18л. РАСКЛАДКА'!W36</f>
        <v>22</v>
      </c>
      <c r="F33" s="1637">
        <f>'12-18л. РАСКЛАДКА'!W95</f>
        <v>13.7</v>
      </c>
      <c r="G33" s="1637">
        <f>'12-18л. РАСКЛАДКА'!W153</f>
        <v>30.5</v>
      </c>
      <c r="H33" s="1637">
        <f>'12-18л. РАСКЛАДКА'!W209</f>
        <v>1.2</v>
      </c>
      <c r="I33" s="2054">
        <f>'12-18л. РАСКЛАДКА'!W266</f>
        <v>48.599999999999994</v>
      </c>
      <c r="J33" s="2102">
        <f>'12-18л. РАСКЛАДКА'!W320</f>
        <v>29.5</v>
      </c>
      <c r="K33" s="1637">
        <f>'12-18л. РАСКЛАДКА'!W375</f>
        <v>11.5</v>
      </c>
      <c r="L33" s="1637">
        <f>'12-18л. РАСКЛАДКА'!W431</f>
        <v>19.45</v>
      </c>
      <c r="M33" s="1637">
        <f>'12-18л. РАСКЛАДКА'!W484</f>
        <v>20.6</v>
      </c>
      <c r="N33" s="1637">
        <f>'12-18л. РАСКЛАДКА'!W538</f>
        <v>9.1999999999999993</v>
      </c>
      <c r="O33" s="2054">
        <f>'12-18л. РАСКЛАДКА'!W591</f>
        <v>25.85</v>
      </c>
      <c r="P33" s="2146">
        <f>'12-18л. РАСКЛАДКА'!W646</f>
        <v>19.899999999999999</v>
      </c>
      <c r="Q33" s="2082">
        <f t="shared" si="0"/>
        <v>251.99999999999997</v>
      </c>
      <c r="R33" s="2956">
        <v>0</v>
      </c>
      <c r="S33" s="3724">
        <v>252</v>
      </c>
      <c r="T33" s="2413">
        <v>35</v>
      </c>
      <c r="V33" s="383"/>
      <c r="W33" s="106"/>
      <c r="X33" s="629"/>
      <c r="Y33" s="635"/>
      <c r="Z33" s="367"/>
      <c r="AA33" s="106"/>
      <c r="AB33" s="106"/>
      <c r="AC33" s="106"/>
      <c r="AD33" s="106"/>
      <c r="AE33" s="631"/>
      <c r="AF33" s="126"/>
      <c r="AG33" s="106"/>
      <c r="AH33" s="632"/>
      <c r="AI33" s="106"/>
      <c r="AJ33" s="633"/>
      <c r="AK33" s="106"/>
      <c r="AL33" s="106"/>
      <c r="AM33" s="106"/>
    </row>
    <row r="34" spans="2:39" ht="12.75" customHeight="1">
      <c r="B34" s="458">
        <v>24</v>
      </c>
      <c r="C34" s="231" t="s">
        <v>50</v>
      </c>
      <c r="D34" s="2220">
        <v>9</v>
      </c>
      <c r="E34" s="2831">
        <f>'12-18л. РАСКЛАДКА'!W37</f>
        <v>22.5</v>
      </c>
      <c r="F34" s="1637">
        <f>'12-18л. РАСКЛАДКА'!W96</f>
        <v>0</v>
      </c>
      <c r="G34" s="1637">
        <f>'12-18л. РАСКЛАДКА'!W154</f>
        <v>45</v>
      </c>
      <c r="H34" s="1637">
        <f>'12-18л. РАСКЛАДКА'!W210</f>
        <v>0</v>
      </c>
      <c r="I34" s="2054">
        <f>'12-18л. РАСКЛАДКА'!W267</f>
        <v>0</v>
      </c>
      <c r="J34" s="2102">
        <f>'12-18л. РАСКЛАДКА'!W321</f>
        <v>0</v>
      </c>
      <c r="K34" s="1637">
        <f>'12-18л. РАСКЛАДКА'!W376</f>
        <v>0</v>
      </c>
      <c r="L34" s="1637">
        <f>'12-18л. РАСКЛАДКА'!W432</f>
        <v>0</v>
      </c>
      <c r="M34" s="1637">
        <f>'12-18л. РАСКЛАДКА'!W485</f>
        <v>0</v>
      </c>
      <c r="N34" s="1637">
        <f>'12-18л. РАСКЛАДКА'!W539</f>
        <v>30</v>
      </c>
      <c r="O34" s="2054">
        <f>'12-18л. РАСКЛАДКА'!W592</f>
        <v>0</v>
      </c>
      <c r="P34" s="2146">
        <f>'12-18л. РАСКЛАДКА'!W647</f>
        <v>13.5</v>
      </c>
      <c r="Q34" s="2082">
        <f t="shared" si="0"/>
        <v>111</v>
      </c>
      <c r="R34" s="2956">
        <v>2.7777777800000001</v>
      </c>
      <c r="S34" s="3724">
        <v>108</v>
      </c>
      <c r="T34" s="2413">
        <v>15</v>
      </c>
      <c r="V34" s="383"/>
      <c r="W34" s="106"/>
      <c r="X34" s="629"/>
      <c r="Y34" s="635"/>
      <c r="Z34" s="367"/>
      <c r="AA34" s="106"/>
      <c r="AB34" s="106"/>
      <c r="AC34" s="106"/>
      <c r="AD34" s="106"/>
      <c r="AE34" s="631"/>
      <c r="AF34" s="126"/>
      <c r="AG34" s="106"/>
      <c r="AH34" s="632"/>
      <c r="AI34" s="106"/>
      <c r="AJ34" s="646"/>
      <c r="AK34" s="106"/>
      <c r="AL34" s="106"/>
      <c r="AM34" s="106"/>
    </row>
    <row r="35" spans="2:39" ht="12" customHeight="1">
      <c r="B35" s="458">
        <v>25</v>
      </c>
      <c r="C35" s="231" t="s">
        <v>51</v>
      </c>
      <c r="D35" s="2220">
        <v>1.2</v>
      </c>
      <c r="E35" s="2831">
        <f>'12-18л. РАСКЛАДКА'!W38</f>
        <v>2</v>
      </c>
      <c r="F35" s="1637">
        <f>'12-18л. РАСКЛАДКА'!W97</f>
        <v>0</v>
      </c>
      <c r="G35" s="1637">
        <f>'12-18л. РАСКЛАДКА'!W155</f>
        <v>2</v>
      </c>
      <c r="H35" s="1637">
        <f>'12-18л. РАСКЛАДКА'!W211</f>
        <v>0</v>
      </c>
      <c r="I35" s="2054">
        <f>'12-18л. РАСКЛАДКА'!W268</f>
        <v>0</v>
      </c>
      <c r="J35" s="2102">
        <f>'12-18л. РАСКЛАДКА'!W322</f>
        <v>0</v>
      </c>
      <c r="K35" s="1637">
        <f>'12-18л. РАСКЛАДКА'!W377</f>
        <v>0</v>
      </c>
      <c r="L35" s="1637">
        <f>'12-18л. РАСКЛАДКА'!W433</f>
        <v>0</v>
      </c>
      <c r="M35" s="1637">
        <f>'12-18л. РАСКЛАДКА'!W486</f>
        <v>2</v>
      </c>
      <c r="N35" s="1637">
        <f>'12-18л. РАСКЛАДКА'!W540</f>
        <v>0</v>
      </c>
      <c r="O35" s="2054">
        <f>'12-18л. РАСКЛАДКА'!W593</f>
        <v>0</v>
      </c>
      <c r="P35" s="2146">
        <f>'12-18л. РАСКЛАДКА'!W648</f>
        <v>0</v>
      </c>
      <c r="Q35" s="2082">
        <f t="shared" si="0"/>
        <v>6</v>
      </c>
      <c r="R35" s="2956">
        <v>-58.333333330000002</v>
      </c>
      <c r="S35" s="3722">
        <v>14.4</v>
      </c>
      <c r="T35" s="2413">
        <v>2</v>
      </c>
      <c r="V35" s="383"/>
      <c r="W35" s="106"/>
      <c r="X35" s="629"/>
      <c r="Y35" s="643"/>
      <c r="Z35" s="367"/>
      <c r="AA35" s="106"/>
      <c r="AB35" s="106"/>
      <c r="AC35" s="106"/>
      <c r="AD35" s="106"/>
      <c r="AE35" s="631"/>
      <c r="AF35" s="126"/>
      <c r="AG35" s="106"/>
      <c r="AH35" s="632"/>
      <c r="AI35" s="106"/>
      <c r="AJ35" s="646"/>
      <c r="AK35" s="106"/>
      <c r="AL35" s="106"/>
      <c r="AM35" s="106"/>
    </row>
    <row r="36" spans="2:39" ht="15.75" customHeight="1">
      <c r="B36" s="458">
        <v>26</v>
      </c>
      <c r="C36" s="231" t="s">
        <v>187</v>
      </c>
      <c r="D36" s="2220">
        <v>0.72</v>
      </c>
      <c r="E36" s="2831">
        <f>'12-18л. РАСКЛАДКА'!W39</f>
        <v>0</v>
      </c>
      <c r="F36" s="1637">
        <f>'12-18л. РАСКЛАДКА'!W98</f>
        <v>3</v>
      </c>
      <c r="G36" s="1637">
        <f>'12-18л. РАСКЛАДКА'!W156</f>
        <v>0</v>
      </c>
      <c r="H36" s="1637">
        <f>'12-18л. РАСКЛАДКА'!W212</f>
        <v>0</v>
      </c>
      <c r="I36" s="2054">
        <f>'12-18л. РАСКЛАДКА'!W269</f>
        <v>4.2</v>
      </c>
      <c r="J36" s="2102">
        <f>'12-18л. РАСКЛАДКА'!W323</f>
        <v>1.08</v>
      </c>
      <c r="K36" s="1637">
        <f>'12-18л. РАСКЛАДКА'!W378</f>
        <v>0</v>
      </c>
      <c r="L36" s="1637">
        <f>'12-18л. РАСКЛАДКА'!W434</f>
        <v>0</v>
      </c>
      <c r="M36" s="1637">
        <f>'12-18л. РАСКЛАДКА'!W487</f>
        <v>0</v>
      </c>
      <c r="N36" s="1637">
        <f>'12-18л. РАСКЛАДКА'!W541</f>
        <v>0</v>
      </c>
      <c r="O36" s="2054">
        <f>'12-18л. РАСКЛАДКА'!W594</f>
        <v>0</v>
      </c>
      <c r="P36" s="2146">
        <f>'12-18л. РАСКЛАДКА'!W649</f>
        <v>0.6</v>
      </c>
      <c r="Q36" s="2082">
        <f t="shared" si="0"/>
        <v>8.8800000000000008</v>
      </c>
      <c r="R36" s="2956">
        <v>2.7777777800000001</v>
      </c>
      <c r="S36" s="2835">
        <v>8.64</v>
      </c>
      <c r="T36" s="2413">
        <v>1.2</v>
      </c>
      <c r="V36" s="383"/>
      <c r="W36" s="106"/>
      <c r="X36" s="629"/>
      <c r="Y36" s="635"/>
      <c r="Z36" s="367"/>
      <c r="AA36" s="106"/>
      <c r="AB36" s="106"/>
      <c r="AC36" s="106"/>
      <c r="AD36" s="106"/>
      <c r="AE36" s="631"/>
      <c r="AF36" s="126"/>
      <c r="AG36" s="106"/>
      <c r="AH36" s="632"/>
      <c r="AI36" s="106"/>
      <c r="AJ36" s="646"/>
      <c r="AK36" s="106"/>
      <c r="AL36" s="106"/>
      <c r="AM36" s="106"/>
    </row>
    <row r="37" spans="2:39" ht="12" customHeight="1">
      <c r="B37" s="458">
        <v>27</v>
      </c>
      <c r="C37" s="231" t="s">
        <v>103</v>
      </c>
      <c r="D37" s="2220">
        <v>1.2</v>
      </c>
      <c r="E37" s="2831">
        <f>'12-18л. РАСКЛАДКА'!W40</f>
        <v>3.5</v>
      </c>
      <c r="F37" s="1637">
        <f>'12-18л. РАСКЛАДКА'!W99</f>
        <v>0</v>
      </c>
      <c r="G37" s="1637">
        <f>'12-18л. РАСКЛАДКА'!W157</f>
        <v>0</v>
      </c>
      <c r="H37" s="1637">
        <f>'12-18л. РАСКЛАДКА'!W213</f>
        <v>0</v>
      </c>
      <c r="I37" s="2054">
        <f>'12-18л. РАСКЛАДКА'!W270</f>
        <v>0</v>
      </c>
      <c r="J37" s="2102">
        <f>'12-18л. РАСКЛАДКА'!W324</f>
        <v>1.8</v>
      </c>
      <c r="K37" s="1637">
        <f>'12-18л. РАСКЛАДКА'!W379</f>
        <v>3</v>
      </c>
      <c r="L37" s="1637">
        <f>'12-18л. РАСКЛАДКА'!W435</f>
        <v>3.5</v>
      </c>
      <c r="M37" s="1637">
        <f>'12-18л. РАСКЛАДКА'!W488</f>
        <v>0</v>
      </c>
      <c r="N37" s="1637">
        <f>'12-18л. РАСКЛАДКА'!W542</f>
        <v>0</v>
      </c>
      <c r="O37" s="2054">
        <f>'12-18л. РАСКЛАДКА'!W595</f>
        <v>0</v>
      </c>
      <c r="P37" s="2146">
        <f>'12-18л. РАСКЛАДКА'!W650</f>
        <v>3</v>
      </c>
      <c r="Q37" s="2082">
        <f t="shared" si="0"/>
        <v>14.8</v>
      </c>
      <c r="R37" s="2956">
        <v>2.7777777779999999</v>
      </c>
      <c r="S37" s="3722">
        <v>14.4</v>
      </c>
      <c r="T37" s="2413">
        <v>2</v>
      </c>
      <c r="V37" s="383"/>
      <c r="W37" s="106"/>
      <c r="X37" s="629"/>
      <c r="Y37" s="643"/>
      <c r="Z37" s="367"/>
      <c r="AA37" s="106"/>
      <c r="AB37" s="106"/>
      <c r="AC37" s="106"/>
      <c r="AD37" s="106"/>
      <c r="AE37" s="631"/>
      <c r="AF37" s="126"/>
      <c r="AG37" s="106"/>
      <c r="AH37" s="632"/>
      <c r="AI37" s="106"/>
      <c r="AJ37" s="646"/>
      <c r="AK37" s="106"/>
      <c r="AL37" s="106"/>
      <c r="AM37" s="106"/>
    </row>
    <row r="38" spans="2:39" ht="12" customHeight="1">
      <c r="B38" s="458">
        <v>28</v>
      </c>
      <c r="C38" s="231" t="s">
        <v>52</v>
      </c>
      <c r="D38" s="2220">
        <v>0.18</v>
      </c>
      <c r="E38" s="2831">
        <f>'12-18л. РАСКЛАДКА'!W41</f>
        <v>0</v>
      </c>
      <c r="F38" s="1637">
        <f>'12-18л. РАСКЛАДКА'!W100</f>
        <v>0</v>
      </c>
      <c r="G38" s="1637">
        <f>'12-18л. РАСКЛАДКА'!W158</f>
        <v>0</v>
      </c>
      <c r="H38" s="1637">
        <f>'12-18л. РАСКЛАДКА'!W214</f>
        <v>0</v>
      </c>
      <c r="I38" s="2054">
        <f>'12-18л. РАСКЛАДКА'!W271</f>
        <v>1.05</v>
      </c>
      <c r="J38" s="2102">
        <f>'12-18л. РАСКЛАДКА'!W325</f>
        <v>0.56999999999999995</v>
      </c>
      <c r="K38" s="1637">
        <f>'12-18л. РАСКЛАДКА'!W380</f>
        <v>0</v>
      </c>
      <c r="L38" s="1637">
        <f>'12-18л. РАСКЛАДКА'!W436</f>
        <v>0</v>
      </c>
      <c r="M38" s="1637">
        <f>'12-18л. РАСКЛАДКА'!W489</f>
        <v>0.75</v>
      </c>
      <c r="N38" s="1637">
        <f>'12-18л. РАСКЛАДКА'!W543</f>
        <v>0</v>
      </c>
      <c r="O38" s="2054">
        <f>'12-18л. РАСКЛАДКА'!W596</f>
        <v>0</v>
      </c>
      <c r="P38" s="2146">
        <f>'12-18л. РАСКЛАДКА'!W651</f>
        <v>0.15</v>
      </c>
      <c r="Q38" s="2082">
        <f t="shared" si="0"/>
        <v>2.52</v>
      </c>
      <c r="R38" s="2956">
        <v>16.666666670000001</v>
      </c>
      <c r="S38" s="2835">
        <v>2.16</v>
      </c>
      <c r="T38" s="2413">
        <v>0.3</v>
      </c>
      <c r="V38" s="383"/>
      <c r="W38" s="106"/>
      <c r="X38" s="629"/>
      <c r="Y38" s="635"/>
      <c r="Z38" s="367"/>
      <c r="AA38" s="106"/>
      <c r="AB38" s="106"/>
      <c r="AC38" s="106"/>
      <c r="AD38" s="106"/>
      <c r="AE38" s="631"/>
      <c r="AF38" s="126"/>
      <c r="AG38" s="106"/>
      <c r="AH38" s="632"/>
      <c r="AI38" s="106"/>
      <c r="AJ38" s="2229"/>
      <c r="AK38" s="106"/>
      <c r="AL38" s="106"/>
      <c r="AM38" s="106"/>
    </row>
    <row r="39" spans="2:39" ht="12.75" customHeight="1">
      <c r="B39" s="458">
        <v>29</v>
      </c>
      <c r="C39" s="481" t="s">
        <v>188</v>
      </c>
      <c r="D39" s="2220">
        <v>3</v>
      </c>
      <c r="E39" s="2831">
        <f>'12-18л. РАСКЛАДКА'!W42</f>
        <v>2.6500000000000004</v>
      </c>
      <c r="F39" s="1637">
        <f>'12-18л. РАСКЛАДКА'!W101</f>
        <v>3.1820000000000004</v>
      </c>
      <c r="G39" s="1637">
        <f>'12-18л. РАСКЛАДКА'!W159</f>
        <v>2.35</v>
      </c>
      <c r="H39" s="1637">
        <f>'12-18л. РАСКЛАДКА'!W215</f>
        <v>3.2800000000000002</v>
      </c>
      <c r="I39" s="2054">
        <f>'12-18л. РАСКЛАДКА'!W272</f>
        <v>2.94</v>
      </c>
      <c r="J39" s="2102">
        <f>'12-18л. РАСКЛАДКА'!W326</f>
        <v>3.3719999999999999</v>
      </c>
      <c r="K39" s="1637">
        <f>'12-18л. РАСКЛАДКА'!W381</f>
        <v>3.39</v>
      </c>
      <c r="L39" s="1637">
        <f>'12-18л. РАСКЛАДКА'!W437</f>
        <v>3.25</v>
      </c>
      <c r="M39" s="1637">
        <f>'12-18л. РАСКЛАДКА'!W490</f>
        <v>2.54</v>
      </c>
      <c r="N39" s="1637">
        <f>'12-18л. РАСКЛАДКА'!W544</f>
        <v>3.26</v>
      </c>
      <c r="O39" s="2054">
        <f>'12-18л. РАСКЛАДКА'!W597</f>
        <v>2.9729999999999999</v>
      </c>
      <c r="P39" s="2146">
        <f>'12-18л. РАСКЛАДКА'!W652</f>
        <v>2.8129999999999997</v>
      </c>
      <c r="Q39" s="2082">
        <f t="shared" si="0"/>
        <v>36</v>
      </c>
      <c r="R39" s="2956">
        <v>0</v>
      </c>
      <c r="S39" s="3722">
        <v>36</v>
      </c>
      <c r="T39" s="2413">
        <v>5</v>
      </c>
      <c r="V39" s="383"/>
      <c r="W39" s="106"/>
      <c r="X39" s="629"/>
      <c r="Y39" s="635"/>
      <c r="Z39" s="367"/>
      <c r="AA39" s="106"/>
      <c r="AB39" s="106"/>
      <c r="AC39" s="106"/>
      <c r="AD39" s="106"/>
      <c r="AE39" s="631"/>
      <c r="AF39" s="126"/>
      <c r="AG39" s="106"/>
      <c r="AH39" s="632"/>
      <c r="AI39" s="106"/>
      <c r="AJ39" s="646"/>
      <c r="AK39" s="106"/>
      <c r="AL39" s="106"/>
      <c r="AM39" s="106"/>
    </row>
    <row r="40" spans="2:39" ht="12" customHeight="1">
      <c r="B40" s="458">
        <v>30</v>
      </c>
      <c r="C40" s="231" t="s">
        <v>104</v>
      </c>
      <c r="D40" s="2220">
        <v>2.4</v>
      </c>
      <c r="E40" s="2831">
        <f>'12-18л. РАСКЛАДКА'!W43</f>
        <v>0</v>
      </c>
      <c r="F40" s="1637">
        <f>'12-18л. РАСКЛАДКА'!W102</f>
        <v>0</v>
      </c>
      <c r="G40" s="1637">
        <f>'12-18л. РАСКЛАДКА'!W160</f>
        <v>0</v>
      </c>
      <c r="H40" s="1637">
        <f>'12-18л. РАСКЛАДКА'!W216</f>
        <v>0</v>
      </c>
      <c r="I40" s="2054">
        <f>'12-18л. РАСКЛАДКА'!W273</f>
        <v>4</v>
      </c>
      <c r="J40" s="2102">
        <f>'12-18л. РАСКЛАДКА'!W327</f>
        <v>14.8</v>
      </c>
      <c r="K40" s="1637">
        <f>'12-18л. РАСКЛАДКА'!W382</f>
        <v>0</v>
      </c>
      <c r="L40" s="1637">
        <f>'12-18л. РАСКЛАДКА'!W438</f>
        <v>0</v>
      </c>
      <c r="M40" s="1637">
        <f>'12-18л. РАСКЛАДКА'!W491</f>
        <v>0</v>
      </c>
      <c r="N40" s="1637">
        <f>'12-18л. РАСКЛАДКА'!W545</f>
        <v>0</v>
      </c>
      <c r="O40" s="2054">
        <f>'12-18л. РАСКЛАДКА'!W598</f>
        <v>10</v>
      </c>
      <c r="P40" s="2146">
        <f>'12-18л. РАСКЛАДКА'!W653</f>
        <v>0</v>
      </c>
      <c r="Q40" s="2082">
        <f t="shared" si="0"/>
        <v>28.8</v>
      </c>
      <c r="R40" s="2956">
        <v>0</v>
      </c>
      <c r="S40" s="3722">
        <v>28.8</v>
      </c>
      <c r="T40" s="2413">
        <v>4</v>
      </c>
      <c r="V40" s="383"/>
      <c r="W40" s="106"/>
      <c r="X40" s="634"/>
      <c r="Y40" s="643"/>
      <c r="Z40" s="367"/>
      <c r="AA40" s="106"/>
      <c r="AB40" s="106"/>
      <c r="AC40" s="106"/>
      <c r="AD40" s="106"/>
      <c r="AE40" s="631"/>
      <c r="AF40" s="126"/>
      <c r="AG40" s="106"/>
      <c r="AH40" s="632"/>
      <c r="AI40" s="106"/>
      <c r="AJ40" s="646"/>
      <c r="AK40" s="106"/>
      <c r="AL40" s="106"/>
      <c r="AM40" s="106"/>
    </row>
    <row r="41" spans="2:39" ht="12.75" customHeight="1">
      <c r="B41" s="458">
        <v>31</v>
      </c>
      <c r="C41" s="231" t="s">
        <v>105</v>
      </c>
      <c r="D41" s="2220">
        <v>1.2</v>
      </c>
      <c r="E41" s="2831">
        <f>'12-18л. РАСКЛАДКА'!W44</f>
        <v>0.70300000000000007</v>
      </c>
      <c r="F41" s="1637">
        <f>'12-18л. РАСКЛАДКА'!W103</f>
        <v>1.76925</v>
      </c>
      <c r="G41" s="1637">
        <f>'12-18л. РАСКЛАДКА'!W161</f>
        <v>0.80299999999999994</v>
      </c>
      <c r="H41" s="1637">
        <f>'12-18л. РАСКЛАДКА'!W217</f>
        <v>0.96079999999999999</v>
      </c>
      <c r="I41" s="2054">
        <f>'12-18л. РАСКЛАДКА'!W274</f>
        <v>2.6093000000000002</v>
      </c>
      <c r="J41" s="2102">
        <f>'12-18л. РАСКЛАДКА'!W328</f>
        <v>0.99019000000000001</v>
      </c>
      <c r="K41" s="1637">
        <f>'12-18л. РАСКЛАДКА'!W383</f>
        <v>0.01</v>
      </c>
      <c r="L41" s="1637">
        <f>'12-18л. РАСКЛАДКА'!W439</f>
        <v>0.71</v>
      </c>
      <c r="M41" s="1637">
        <f>'12-18л. РАСКЛАДКА'!W492</f>
        <v>0.01</v>
      </c>
      <c r="N41" s="1637">
        <f>'12-18л. РАСКЛАДКА'!W546</f>
        <v>2.9897700000000005</v>
      </c>
      <c r="O41" s="2054">
        <f>'12-18л. РАСКЛАДКА'!W599</f>
        <v>1.4542999999999999</v>
      </c>
      <c r="P41" s="2146">
        <f>'12-18л. РАСКЛАДКА'!W654</f>
        <v>1.39039</v>
      </c>
      <c r="Q41" s="2082">
        <f t="shared" si="0"/>
        <v>14.4</v>
      </c>
      <c r="R41" s="2956">
        <v>0</v>
      </c>
      <c r="S41" s="3722">
        <v>14.4</v>
      </c>
      <c r="T41" s="2413">
        <v>2</v>
      </c>
      <c r="V41" s="383"/>
      <c r="W41" s="106"/>
      <c r="X41" s="634"/>
      <c r="Y41" s="635"/>
      <c r="Z41" s="367"/>
      <c r="AA41" s="106"/>
      <c r="AB41" s="106"/>
      <c r="AC41" s="106"/>
      <c r="AD41" s="106"/>
      <c r="AE41" s="631"/>
      <c r="AF41" s="126"/>
      <c r="AG41" s="106"/>
      <c r="AH41" s="632"/>
      <c r="AI41" s="106"/>
      <c r="AJ41" s="2230"/>
      <c r="AK41" s="106"/>
      <c r="AL41" s="106"/>
      <c r="AM41" s="106"/>
    </row>
    <row r="42" spans="2:39" ht="12.75" customHeight="1">
      <c r="B42" s="458">
        <v>32</v>
      </c>
      <c r="C42" s="231" t="s">
        <v>54</v>
      </c>
      <c r="D42" s="2220">
        <v>54</v>
      </c>
      <c r="E42" s="2216">
        <f>'12-18л. МЕНЮ '!E98</f>
        <v>59.392930000000007</v>
      </c>
      <c r="F42" s="656">
        <f>'12-18л. МЕНЮ '!E155</f>
        <v>53.644499999999994</v>
      </c>
      <c r="G42" s="656">
        <f>'12-18л. МЕНЮ '!E213</f>
        <v>56.987299999999991</v>
      </c>
      <c r="H42" s="656">
        <f>'12-18л. МЕНЮ '!E272</f>
        <v>56.978500000000011</v>
      </c>
      <c r="I42" s="2057">
        <f>'12-18л. МЕНЮ '!E329</f>
        <v>61.902799999999992</v>
      </c>
      <c r="J42" s="2102">
        <f>'12-18л. МЕНЮ '!E391</f>
        <v>51.330399999999997</v>
      </c>
      <c r="K42" s="656">
        <f>'12-18л. МЕНЮ '!E451</f>
        <v>56.916700000000006</v>
      </c>
      <c r="L42" s="656">
        <f>'12-18л. МЕНЮ '!E509</f>
        <v>53.785560000000004</v>
      </c>
      <c r="M42" s="656">
        <f>'12-18л. МЕНЮ '!E566</f>
        <v>45.847400000000007</v>
      </c>
      <c r="N42" s="656">
        <f>'12-18л. МЕНЮ '!E625</f>
        <v>43.994630000000001</v>
      </c>
      <c r="O42" s="2057">
        <f>'12-18л. МЕНЮ '!E679</f>
        <v>52.539400000000001</v>
      </c>
      <c r="P42" s="2146">
        <f>'12-18л. МЕНЮ '!E745</f>
        <v>54.68</v>
      </c>
      <c r="Q42" s="2082">
        <f t="shared" si="0"/>
        <v>648.00011999999992</v>
      </c>
      <c r="R42" s="2956">
        <v>1.8519999999999999E-5</v>
      </c>
      <c r="S42" s="3724">
        <v>648</v>
      </c>
      <c r="T42" s="2413">
        <v>90</v>
      </c>
      <c r="V42" s="383"/>
      <c r="W42" s="106"/>
      <c r="X42" s="2198"/>
      <c r="Y42" s="643"/>
      <c r="Z42" s="367"/>
      <c r="AA42" s="106"/>
      <c r="AB42" s="106"/>
      <c r="AC42" s="106"/>
      <c r="AD42" s="106"/>
      <c r="AE42" s="650"/>
      <c r="AF42" s="126"/>
      <c r="AG42" s="106"/>
      <c r="AH42" s="632"/>
      <c r="AI42" s="106"/>
      <c r="AJ42" s="646"/>
      <c r="AK42" s="106"/>
      <c r="AL42" s="106"/>
      <c r="AM42" s="106"/>
    </row>
    <row r="43" spans="2:39" ht="10.5" customHeight="1">
      <c r="B43" s="458">
        <v>33</v>
      </c>
      <c r="C43" s="231" t="s">
        <v>55</v>
      </c>
      <c r="D43" s="2220">
        <v>55.2</v>
      </c>
      <c r="E43" s="2216">
        <f>'12-18л. МЕНЮ '!F98</f>
        <v>62.324419999999996</v>
      </c>
      <c r="F43" s="656">
        <f>'12-18л. МЕНЮ '!F155</f>
        <v>58.533699999999996</v>
      </c>
      <c r="G43" s="656">
        <f>'12-18л. МЕНЮ '!F213</f>
        <v>51.353369999999998</v>
      </c>
      <c r="H43" s="656">
        <f>'12-18л. МЕНЮ '!F272</f>
        <v>57.946600000000004</v>
      </c>
      <c r="I43" s="2057">
        <f>'12-18л. МЕНЮ '!F329</f>
        <v>49.281819999999996</v>
      </c>
      <c r="J43" s="2102">
        <f>'12-18л. МЕНЮ '!F391</f>
        <v>57.152399999999993</v>
      </c>
      <c r="K43" s="656">
        <f>'12-18л. МЕНЮ '!F451</f>
        <v>58.310200000000009</v>
      </c>
      <c r="L43" s="656">
        <f>'12-18л. МЕНЮ '!F509</f>
        <v>48.966069999999995</v>
      </c>
      <c r="M43" s="656">
        <f>'12-18л. МЕНЮ '!F566</f>
        <v>57.077600000000004</v>
      </c>
      <c r="N43" s="656">
        <f>'12-18л. МЕНЮ '!F625</f>
        <v>51.306970000000007</v>
      </c>
      <c r="O43" s="2057">
        <f>'12-18л. МЕНЮ '!F679</f>
        <v>57.5124</v>
      </c>
      <c r="P43" s="2146">
        <f>'12-18л. МЕНЮ '!F745</f>
        <v>52.634870000000006</v>
      </c>
      <c r="Q43" s="2082">
        <f t="shared" si="0"/>
        <v>662.40041999999994</v>
      </c>
      <c r="R43" s="2956">
        <v>6.3409999999999999E-6</v>
      </c>
      <c r="S43" s="3722">
        <v>662.4</v>
      </c>
      <c r="T43" s="2413">
        <v>92</v>
      </c>
      <c r="V43" s="383"/>
      <c r="W43" s="106"/>
      <c r="X43" s="2198"/>
      <c r="Y43" s="643"/>
      <c r="Z43" s="367"/>
      <c r="AA43" s="106"/>
      <c r="AB43" s="106"/>
      <c r="AC43" s="106"/>
      <c r="AD43" s="106"/>
      <c r="AE43" s="650"/>
      <c r="AF43" s="126"/>
      <c r="AG43" s="106"/>
      <c r="AH43" s="632"/>
      <c r="AI43" s="106"/>
      <c r="AJ43" s="633"/>
      <c r="AK43" s="106"/>
      <c r="AL43" s="106"/>
      <c r="AM43" s="106"/>
    </row>
    <row r="44" spans="2:39" ht="10.5" customHeight="1">
      <c r="B44" s="458">
        <v>34</v>
      </c>
      <c r="C44" s="231" t="s">
        <v>56</v>
      </c>
      <c r="D44" s="2220">
        <v>229.8</v>
      </c>
      <c r="E44" s="2217">
        <f>'12-18л. МЕНЮ '!G98</f>
        <v>220.32107999999999</v>
      </c>
      <c r="F44" s="656">
        <f>'12-18л. МЕНЮ '!G155</f>
        <v>225.9059</v>
      </c>
      <c r="G44" s="656">
        <f>'12-18л. МЕНЮ '!G213</f>
        <v>224.28553999999997</v>
      </c>
      <c r="H44" s="656">
        <f>'12-18л. МЕНЮ '!G272</f>
        <v>223.38820000000001</v>
      </c>
      <c r="I44" s="2057">
        <f>'12-18л. МЕНЮ '!G329</f>
        <v>218.31599999999997</v>
      </c>
      <c r="J44" s="2102">
        <f>'12-18л. МЕНЮ '!G391</f>
        <v>220.62640000000002</v>
      </c>
      <c r="K44" s="656">
        <f>'12-18л. МЕНЮ '!G451</f>
        <v>233.70189999999999</v>
      </c>
      <c r="L44" s="656">
        <f>'12-18л. МЕНЮ '!G509</f>
        <v>250.78440000000001</v>
      </c>
      <c r="M44" s="656">
        <f>'12-18л. МЕНЮ '!G566</f>
        <v>221.559</v>
      </c>
      <c r="N44" s="656">
        <f>'12-18л. МЕНЮ '!G625</f>
        <v>248.85563999999999</v>
      </c>
      <c r="O44" s="2057">
        <f>'12-18л. МЕНЮ '!G679</f>
        <v>241.1266</v>
      </c>
      <c r="P44" s="2146">
        <f>'12-18л. МЕНЮ '!G745</f>
        <v>228.7294</v>
      </c>
      <c r="Q44" s="2074">
        <f t="shared" si="0"/>
        <v>2757.6000600000002</v>
      </c>
      <c r="R44" s="2956">
        <v>2.1799999999999999E-7</v>
      </c>
      <c r="S44" s="3722">
        <v>2757.6</v>
      </c>
      <c r="T44" s="2414">
        <v>383</v>
      </c>
      <c r="V44" s="383"/>
      <c r="W44" s="106"/>
      <c r="X44" s="2198"/>
      <c r="Y44" s="643"/>
      <c r="Z44" s="367"/>
      <c r="AA44" s="106"/>
      <c r="AB44" s="106"/>
      <c r="AC44" s="106"/>
      <c r="AD44" s="106"/>
      <c r="AE44" s="650"/>
      <c r="AF44" s="126"/>
      <c r="AG44" s="106"/>
      <c r="AH44" s="632"/>
      <c r="AI44" s="106"/>
      <c r="AJ44" s="633"/>
      <c r="AK44" s="106"/>
      <c r="AL44" s="106"/>
      <c r="AM44" s="106"/>
    </row>
    <row r="45" spans="2:39" ht="12.75" customHeight="1" thickBot="1">
      <c r="B45" s="482">
        <v>35</v>
      </c>
      <c r="C45" s="483" t="s">
        <v>57</v>
      </c>
      <c r="D45" s="2221">
        <v>1632</v>
      </c>
      <c r="E45" s="2833">
        <f>'12-18л. МЕНЮ '!H98</f>
        <v>1652.8297299999997</v>
      </c>
      <c r="F45" s="2061">
        <f>'12-18л. МЕНЮ '!H155</f>
        <v>1620.7309999999998</v>
      </c>
      <c r="G45" s="2061">
        <f>'12-18л. МЕНЮ '!H213</f>
        <v>1578.1712</v>
      </c>
      <c r="H45" s="2061">
        <f>'12-18л. МЕНЮ '!H272</f>
        <v>1669.7303999999999</v>
      </c>
      <c r="I45" s="2062">
        <f>'12-18л. МЕНЮ '!H329</f>
        <v>1538.2583999999999</v>
      </c>
      <c r="J45" s="2150">
        <f>'12-18л. МЕНЮ '!H391</f>
        <v>1639.8505</v>
      </c>
      <c r="K45" s="2061">
        <f>'12-18л. МЕНЮ '!H451</f>
        <v>1692.1302000000001</v>
      </c>
      <c r="L45" s="2061">
        <f>'12-18л. МЕНЮ '!H509</f>
        <v>1661.8087999999998</v>
      </c>
      <c r="M45" s="2061">
        <f>'12-18л. МЕНЮ '!H566</f>
        <v>1596.2118</v>
      </c>
      <c r="N45" s="2061">
        <f>'12-18л. МЕНЮ '!H625</f>
        <v>1639.5093999999999</v>
      </c>
      <c r="O45" s="2062">
        <f>'12-18л. МЕНЮ '!H679</f>
        <v>1677.7676999999999</v>
      </c>
      <c r="P45" s="2151">
        <f>'12-18л. МЕНЮ '!H745</f>
        <v>1617.0009</v>
      </c>
      <c r="Q45" s="2078">
        <f t="shared" si="0"/>
        <v>19584.000029999996</v>
      </c>
      <c r="R45" s="3720">
        <v>1.4999999999999999E-7</v>
      </c>
      <c r="S45" s="3723">
        <v>19584</v>
      </c>
      <c r="T45" s="2415">
        <v>2720</v>
      </c>
      <c r="V45" s="383"/>
      <c r="W45" s="106"/>
      <c r="X45" s="634"/>
      <c r="Y45" s="643"/>
      <c r="Z45" s="367"/>
      <c r="AA45" s="106"/>
      <c r="AB45" s="106"/>
      <c r="AC45" s="106"/>
      <c r="AD45" s="106"/>
      <c r="AE45" s="650"/>
      <c r="AF45" s="126"/>
      <c r="AG45" s="106"/>
      <c r="AH45" s="632"/>
      <c r="AI45" s="106"/>
      <c r="AJ45" s="633"/>
      <c r="AK45" s="106"/>
      <c r="AL45" s="106"/>
      <c r="AM45" s="106"/>
    </row>
    <row r="46" spans="2:39">
      <c r="R46" s="2836"/>
      <c r="V46" s="106"/>
      <c r="W46" s="106"/>
      <c r="X46" s="106"/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  <c r="AK46" s="106"/>
      <c r="AL46" s="106"/>
      <c r="AM46" s="106"/>
    </row>
    <row r="47" spans="2:39">
      <c r="V47" s="106"/>
      <c r="W47" s="106"/>
      <c r="X47" s="208"/>
      <c r="Y47" s="106"/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  <c r="AK47" s="106"/>
      <c r="AL47" s="106"/>
      <c r="AM47" s="106"/>
    </row>
    <row r="48" spans="2:39" ht="13.5" customHeight="1">
      <c r="V48" s="106"/>
      <c r="W48" s="106"/>
      <c r="X48" s="106"/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  <c r="AK48" s="106"/>
      <c r="AL48" s="106"/>
      <c r="AM48" s="106"/>
    </row>
    <row r="49" spans="2:39" ht="12.75" customHeight="1"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</row>
    <row r="50" spans="2:39" ht="12.75" customHeight="1">
      <c r="V50" s="106"/>
      <c r="W50" s="106"/>
      <c r="X50" s="106"/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</row>
    <row r="51" spans="2:39" ht="11.25" customHeight="1">
      <c r="V51" s="106"/>
      <c r="W51" s="106"/>
      <c r="X51" s="106"/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  <c r="AK51" s="106"/>
      <c r="AL51" s="106"/>
      <c r="AM51" s="106"/>
    </row>
    <row r="52" spans="2:39" ht="11.25" customHeight="1">
      <c r="V52" s="106"/>
      <c r="W52" s="106"/>
      <c r="X52" s="106"/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  <c r="AK52" s="106"/>
      <c r="AL52" s="106"/>
      <c r="AM52" s="106"/>
    </row>
    <row r="53" spans="2:39">
      <c r="V53" s="106"/>
      <c r="W53" s="106"/>
      <c r="X53" s="106"/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</row>
    <row r="54" spans="2:39">
      <c r="D54" s="662"/>
      <c r="V54" s="106"/>
      <c r="W54" s="106"/>
      <c r="X54" s="106"/>
      <c r="Y54" s="106"/>
      <c r="Z54" s="106"/>
      <c r="AA54" s="106"/>
      <c r="AB54" s="106"/>
      <c r="AC54" s="106"/>
      <c r="AD54" s="106"/>
      <c r="AE54" s="106"/>
      <c r="AF54" s="106"/>
      <c r="AG54" s="106"/>
      <c r="AH54" s="106"/>
      <c r="AI54" s="106"/>
      <c r="AJ54" s="106"/>
      <c r="AK54" s="106"/>
      <c r="AL54" s="106"/>
      <c r="AM54" s="106"/>
    </row>
    <row r="55" spans="2:39">
      <c r="D55" s="662"/>
      <c r="V55" s="106"/>
      <c r="W55" s="106"/>
      <c r="X55" s="106"/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  <c r="AK55" s="106"/>
      <c r="AL55" s="106"/>
      <c r="AM55" s="106"/>
    </row>
    <row r="56" spans="2:39">
      <c r="V56" s="106"/>
      <c r="W56" s="106"/>
      <c r="X56" s="106"/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  <c r="AK56" s="106"/>
      <c r="AL56" s="106"/>
      <c r="AM56" s="106"/>
    </row>
    <row r="57" spans="2:39"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</row>
    <row r="58" spans="2:39"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V58" s="106"/>
      <c r="W58" s="106"/>
      <c r="X58" s="106"/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  <c r="AL58" s="106"/>
      <c r="AM58" s="106"/>
    </row>
    <row r="59" spans="2:39"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V59" s="106"/>
      <c r="W59" s="106"/>
      <c r="X59" s="106"/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  <c r="AK59" s="106"/>
      <c r="AL59" s="106"/>
      <c r="AM59" s="106"/>
    </row>
    <row r="60" spans="2:39">
      <c r="B60" t="s">
        <v>191</v>
      </c>
      <c r="V60" s="106"/>
      <c r="W60" s="106"/>
      <c r="X60" s="106"/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  <c r="AK60" s="106"/>
      <c r="AL60" s="106"/>
      <c r="AM60" s="106"/>
    </row>
    <row r="61" spans="2:39">
      <c r="B61" t="s">
        <v>192</v>
      </c>
      <c r="D61" s="266"/>
      <c r="E61" s="266"/>
      <c r="F61" s="266"/>
      <c r="G61" s="266"/>
      <c r="H61" s="266"/>
      <c r="I61" s="266"/>
      <c r="J61" s="266"/>
      <c r="K61" s="266"/>
      <c r="L61" s="266"/>
      <c r="M61" s="266"/>
      <c r="N61" s="266"/>
      <c r="O61" s="266"/>
      <c r="P61" s="266"/>
      <c r="Q61" s="266"/>
      <c r="R61" s="26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</row>
    <row r="62" spans="2:39">
      <c r="B62" t="s">
        <v>193</v>
      </c>
      <c r="O62" s="266"/>
      <c r="P62" s="266"/>
      <c r="V62" s="106"/>
      <c r="W62" s="106"/>
      <c r="X62" s="106"/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6"/>
      <c r="AK62" s="106"/>
      <c r="AL62" s="106"/>
      <c r="AM62" s="106"/>
    </row>
    <row r="63" spans="2:39"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266"/>
      <c r="R63" s="266"/>
      <c r="V63" s="106"/>
      <c r="W63" s="106"/>
      <c r="X63" s="106"/>
      <c r="Y63" s="106"/>
      <c r="Z63" s="106"/>
      <c r="AA63" s="106"/>
      <c r="AB63" s="106"/>
      <c r="AC63" s="106"/>
      <c r="AD63" s="106"/>
      <c r="AE63" s="106"/>
      <c r="AF63" s="106"/>
      <c r="AG63" s="106"/>
      <c r="AH63" s="106"/>
      <c r="AI63" s="106"/>
      <c r="AJ63" s="106"/>
      <c r="AK63" s="106"/>
      <c r="AL63" s="106"/>
      <c r="AM63" s="106"/>
    </row>
    <row r="64" spans="2:39">
      <c r="B64" s="1" t="s">
        <v>194</v>
      </c>
      <c r="V64" s="106"/>
      <c r="W64" s="106"/>
      <c r="X64" s="106"/>
      <c r="Y64" s="106"/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  <c r="AK64" s="106"/>
      <c r="AL64" s="106"/>
      <c r="AM64" s="106"/>
    </row>
    <row r="65" spans="2:39">
      <c r="B65" t="s">
        <v>195</v>
      </c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  <c r="AK65" s="106"/>
      <c r="AL65" s="106"/>
      <c r="AM65" s="106"/>
    </row>
    <row r="66" spans="2:39"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266"/>
      <c r="R66" s="266"/>
      <c r="V66" s="106"/>
      <c r="W66" s="106"/>
      <c r="X66" s="106"/>
      <c r="Y66" s="106"/>
      <c r="Z66" s="106"/>
      <c r="AA66" s="106"/>
      <c r="AB66" s="106"/>
      <c r="AC66" s="106"/>
      <c r="AD66" s="106"/>
      <c r="AE66" s="106"/>
      <c r="AF66" s="106"/>
      <c r="AG66" s="106"/>
      <c r="AH66" s="106"/>
      <c r="AI66" s="106"/>
      <c r="AJ66" s="106"/>
      <c r="AK66" s="106"/>
      <c r="AL66" s="106"/>
      <c r="AM66" s="106"/>
    </row>
    <row r="67" spans="2:39">
      <c r="V67" s="106"/>
      <c r="W67" s="106"/>
      <c r="X67" s="106"/>
      <c r="Y67" s="106"/>
      <c r="Z67" s="106"/>
      <c r="AA67" s="106"/>
      <c r="AB67" s="106"/>
      <c r="AC67" s="106"/>
      <c r="AD67" s="106"/>
      <c r="AE67" s="106"/>
      <c r="AF67" s="106"/>
      <c r="AG67" s="106"/>
      <c r="AH67" s="106"/>
      <c r="AI67" s="106"/>
      <c r="AJ67" s="106"/>
      <c r="AK67" s="106"/>
      <c r="AL67" s="106"/>
      <c r="AM67" s="106"/>
    </row>
    <row r="68" spans="2:39" ht="13.5" customHeight="1">
      <c r="V68" s="106"/>
      <c r="W68" s="106"/>
      <c r="X68" s="106"/>
      <c r="Y68" s="106"/>
      <c r="Z68" s="106"/>
      <c r="AA68" s="106"/>
      <c r="AB68" s="106"/>
      <c r="AC68" s="106"/>
      <c r="AD68" s="106"/>
      <c r="AE68" s="106"/>
      <c r="AF68" s="106"/>
      <c r="AG68" s="106"/>
      <c r="AH68" s="106"/>
      <c r="AI68" s="106"/>
      <c r="AJ68" s="106"/>
      <c r="AK68" s="106"/>
      <c r="AL68" s="106"/>
      <c r="AM68" s="106"/>
    </row>
    <row r="69" spans="2:39"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</row>
    <row r="70" spans="2:39" ht="13.5" customHeight="1">
      <c r="V70" s="106"/>
      <c r="W70" s="106"/>
      <c r="X70" s="106"/>
      <c r="Y70" s="106"/>
      <c r="Z70" s="106"/>
      <c r="AA70" s="106"/>
      <c r="AB70" s="106"/>
      <c r="AC70" s="106"/>
      <c r="AD70" s="106"/>
      <c r="AE70" s="106"/>
      <c r="AF70" s="106"/>
      <c r="AG70" s="106"/>
      <c r="AH70" s="106"/>
      <c r="AI70" s="106"/>
      <c r="AJ70" s="106"/>
      <c r="AK70" s="106"/>
      <c r="AL70" s="106"/>
      <c r="AM70" s="106"/>
    </row>
    <row r="71" spans="2:39" ht="12" customHeight="1">
      <c r="V71" s="106"/>
      <c r="W71" s="106"/>
      <c r="X71" s="106"/>
      <c r="Y71" s="106"/>
      <c r="Z71" s="106"/>
      <c r="AA71" s="106"/>
      <c r="AB71" s="106"/>
      <c r="AC71" s="106"/>
      <c r="AD71" s="106"/>
      <c r="AE71" s="106"/>
      <c r="AF71" s="106"/>
      <c r="AG71" s="106"/>
      <c r="AH71" s="106"/>
      <c r="AI71" s="106"/>
      <c r="AJ71" s="106"/>
      <c r="AK71" s="106"/>
      <c r="AL71" s="106"/>
      <c r="AM71" s="106"/>
    </row>
    <row r="72" spans="2:39">
      <c r="V72" s="106"/>
      <c r="W72" s="106"/>
      <c r="X72" s="106"/>
      <c r="Y72" s="106"/>
      <c r="Z72" s="106"/>
      <c r="AA72" s="106"/>
      <c r="AB72" s="106"/>
      <c r="AC72" s="106"/>
      <c r="AD72" s="106"/>
      <c r="AE72" s="106"/>
      <c r="AF72" s="106"/>
      <c r="AG72" s="106"/>
      <c r="AH72" s="106"/>
      <c r="AI72" s="106"/>
      <c r="AJ72" s="106"/>
      <c r="AK72" s="106"/>
      <c r="AL72" s="106"/>
      <c r="AM72" s="106"/>
    </row>
    <row r="73" spans="2:39" ht="12.75" customHeight="1">
      <c r="V73" s="106"/>
      <c r="W73" s="106"/>
      <c r="X73" s="106"/>
      <c r="Y73" s="106"/>
      <c r="Z73" s="106"/>
      <c r="AA73" s="106"/>
      <c r="AB73" s="106"/>
      <c r="AC73" s="106"/>
      <c r="AD73" s="106"/>
      <c r="AE73" s="106"/>
      <c r="AF73" s="106"/>
      <c r="AG73" s="106"/>
      <c r="AH73" s="106"/>
      <c r="AI73" s="106"/>
      <c r="AJ73" s="106"/>
      <c r="AK73" s="106"/>
      <c r="AL73" s="106"/>
      <c r="AM73" s="106"/>
    </row>
    <row r="74" spans="2:39">
      <c r="V74" s="106"/>
      <c r="W74" s="106"/>
      <c r="X74" s="106"/>
      <c r="Y74" s="106"/>
      <c r="Z74" s="106"/>
      <c r="AA74" s="106"/>
      <c r="AB74" s="106"/>
      <c r="AC74" s="106"/>
      <c r="AD74" s="106"/>
      <c r="AE74" s="106"/>
      <c r="AF74" s="106"/>
      <c r="AG74" s="106"/>
      <c r="AH74" s="106"/>
      <c r="AI74" s="106"/>
      <c r="AJ74" s="106"/>
      <c r="AK74" s="106"/>
      <c r="AL74" s="106"/>
      <c r="AM74" s="106"/>
    </row>
    <row r="75" spans="2:39" ht="12.75" customHeight="1">
      <c r="V75" s="106"/>
      <c r="W75" s="106"/>
      <c r="X75" s="106"/>
      <c r="Y75" s="106"/>
      <c r="Z75" s="106"/>
      <c r="AA75" s="106"/>
      <c r="AB75" s="106"/>
      <c r="AC75" s="106"/>
      <c r="AD75" s="106"/>
      <c r="AE75" s="106"/>
      <c r="AF75" s="106"/>
      <c r="AG75" s="106"/>
      <c r="AH75" s="106"/>
      <c r="AI75" s="106"/>
      <c r="AJ75" s="106"/>
      <c r="AK75" s="106"/>
      <c r="AL75" s="106"/>
      <c r="AM75" s="106"/>
    </row>
    <row r="76" spans="2:39">
      <c r="V76" s="106"/>
      <c r="W76" s="106"/>
      <c r="X76" s="106"/>
      <c r="Y76" s="106"/>
      <c r="Z76" s="106"/>
      <c r="AA76" s="106"/>
      <c r="AB76" s="106"/>
      <c r="AC76" s="106"/>
      <c r="AD76" s="106"/>
      <c r="AE76" s="106"/>
      <c r="AF76" s="106"/>
      <c r="AG76" s="106"/>
      <c r="AH76" s="106"/>
      <c r="AI76" s="106"/>
      <c r="AJ76" s="106"/>
      <c r="AK76" s="106"/>
      <c r="AL76" s="106"/>
      <c r="AM76" s="106"/>
    </row>
    <row r="77" spans="2:39" ht="12.75" customHeight="1">
      <c r="V77" s="106"/>
      <c r="W77" s="106"/>
      <c r="X77" s="106"/>
      <c r="Y77" s="106"/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  <c r="AJ77" s="106"/>
      <c r="AK77" s="106"/>
      <c r="AL77" s="106"/>
      <c r="AM77" s="106"/>
    </row>
    <row r="79" spans="2:39" ht="12.75" customHeight="1"/>
    <row r="80" spans="2:39" hidden="1"/>
    <row r="104" ht="12.75" customHeight="1"/>
    <row r="105" ht="13.5" customHeight="1"/>
    <row r="106" ht="12.75" customHeight="1"/>
    <row r="110" ht="12.75" customHeight="1"/>
    <row r="111" ht="12.75" customHeight="1"/>
    <row r="112" ht="11.25" customHeight="1"/>
    <row r="113" ht="12.75" customHeight="1"/>
    <row r="114" ht="13.5" customHeight="1"/>
    <row r="115" ht="14.25" customHeight="1"/>
    <row r="117" ht="14.25" customHeight="1"/>
    <row r="119" ht="11.25" customHeight="1"/>
    <row r="122" hidden="1"/>
    <row r="127" ht="11.25" customHeight="1"/>
    <row r="128" ht="12.75" customHeight="1"/>
    <row r="129" spans="2:31" ht="11.25" customHeight="1"/>
    <row r="130" spans="2:31">
      <c r="B130" s="197"/>
      <c r="C130" s="106"/>
      <c r="D130" s="197"/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94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</row>
    <row r="131" spans="2:31">
      <c r="B131" s="106"/>
      <c r="C131" s="126"/>
      <c r="D131" s="367"/>
      <c r="E131" s="201"/>
      <c r="F131" s="201"/>
      <c r="G131" s="201"/>
      <c r="H131" s="201"/>
      <c r="I131" s="201"/>
      <c r="J131" s="201"/>
      <c r="K131" s="201"/>
      <c r="L131" s="201"/>
      <c r="M131" s="126"/>
      <c r="N131" s="126"/>
      <c r="O131" s="98"/>
      <c r="P131" s="98"/>
      <c r="Q131" s="126"/>
      <c r="R131" s="367"/>
      <c r="S131" s="106"/>
      <c r="T131" s="367"/>
      <c r="U131" s="12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</row>
    <row r="132" spans="2:31">
      <c r="B132" s="106"/>
      <c r="C132" s="126"/>
      <c r="D132" s="98"/>
      <c r="E132" s="624"/>
      <c r="F132" s="201"/>
      <c r="G132" s="201"/>
      <c r="H132" s="201"/>
      <c r="I132" s="201"/>
      <c r="J132" s="201"/>
      <c r="K132" s="201"/>
      <c r="L132" s="201"/>
      <c r="M132" s="126"/>
      <c r="N132" s="126"/>
      <c r="O132" s="98"/>
      <c r="P132" s="98"/>
      <c r="Q132" s="126"/>
      <c r="R132" s="367"/>
      <c r="S132" s="106"/>
      <c r="T132" s="367"/>
      <c r="U132" s="12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</row>
    <row r="133" spans="2:31">
      <c r="B133" s="106"/>
      <c r="C133" s="367"/>
      <c r="D133" s="367"/>
      <c r="E133" s="201"/>
      <c r="F133" s="201"/>
      <c r="G133" s="201"/>
      <c r="H133" s="201"/>
      <c r="I133" s="106"/>
      <c r="J133" s="106"/>
      <c r="K133" s="201"/>
      <c r="L133" s="104"/>
      <c r="M133" s="126"/>
      <c r="N133" s="126"/>
      <c r="O133" s="98"/>
      <c r="P133" s="98"/>
      <c r="Q133" s="367"/>
      <c r="R133" s="367"/>
      <c r="S133" s="106"/>
      <c r="T133" s="367"/>
      <c r="U133" s="126"/>
      <c r="V133" s="106"/>
      <c r="W133" s="106"/>
      <c r="X133" s="106"/>
      <c r="Y133" s="106"/>
      <c r="Z133" s="106"/>
      <c r="AA133" s="106"/>
      <c r="AB133" s="626"/>
      <c r="AC133" s="106"/>
      <c r="AD133" s="106"/>
      <c r="AE133" s="106"/>
    </row>
    <row r="134" spans="2:31">
      <c r="B134" s="106"/>
      <c r="C134" s="126"/>
      <c r="D134" s="126"/>
      <c r="E134" s="367"/>
      <c r="F134" s="367"/>
      <c r="G134" s="367"/>
      <c r="H134" s="367"/>
      <c r="I134" s="367"/>
      <c r="J134" s="367"/>
      <c r="K134" s="367"/>
      <c r="L134" s="367"/>
      <c r="M134" s="367"/>
      <c r="N134" s="367"/>
      <c r="O134" s="98"/>
      <c r="P134" s="98"/>
      <c r="Q134" s="367"/>
      <c r="R134" s="367"/>
      <c r="S134" s="106"/>
      <c r="T134" s="367"/>
      <c r="U134" s="126"/>
      <c r="V134" s="106"/>
      <c r="W134" s="106"/>
      <c r="X134" s="106"/>
      <c r="Y134" s="106"/>
      <c r="Z134" s="334"/>
      <c r="AA134" s="106"/>
      <c r="AB134" s="626"/>
      <c r="AC134" s="106"/>
      <c r="AD134" s="106"/>
      <c r="AE134" s="106"/>
    </row>
    <row r="135" spans="2:31">
      <c r="B135" s="106"/>
      <c r="C135" s="367"/>
      <c r="D135" s="106"/>
      <c r="E135" s="367"/>
      <c r="F135" s="367"/>
      <c r="G135" s="367"/>
      <c r="H135" s="367"/>
      <c r="I135" s="367"/>
      <c r="J135" s="367"/>
      <c r="K135" s="367"/>
      <c r="L135" s="367"/>
      <c r="M135" s="367"/>
      <c r="N135" s="367"/>
      <c r="O135" s="98"/>
      <c r="P135" s="98"/>
      <c r="Q135" s="126"/>
      <c r="R135" s="367"/>
      <c r="S135" s="106"/>
      <c r="T135" s="367"/>
      <c r="U135" s="126"/>
      <c r="V135" s="106"/>
      <c r="W135" s="106"/>
      <c r="X135" s="106"/>
      <c r="Y135" s="106"/>
      <c r="Z135" s="334"/>
      <c r="AA135" s="106"/>
      <c r="AB135" s="627"/>
      <c r="AC135" s="106"/>
      <c r="AD135" s="106"/>
      <c r="AE135" s="106"/>
    </row>
    <row r="136" spans="2:31">
      <c r="B136" s="106"/>
      <c r="C136" s="126"/>
      <c r="D136" s="201"/>
      <c r="E136" s="126"/>
      <c r="F136" s="126"/>
      <c r="G136" s="126"/>
      <c r="H136" s="126"/>
      <c r="I136" s="101"/>
      <c r="J136" s="126"/>
      <c r="K136" s="126"/>
      <c r="L136" s="126"/>
      <c r="M136" s="126"/>
      <c r="N136" s="101"/>
      <c r="O136" s="98"/>
      <c r="P136" s="98"/>
      <c r="Q136" s="201"/>
      <c r="R136" s="367"/>
      <c r="S136" s="126"/>
      <c r="T136" s="367"/>
      <c r="U136" s="126"/>
      <c r="V136" s="106"/>
      <c r="W136" s="274"/>
      <c r="X136" s="367"/>
      <c r="Y136" s="157"/>
      <c r="Z136" s="628"/>
      <c r="AA136" s="106"/>
      <c r="AB136" s="627"/>
      <c r="AC136" s="106"/>
      <c r="AD136" s="106"/>
      <c r="AE136" s="106"/>
    </row>
    <row r="137" spans="2:31">
      <c r="B137" s="157"/>
      <c r="C137" s="126"/>
      <c r="D137" s="629"/>
      <c r="E137" s="630"/>
      <c r="F137" s="630"/>
      <c r="G137" s="630"/>
      <c r="H137" s="630"/>
      <c r="I137" s="630"/>
      <c r="J137" s="630"/>
      <c r="K137" s="630"/>
      <c r="L137" s="630"/>
      <c r="M137" s="630"/>
      <c r="N137" s="630"/>
      <c r="O137" s="629"/>
      <c r="P137" s="367"/>
      <c r="Q137" s="367"/>
      <c r="R137" s="106"/>
      <c r="S137" s="507"/>
      <c r="T137" s="106"/>
      <c r="U137" s="106"/>
      <c r="V137" s="106"/>
      <c r="W137" s="631"/>
      <c r="X137" s="126"/>
      <c r="Y137" s="121"/>
      <c r="Z137" s="632"/>
      <c r="AA137" s="106"/>
      <c r="AB137" s="633"/>
      <c r="AC137" s="106"/>
      <c r="AD137" s="106"/>
      <c r="AE137" s="106"/>
    </row>
    <row r="138" spans="2:31">
      <c r="B138" s="157"/>
      <c r="C138" s="126"/>
      <c r="D138" s="629"/>
      <c r="E138" s="630"/>
      <c r="F138" s="630"/>
      <c r="G138" s="630"/>
      <c r="H138" s="630"/>
      <c r="I138" s="630"/>
      <c r="J138" s="630"/>
      <c r="K138" s="630"/>
      <c r="L138" s="630"/>
      <c r="M138" s="630"/>
      <c r="N138" s="630"/>
      <c r="O138" s="634"/>
      <c r="P138" s="635"/>
      <c r="Q138" s="367"/>
      <c r="R138" s="106"/>
      <c r="S138" s="106"/>
      <c r="T138" s="106"/>
      <c r="U138" s="106"/>
      <c r="V138" s="106"/>
      <c r="W138" s="631"/>
      <c r="X138" s="126"/>
      <c r="Y138" s="121"/>
      <c r="Z138" s="632"/>
      <c r="AA138" s="106"/>
      <c r="AB138" s="633"/>
      <c r="AC138" s="106"/>
      <c r="AD138" s="106"/>
      <c r="AE138" s="106"/>
    </row>
    <row r="139" spans="2:31">
      <c r="B139" s="157"/>
      <c r="C139" s="126"/>
      <c r="D139" s="629"/>
      <c r="E139" s="630"/>
      <c r="F139" s="630"/>
      <c r="G139" s="630"/>
      <c r="H139" s="645"/>
      <c r="I139" s="630"/>
      <c r="J139" s="630"/>
      <c r="K139" s="645"/>
      <c r="L139" s="630"/>
      <c r="M139" s="630"/>
      <c r="N139" s="630"/>
      <c r="O139" s="629"/>
      <c r="P139" s="635"/>
      <c r="Q139" s="367"/>
      <c r="R139" s="106"/>
      <c r="S139" s="106"/>
      <c r="T139" s="106"/>
      <c r="U139" s="106"/>
      <c r="V139" s="106"/>
      <c r="W139" s="631"/>
      <c r="X139" s="126"/>
      <c r="Y139" s="121"/>
      <c r="Z139" s="632"/>
      <c r="AA139" s="106"/>
      <c r="AB139" s="636"/>
      <c r="AC139" s="106"/>
      <c r="AD139" s="106"/>
      <c r="AE139" s="106"/>
    </row>
    <row r="140" spans="2:31">
      <c r="B140" s="157"/>
      <c r="C140" s="126"/>
      <c r="D140" s="629"/>
      <c r="E140" s="630"/>
      <c r="F140" s="630"/>
      <c r="G140" s="630"/>
      <c r="H140" s="630"/>
      <c r="I140" s="630"/>
      <c r="J140" s="630"/>
      <c r="K140" s="630"/>
      <c r="L140" s="630"/>
      <c r="M140" s="630"/>
      <c r="N140" s="645"/>
      <c r="O140" s="637"/>
      <c r="P140" s="635"/>
      <c r="Q140" s="367"/>
      <c r="R140" s="106"/>
      <c r="S140" s="106"/>
      <c r="T140" s="106"/>
      <c r="U140" s="106"/>
      <c r="V140" s="106"/>
      <c r="W140" s="631"/>
      <c r="X140" s="126"/>
      <c r="Y140" s="121"/>
      <c r="Z140" s="632"/>
      <c r="AA140" s="106"/>
      <c r="AB140" s="633"/>
      <c r="AC140" s="106"/>
      <c r="AD140" s="106"/>
      <c r="AE140" s="106"/>
    </row>
    <row r="141" spans="2:31">
      <c r="B141" s="157"/>
      <c r="C141" s="126"/>
      <c r="D141" s="629"/>
      <c r="E141" s="630"/>
      <c r="F141" s="630"/>
      <c r="G141" s="630"/>
      <c r="H141" s="630"/>
      <c r="I141" s="630"/>
      <c r="J141" s="630"/>
      <c r="K141" s="630"/>
      <c r="L141" s="630"/>
      <c r="M141" s="630"/>
      <c r="N141" s="630"/>
      <c r="O141" s="629"/>
      <c r="P141" s="635"/>
      <c r="Q141" s="367"/>
      <c r="R141" s="106"/>
      <c r="S141" s="106"/>
      <c r="T141" s="106"/>
      <c r="U141" s="106"/>
      <c r="V141" s="106"/>
      <c r="W141" s="631"/>
      <c r="X141" s="126"/>
      <c r="Y141" s="121"/>
      <c r="Z141" s="632"/>
      <c r="AA141" s="106"/>
      <c r="AB141" s="638"/>
      <c r="AC141" s="106"/>
      <c r="AD141" s="106"/>
      <c r="AE141" s="106"/>
    </row>
    <row r="142" spans="2:31">
      <c r="B142" s="157"/>
      <c r="C142" s="126"/>
      <c r="D142" s="629"/>
      <c r="E142" s="630"/>
      <c r="F142" s="630"/>
      <c r="G142" s="630"/>
      <c r="H142" s="630"/>
      <c r="I142" s="630"/>
      <c r="J142" s="630"/>
      <c r="K142" s="630"/>
      <c r="L142" s="630"/>
      <c r="M142" s="630"/>
      <c r="N142" s="630"/>
      <c r="O142" s="629"/>
      <c r="P142" s="635"/>
      <c r="Q142" s="367"/>
      <c r="R142" s="106"/>
      <c r="S142" s="106"/>
      <c r="T142" s="106"/>
      <c r="U142" s="106"/>
      <c r="V142" s="106"/>
      <c r="W142" s="631"/>
      <c r="X142" s="126"/>
      <c r="Y142" s="121"/>
      <c r="Z142" s="632"/>
      <c r="AA142" s="106"/>
      <c r="AB142" s="636"/>
      <c r="AC142" s="106"/>
      <c r="AD142" s="106"/>
      <c r="AE142" s="106"/>
    </row>
    <row r="143" spans="2:31">
      <c r="B143" s="157"/>
      <c r="C143" s="126"/>
      <c r="D143" s="629"/>
      <c r="E143" s="630"/>
      <c r="F143" s="630"/>
      <c r="G143" s="98"/>
      <c r="H143" s="640"/>
      <c r="I143" s="645"/>
      <c r="J143" s="630"/>
      <c r="K143" s="630"/>
      <c r="L143" s="630"/>
      <c r="M143" s="630"/>
      <c r="N143" s="630"/>
      <c r="O143" s="639"/>
      <c r="P143" s="635"/>
      <c r="Q143" s="367"/>
      <c r="R143" s="106"/>
      <c r="S143" s="106"/>
      <c r="T143" s="106"/>
      <c r="U143" s="106"/>
      <c r="V143" s="106"/>
      <c r="W143" s="631"/>
      <c r="X143" s="126"/>
      <c r="Y143" s="121"/>
      <c r="Z143" s="632"/>
      <c r="AA143" s="106"/>
      <c r="AB143" s="638"/>
      <c r="AC143" s="106"/>
      <c r="AD143" s="106"/>
      <c r="AE143" s="106"/>
    </row>
    <row r="144" spans="2:31">
      <c r="B144" s="157"/>
      <c r="C144" s="126"/>
      <c r="D144" s="629"/>
      <c r="E144" s="496"/>
      <c r="F144" s="630"/>
      <c r="G144" s="630"/>
      <c r="H144" s="630"/>
      <c r="I144" s="630"/>
      <c r="J144" s="630"/>
      <c r="K144" s="630"/>
      <c r="L144" s="630"/>
      <c r="M144" s="630"/>
      <c r="N144" s="630"/>
      <c r="O144" s="629"/>
      <c r="P144" s="635"/>
      <c r="Q144" s="367"/>
      <c r="R144" s="106"/>
      <c r="S144" s="106"/>
      <c r="T144" s="106"/>
      <c r="U144" s="106"/>
      <c r="V144" s="106"/>
      <c r="W144" s="631"/>
      <c r="X144" s="126"/>
      <c r="Y144" s="121"/>
      <c r="Z144" s="632"/>
      <c r="AA144" s="106"/>
      <c r="AB144" s="633"/>
      <c r="AC144" s="106"/>
      <c r="AD144" s="106"/>
      <c r="AE144" s="106"/>
    </row>
    <row r="145" spans="2:31">
      <c r="B145" s="157"/>
      <c r="C145" s="126"/>
      <c r="D145" s="629"/>
      <c r="E145" s="496"/>
      <c r="F145" s="630"/>
      <c r="G145" s="630"/>
      <c r="H145" s="630"/>
      <c r="I145" s="630"/>
      <c r="J145" s="630"/>
      <c r="K145" s="630"/>
      <c r="L145" s="630"/>
      <c r="M145" s="630"/>
      <c r="N145" s="630"/>
      <c r="O145" s="629"/>
      <c r="P145" s="635"/>
      <c r="Q145" s="367"/>
      <c r="R145" s="106"/>
      <c r="S145" s="106"/>
      <c r="T145" s="106"/>
      <c r="U145" s="106"/>
      <c r="V145" s="106"/>
      <c r="W145" s="631"/>
      <c r="X145" s="126"/>
      <c r="Y145" s="121"/>
      <c r="Z145" s="632"/>
      <c r="AA145" s="106"/>
      <c r="AB145" s="633"/>
      <c r="AC145" s="106"/>
      <c r="AD145" s="106"/>
      <c r="AE145" s="106"/>
    </row>
    <row r="146" spans="2:31">
      <c r="B146" s="157"/>
      <c r="C146" s="126"/>
      <c r="D146" s="629"/>
      <c r="E146" s="496"/>
      <c r="F146" s="630"/>
      <c r="G146" s="630"/>
      <c r="H146" s="630"/>
      <c r="I146" s="630"/>
      <c r="J146" s="630"/>
      <c r="K146" s="630"/>
      <c r="L146" s="630"/>
      <c r="M146" s="630"/>
      <c r="N146" s="630"/>
      <c r="O146" s="629"/>
      <c r="P146" s="635"/>
      <c r="Q146" s="367"/>
      <c r="R146" s="106"/>
      <c r="S146" s="106"/>
      <c r="T146" s="106"/>
      <c r="U146" s="106"/>
      <c r="V146" s="106"/>
      <c r="W146" s="631"/>
      <c r="X146" s="126"/>
      <c r="Y146" s="121"/>
      <c r="Z146" s="632"/>
      <c r="AA146" s="106"/>
      <c r="AB146" s="633"/>
      <c r="AC146" s="106"/>
      <c r="AD146" s="106"/>
      <c r="AE146" s="106"/>
    </row>
    <row r="147" spans="2:31">
      <c r="B147" s="157"/>
      <c r="C147" s="126"/>
      <c r="D147" s="629"/>
      <c r="E147" s="496"/>
      <c r="F147" s="630"/>
      <c r="G147" s="630"/>
      <c r="H147" s="630"/>
      <c r="I147" s="630"/>
      <c r="J147" s="630"/>
      <c r="K147" s="630"/>
      <c r="L147" s="630"/>
      <c r="M147" s="630"/>
      <c r="N147" s="630"/>
      <c r="O147" s="629"/>
      <c r="P147" s="635"/>
      <c r="Q147" s="367"/>
      <c r="R147" s="106"/>
      <c r="S147" s="106"/>
      <c r="T147" s="106"/>
      <c r="U147" s="106"/>
      <c r="V147" s="106"/>
      <c r="W147" s="631"/>
      <c r="X147" s="126"/>
      <c r="Y147" s="121"/>
      <c r="Z147" s="632"/>
      <c r="AA147" s="106"/>
      <c r="AB147" s="633"/>
      <c r="AC147" s="106"/>
      <c r="AD147" s="106"/>
      <c r="AE147" s="106"/>
    </row>
    <row r="148" spans="2:31">
      <c r="B148" s="157"/>
      <c r="C148" s="126"/>
      <c r="D148" s="629"/>
      <c r="E148" s="496"/>
      <c r="F148" s="630"/>
      <c r="G148" s="630"/>
      <c r="H148" s="630"/>
      <c r="I148" s="630"/>
      <c r="J148" s="630"/>
      <c r="K148" s="630"/>
      <c r="L148" s="630"/>
      <c r="M148" s="630"/>
      <c r="N148" s="630"/>
      <c r="O148" s="629"/>
      <c r="P148" s="635"/>
      <c r="Q148" s="367"/>
      <c r="R148" s="106"/>
      <c r="S148" s="106"/>
      <c r="T148" s="106"/>
      <c r="U148" s="106"/>
      <c r="V148" s="106"/>
      <c r="W148" s="631"/>
      <c r="X148" s="126"/>
      <c r="Y148" s="121"/>
      <c r="Z148" s="632"/>
      <c r="AA148" s="106"/>
      <c r="AB148" s="633"/>
      <c r="AC148" s="106"/>
      <c r="AD148" s="106"/>
      <c r="AE148" s="106"/>
    </row>
    <row r="149" spans="2:31">
      <c r="B149" s="157"/>
      <c r="C149" s="126"/>
      <c r="D149" s="629"/>
      <c r="E149" s="496"/>
      <c r="F149" s="630"/>
      <c r="G149" s="630"/>
      <c r="H149" s="630"/>
      <c r="I149" s="630"/>
      <c r="J149" s="630"/>
      <c r="K149" s="630"/>
      <c r="L149" s="630"/>
      <c r="M149" s="630"/>
      <c r="N149" s="630"/>
      <c r="O149" s="629"/>
      <c r="P149" s="635"/>
      <c r="Q149" s="367"/>
      <c r="R149" s="106"/>
      <c r="S149" s="106"/>
      <c r="T149" s="106"/>
      <c r="U149" s="106"/>
      <c r="V149" s="106"/>
      <c r="W149" s="631"/>
      <c r="X149" s="126"/>
      <c r="Y149" s="121"/>
      <c r="Z149" s="632"/>
      <c r="AA149" s="106"/>
      <c r="AB149" s="633"/>
      <c r="AC149" s="106"/>
      <c r="AD149" s="106"/>
      <c r="AE149" s="106"/>
    </row>
    <row r="150" spans="2:31" ht="13.5" customHeight="1">
      <c r="B150" s="157"/>
      <c r="C150" s="126"/>
      <c r="D150" s="629"/>
      <c r="E150" s="496"/>
      <c r="F150" s="630"/>
      <c r="G150" s="630"/>
      <c r="H150" s="630"/>
      <c r="I150" s="630"/>
      <c r="J150" s="630"/>
      <c r="K150" s="630"/>
      <c r="L150" s="630"/>
      <c r="M150" s="630"/>
      <c r="N150" s="630"/>
      <c r="O150" s="629"/>
      <c r="P150" s="635"/>
      <c r="Q150" s="367"/>
      <c r="R150" s="106"/>
      <c r="S150" s="106"/>
      <c r="T150" s="106"/>
      <c r="U150" s="106"/>
      <c r="V150" s="106"/>
      <c r="W150" s="631"/>
      <c r="X150" s="126"/>
      <c r="Y150" s="121"/>
      <c r="Z150" s="632"/>
      <c r="AA150" s="106"/>
      <c r="AB150" s="633"/>
      <c r="AC150" s="106"/>
      <c r="AD150" s="106"/>
      <c r="AE150" s="106"/>
    </row>
    <row r="151" spans="2:31">
      <c r="B151" s="157"/>
      <c r="C151" s="126"/>
      <c r="D151" s="629"/>
      <c r="E151" s="496"/>
      <c r="F151" s="630"/>
      <c r="G151" s="630"/>
      <c r="H151" s="630"/>
      <c r="I151" s="630"/>
      <c r="J151" s="630"/>
      <c r="K151" s="630"/>
      <c r="L151" s="630"/>
      <c r="M151" s="630"/>
      <c r="N151" s="630"/>
      <c r="O151" s="629"/>
      <c r="P151" s="635"/>
      <c r="Q151" s="367"/>
      <c r="R151" s="106"/>
      <c r="S151" s="106"/>
      <c r="T151" s="106"/>
      <c r="U151" s="106"/>
      <c r="V151" s="106"/>
      <c r="W151" s="631"/>
      <c r="X151" s="126"/>
      <c r="Y151" s="121"/>
      <c r="Z151" s="632"/>
      <c r="AA151" s="106"/>
      <c r="AB151" s="636"/>
      <c r="AC151" s="106"/>
      <c r="AD151" s="106"/>
      <c r="AE151" s="106"/>
    </row>
    <row r="152" spans="2:31" ht="12.75" customHeight="1">
      <c r="B152" s="157"/>
      <c r="C152" s="126"/>
      <c r="D152" s="629"/>
      <c r="E152" s="496"/>
      <c r="F152" s="640"/>
      <c r="G152" s="641"/>
      <c r="H152" s="630"/>
      <c r="I152" s="630"/>
      <c r="J152" s="630"/>
      <c r="K152" s="630"/>
      <c r="L152" s="640"/>
      <c r="M152" s="640"/>
      <c r="N152" s="630"/>
      <c r="O152" s="634"/>
      <c r="P152" s="635"/>
      <c r="Q152" s="367"/>
      <c r="R152" s="106"/>
      <c r="S152" s="106"/>
      <c r="T152" s="106"/>
      <c r="U152" s="106"/>
      <c r="V152" s="106"/>
      <c r="W152" s="631"/>
      <c r="X152" s="126"/>
      <c r="Y152" s="121"/>
      <c r="Z152" s="632"/>
      <c r="AA152" s="106"/>
      <c r="AB152" s="642"/>
      <c r="AC152" s="106"/>
      <c r="AD152" s="106"/>
      <c r="AE152" s="106"/>
    </row>
    <row r="153" spans="2:31">
      <c r="B153" s="157"/>
      <c r="C153" s="126"/>
      <c r="D153" s="629"/>
      <c r="E153" s="496"/>
      <c r="F153" s="640"/>
      <c r="G153" s="641"/>
      <c r="H153" s="630"/>
      <c r="I153" s="630"/>
      <c r="J153" s="630"/>
      <c r="K153" s="630"/>
      <c r="L153" s="640"/>
      <c r="M153" s="640"/>
      <c r="N153" s="630"/>
      <c r="O153" s="629"/>
      <c r="P153" s="635"/>
      <c r="Q153" s="367"/>
      <c r="R153" s="106"/>
      <c r="S153" s="106"/>
      <c r="T153" s="106"/>
      <c r="U153" s="106"/>
      <c r="V153" s="106"/>
      <c r="W153" s="631"/>
      <c r="X153" s="126"/>
      <c r="Y153" s="121"/>
      <c r="Z153" s="632"/>
      <c r="AA153" s="106"/>
      <c r="AB153" s="633"/>
      <c r="AC153" s="106"/>
      <c r="AD153" s="106"/>
      <c r="AE153" s="106"/>
    </row>
    <row r="154" spans="2:31" ht="12.75" customHeight="1">
      <c r="B154" s="157"/>
      <c r="C154" s="126"/>
      <c r="D154" s="629"/>
      <c r="E154" s="496"/>
      <c r="F154" s="640"/>
      <c r="G154" s="641"/>
      <c r="H154" s="630"/>
      <c r="I154" s="630"/>
      <c r="J154" s="630"/>
      <c r="K154" s="630"/>
      <c r="L154" s="640"/>
      <c r="M154" s="640"/>
      <c r="N154" s="630"/>
      <c r="O154" s="629"/>
      <c r="P154" s="635"/>
      <c r="Q154" s="367"/>
      <c r="R154" s="106"/>
      <c r="S154" s="106"/>
      <c r="T154" s="106"/>
      <c r="U154" s="106"/>
      <c r="V154" s="106"/>
      <c r="W154" s="631"/>
      <c r="X154" s="126"/>
      <c r="Y154" s="121"/>
      <c r="Z154" s="632"/>
      <c r="AA154" s="106"/>
      <c r="AB154" s="633"/>
      <c r="AC154" s="106"/>
      <c r="AD154" s="106"/>
      <c r="AE154" s="106"/>
    </row>
    <row r="155" spans="2:31">
      <c r="B155" s="157"/>
      <c r="C155" s="126"/>
      <c r="D155" s="629"/>
      <c r="E155" s="654"/>
      <c r="F155" s="640"/>
      <c r="G155" s="641"/>
      <c r="H155" s="630"/>
      <c r="I155" s="652"/>
      <c r="J155" s="630"/>
      <c r="K155" s="652"/>
      <c r="L155" s="645"/>
      <c r="M155" s="645"/>
      <c r="N155" s="630"/>
      <c r="O155" s="629"/>
      <c r="P155" s="635"/>
      <c r="Q155" s="367"/>
      <c r="R155" s="106"/>
      <c r="S155" s="106"/>
      <c r="T155" s="106"/>
      <c r="U155" s="106"/>
      <c r="V155" s="106"/>
      <c r="W155" s="631"/>
      <c r="X155" s="126"/>
      <c r="Y155" s="121"/>
      <c r="Z155" s="632"/>
      <c r="AA155" s="106"/>
      <c r="AB155" s="638"/>
      <c r="AC155" s="106"/>
      <c r="AD155" s="106"/>
      <c r="AE155" s="106"/>
    </row>
    <row r="156" spans="2:31">
      <c r="B156" s="157"/>
      <c r="C156" s="126"/>
      <c r="D156" s="629"/>
      <c r="E156" s="496"/>
      <c r="F156" s="645"/>
      <c r="G156" s="641"/>
      <c r="H156" s="630"/>
      <c r="I156" s="630"/>
      <c r="J156" s="630"/>
      <c r="K156" s="630"/>
      <c r="L156" s="645"/>
      <c r="M156" s="645"/>
      <c r="N156" s="630"/>
      <c r="O156" s="629"/>
      <c r="P156" s="635"/>
      <c r="Q156" s="367"/>
      <c r="R156" s="106"/>
      <c r="S156" s="106"/>
      <c r="T156" s="106"/>
      <c r="U156" s="106"/>
      <c r="V156" s="106"/>
      <c r="W156" s="631"/>
      <c r="X156" s="126"/>
      <c r="Y156" s="121"/>
      <c r="Z156" s="632"/>
      <c r="AA156" s="106"/>
      <c r="AB156" s="633"/>
      <c r="AC156" s="106"/>
      <c r="AD156" s="106"/>
      <c r="AE156" s="106"/>
    </row>
    <row r="157" spans="2:31">
      <c r="B157" s="157"/>
      <c r="C157" s="126"/>
      <c r="D157" s="629"/>
      <c r="E157" s="496"/>
      <c r="F157" s="640"/>
      <c r="G157" s="641"/>
      <c r="H157" s="630"/>
      <c r="I157" s="630"/>
      <c r="J157" s="630"/>
      <c r="K157" s="630"/>
      <c r="L157" s="645"/>
      <c r="M157" s="640"/>
      <c r="N157" s="630"/>
      <c r="O157" s="629"/>
      <c r="P157" s="635"/>
      <c r="Q157" s="367"/>
      <c r="R157" s="106"/>
      <c r="S157" s="106"/>
      <c r="T157" s="106"/>
      <c r="U157" s="106"/>
      <c r="V157" s="106"/>
      <c r="W157" s="631"/>
      <c r="X157" s="126"/>
      <c r="Y157" s="121"/>
      <c r="Z157" s="632"/>
      <c r="AA157" s="106"/>
      <c r="AB157" s="633"/>
      <c r="AC157" s="106"/>
      <c r="AD157" s="106"/>
      <c r="AE157" s="106"/>
    </row>
    <row r="158" spans="2:31">
      <c r="B158" s="157"/>
      <c r="C158" s="126"/>
      <c r="D158" s="629"/>
      <c r="E158" s="496"/>
      <c r="F158" s="645"/>
      <c r="G158" s="641"/>
      <c r="H158" s="630"/>
      <c r="I158" s="630"/>
      <c r="J158" s="630"/>
      <c r="K158" s="630"/>
      <c r="L158" s="641"/>
      <c r="M158" s="641"/>
      <c r="N158" s="98"/>
      <c r="O158" s="629"/>
      <c r="P158" s="635"/>
      <c r="Q158" s="367"/>
      <c r="R158" s="106"/>
      <c r="S158" s="106"/>
      <c r="T158" s="106"/>
      <c r="U158" s="106"/>
      <c r="V158" s="106"/>
      <c r="W158" s="631"/>
      <c r="X158" s="126"/>
      <c r="Y158" s="121"/>
      <c r="Z158" s="632"/>
      <c r="AA158" s="106"/>
      <c r="AB158" s="633"/>
      <c r="AC158" s="106"/>
      <c r="AD158" s="106"/>
      <c r="AE158" s="106"/>
    </row>
    <row r="159" spans="2:31">
      <c r="B159" s="157"/>
      <c r="C159" s="126"/>
      <c r="D159" s="629"/>
      <c r="E159" s="496"/>
      <c r="F159" s="645"/>
      <c r="G159" s="645"/>
      <c r="H159" s="630"/>
      <c r="I159" s="630"/>
      <c r="J159" s="630"/>
      <c r="K159" s="640"/>
      <c r="L159" s="652"/>
      <c r="M159" s="645"/>
      <c r="N159" s="641"/>
      <c r="O159" s="629"/>
      <c r="P159" s="635"/>
      <c r="Q159" s="367"/>
      <c r="R159" s="106"/>
      <c r="S159" s="106"/>
      <c r="T159" s="106"/>
      <c r="U159" s="106"/>
      <c r="V159" s="106"/>
      <c r="W159" s="631"/>
      <c r="X159" s="126"/>
      <c r="Y159" s="121"/>
      <c r="Z159" s="632"/>
      <c r="AA159" s="106"/>
      <c r="AB159" s="633"/>
      <c r="AC159" s="106"/>
      <c r="AD159" s="106"/>
      <c r="AE159" s="106"/>
    </row>
    <row r="160" spans="2:31" ht="10.5" customHeight="1">
      <c r="B160" s="157"/>
      <c r="C160" s="126"/>
      <c r="D160" s="629"/>
      <c r="E160" s="496"/>
      <c r="F160" s="640"/>
      <c r="G160" s="641"/>
      <c r="H160" s="630"/>
      <c r="I160" s="630"/>
      <c r="J160" s="630"/>
      <c r="K160" s="630"/>
      <c r="L160" s="640"/>
      <c r="M160" s="640"/>
      <c r="N160" s="630"/>
      <c r="O160" s="629"/>
      <c r="P160" s="635"/>
      <c r="Q160" s="367"/>
      <c r="R160" s="106"/>
      <c r="S160" s="106"/>
      <c r="T160" s="106"/>
      <c r="U160" s="106"/>
      <c r="V160" s="106"/>
      <c r="W160" s="631"/>
      <c r="X160" s="126"/>
      <c r="Y160" s="121"/>
      <c r="Z160" s="632"/>
      <c r="AA160" s="106"/>
      <c r="AB160" s="633"/>
      <c r="AC160" s="106"/>
      <c r="AD160" s="106"/>
      <c r="AE160" s="106"/>
    </row>
    <row r="161" spans="2:31" ht="12.75" customHeight="1">
      <c r="B161" s="157"/>
      <c r="C161" s="126"/>
      <c r="D161" s="629"/>
      <c r="E161" s="496"/>
      <c r="F161" s="645"/>
      <c r="G161" s="641"/>
      <c r="H161" s="630"/>
      <c r="I161" s="630"/>
      <c r="J161" s="630"/>
      <c r="K161" s="630"/>
      <c r="L161" s="641"/>
      <c r="M161" s="641"/>
      <c r="N161" s="630"/>
      <c r="O161" s="629"/>
      <c r="P161" s="643"/>
      <c r="Q161" s="367"/>
      <c r="R161" s="106"/>
      <c r="S161" s="106"/>
      <c r="T161" s="106"/>
      <c r="U161" s="106"/>
      <c r="V161" s="106"/>
      <c r="W161" s="631"/>
      <c r="X161" s="126"/>
      <c r="Y161" s="121"/>
      <c r="Z161" s="632"/>
      <c r="AA161" s="106"/>
      <c r="AB161" s="644"/>
      <c r="AC161" s="106"/>
      <c r="AD161" s="106"/>
      <c r="AE161" s="106"/>
    </row>
    <row r="162" spans="2:31">
      <c r="B162" s="157"/>
      <c r="C162" s="126"/>
      <c r="D162" s="629"/>
      <c r="E162" s="496"/>
      <c r="F162" s="640"/>
      <c r="G162" s="641"/>
      <c r="H162" s="630"/>
      <c r="I162" s="630"/>
      <c r="J162" s="630"/>
      <c r="K162" s="630"/>
      <c r="L162" s="641"/>
      <c r="M162" s="641"/>
      <c r="N162" s="630"/>
      <c r="O162" s="629"/>
      <c r="P162" s="635"/>
      <c r="Q162" s="367"/>
      <c r="R162" s="106"/>
      <c r="S162" s="106"/>
      <c r="T162" s="106"/>
      <c r="U162" s="106"/>
      <c r="V162" s="106"/>
      <c r="W162" s="631"/>
      <c r="X162" s="126"/>
      <c r="Y162" s="121"/>
      <c r="Z162" s="632"/>
      <c r="AA162" s="106"/>
      <c r="AB162" s="633"/>
      <c r="AC162" s="106"/>
      <c r="AD162" s="106"/>
      <c r="AE162" s="106"/>
    </row>
    <row r="163" spans="2:31" ht="12.75" customHeight="1">
      <c r="B163" s="157"/>
      <c r="C163" s="126"/>
      <c r="D163" s="629"/>
      <c r="E163" s="496"/>
      <c r="F163" s="641"/>
      <c r="G163" s="645"/>
      <c r="H163" s="630"/>
      <c r="I163" s="630"/>
      <c r="J163" s="630"/>
      <c r="K163" s="630"/>
      <c r="L163" s="652"/>
      <c r="M163" s="645"/>
      <c r="N163" s="630"/>
      <c r="O163" s="629"/>
      <c r="P163" s="643"/>
      <c r="Q163" s="367"/>
      <c r="R163" s="106"/>
      <c r="S163" s="106"/>
      <c r="T163" s="106"/>
      <c r="U163" s="106"/>
      <c r="V163" s="106"/>
      <c r="W163" s="631"/>
      <c r="X163" s="126"/>
      <c r="Y163" s="121"/>
      <c r="Z163" s="632"/>
      <c r="AA163" s="106"/>
      <c r="AB163" s="644"/>
      <c r="AC163" s="106"/>
      <c r="AD163" s="106"/>
      <c r="AE163" s="106"/>
    </row>
    <row r="164" spans="2:31" hidden="1">
      <c r="B164" s="157"/>
      <c r="C164" s="126"/>
      <c r="D164" s="629"/>
      <c r="E164" s="496"/>
      <c r="F164" s="645"/>
      <c r="G164" s="641"/>
      <c r="H164" s="630"/>
      <c r="I164" s="630"/>
      <c r="J164" s="630"/>
      <c r="K164" s="630"/>
      <c r="L164" s="640"/>
      <c r="M164" s="640"/>
      <c r="N164" s="630"/>
      <c r="O164" s="629"/>
      <c r="P164" s="635"/>
      <c r="Q164" s="367"/>
      <c r="R164" s="106"/>
      <c r="S164" s="106"/>
      <c r="T164" s="106"/>
      <c r="U164" s="106"/>
      <c r="V164" s="106"/>
      <c r="W164" s="631"/>
      <c r="X164" s="126"/>
      <c r="Y164" s="121"/>
      <c r="Z164" s="632"/>
      <c r="AA164" s="106"/>
      <c r="AB164" s="638"/>
      <c r="AC164" s="106"/>
      <c r="AD164" s="106"/>
      <c r="AE164" s="106"/>
    </row>
    <row r="165" spans="2:31" ht="13.5" customHeight="1">
      <c r="B165" s="157"/>
      <c r="C165" s="101"/>
      <c r="D165" s="629"/>
      <c r="E165" s="496"/>
      <c r="F165" s="641"/>
      <c r="G165" s="641"/>
      <c r="H165" s="630"/>
      <c r="I165" s="630"/>
      <c r="J165" s="630"/>
      <c r="K165" s="630"/>
      <c r="L165" s="645"/>
      <c r="M165" s="645"/>
      <c r="N165" s="630"/>
      <c r="O165" s="629"/>
      <c r="P165" s="635"/>
      <c r="Q165" s="367"/>
      <c r="R165" s="106"/>
      <c r="S165" s="106"/>
      <c r="T165" s="106"/>
      <c r="U165" s="106"/>
      <c r="V165" s="106"/>
      <c r="W165" s="631"/>
      <c r="X165" s="126"/>
      <c r="Y165" s="121"/>
      <c r="Z165" s="632"/>
      <c r="AA165" s="106"/>
      <c r="AB165" s="633"/>
      <c r="AC165" s="106"/>
      <c r="AD165" s="106"/>
      <c r="AE165" s="106"/>
    </row>
    <row r="166" spans="2:31" ht="12.75" customHeight="1">
      <c r="B166" s="157"/>
      <c r="C166" s="126"/>
      <c r="D166" s="629"/>
      <c r="E166" s="496"/>
      <c r="F166" s="640"/>
      <c r="G166" s="641"/>
      <c r="H166" s="652"/>
      <c r="I166" s="630"/>
      <c r="J166" s="630"/>
      <c r="K166" s="630"/>
      <c r="L166" s="640"/>
      <c r="M166" s="641"/>
      <c r="N166" s="630"/>
      <c r="O166" s="634"/>
      <c r="P166" s="643"/>
      <c r="Q166" s="367"/>
      <c r="R166" s="106"/>
      <c r="S166" s="106"/>
      <c r="T166" s="106"/>
      <c r="U166" s="106"/>
      <c r="V166" s="106"/>
      <c r="W166" s="631"/>
      <c r="X166" s="126"/>
      <c r="Y166" s="121"/>
      <c r="Z166" s="632"/>
      <c r="AA166" s="106"/>
      <c r="AB166" s="644"/>
      <c r="AC166" s="106"/>
      <c r="AD166" s="106"/>
      <c r="AE166" s="106"/>
    </row>
    <row r="167" spans="2:31" ht="12.75" customHeight="1">
      <c r="B167" s="157"/>
      <c r="C167" s="126"/>
      <c r="D167" s="629"/>
      <c r="E167" s="496"/>
      <c r="F167" s="652"/>
      <c r="G167" s="652"/>
      <c r="H167" s="630"/>
      <c r="I167" s="630"/>
      <c r="J167" s="630"/>
      <c r="K167" s="630"/>
      <c r="L167" s="653"/>
      <c r="M167" s="652"/>
      <c r="N167" s="630"/>
      <c r="O167" s="634"/>
      <c r="P167" s="635"/>
      <c r="Q167" s="367"/>
      <c r="R167" s="106"/>
      <c r="S167" s="106"/>
      <c r="T167" s="106"/>
      <c r="U167" s="106"/>
      <c r="V167" s="106"/>
      <c r="W167" s="631"/>
      <c r="X167" s="126"/>
      <c r="Y167" s="121"/>
      <c r="Z167" s="632"/>
      <c r="AA167" s="106"/>
      <c r="AB167" s="647"/>
      <c r="AC167" s="106"/>
      <c r="AD167" s="106"/>
      <c r="AE167" s="106"/>
    </row>
    <row r="168" spans="2:31" ht="12.75" customHeight="1">
      <c r="B168" s="157"/>
      <c r="C168" s="126"/>
      <c r="D168" s="629"/>
      <c r="E168" s="648"/>
      <c r="F168" s="153"/>
      <c r="G168" s="153"/>
      <c r="H168" s="153"/>
      <c r="I168" s="153"/>
      <c r="J168" s="153"/>
      <c r="K168" s="153"/>
      <c r="L168" s="153"/>
      <c r="M168" s="153"/>
      <c r="N168" s="153"/>
      <c r="O168" s="634"/>
      <c r="P168" s="635"/>
      <c r="Q168" s="367"/>
      <c r="R168" s="106"/>
      <c r="S168" s="106"/>
      <c r="T168" s="106"/>
      <c r="U168" s="106"/>
      <c r="V168" s="106"/>
      <c r="W168" s="631"/>
      <c r="X168" s="126"/>
      <c r="Y168" s="121"/>
      <c r="Z168" s="632"/>
      <c r="AA168" s="106"/>
      <c r="AB168" s="633"/>
      <c r="AC168" s="106"/>
      <c r="AD168" s="106"/>
      <c r="AE168" s="106"/>
    </row>
    <row r="169" spans="2:31" ht="12.75" customHeight="1">
      <c r="B169" s="157"/>
      <c r="C169" s="126"/>
      <c r="D169" s="629"/>
      <c r="E169" s="648"/>
      <c r="F169" s="153"/>
      <c r="G169" s="153"/>
      <c r="H169" s="153"/>
      <c r="I169" s="153"/>
      <c r="J169" s="153"/>
      <c r="K169" s="153"/>
      <c r="L169" s="153"/>
      <c r="M169" s="153"/>
      <c r="N169" s="153"/>
      <c r="O169" s="634"/>
      <c r="P169" s="635"/>
      <c r="Q169" s="367"/>
      <c r="R169" s="106"/>
      <c r="S169" s="106"/>
      <c r="T169" s="106"/>
      <c r="U169" s="106"/>
      <c r="V169" s="106"/>
      <c r="W169" s="631"/>
      <c r="X169" s="126"/>
      <c r="Y169" s="121"/>
      <c r="Z169" s="632"/>
      <c r="AA169" s="106"/>
      <c r="AB169" s="633"/>
      <c r="AC169" s="106"/>
      <c r="AD169" s="106"/>
      <c r="AE169" s="106"/>
    </row>
    <row r="170" spans="2:31" ht="11.25" customHeight="1">
      <c r="B170" s="157"/>
      <c r="C170" s="126"/>
      <c r="D170" s="629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634"/>
      <c r="P170" s="635"/>
      <c r="Q170" s="367"/>
      <c r="R170" s="106"/>
      <c r="S170" s="106"/>
      <c r="T170" s="106"/>
      <c r="U170" s="106"/>
      <c r="V170" s="106"/>
      <c r="W170" s="631"/>
      <c r="X170" s="126"/>
      <c r="Y170" s="121"/>
      <c r="Z170" s="632"/>
      <c r="AA170" s="106"/>
      <c r="AB170" s="633"/>
      <c r="AC170" s="106"/>
      <c r="AD170" s="106"/>
      <c r="AE170" s="106"/>
    </row>
    <row r="171" spans="2:31" ht="12.75" customHeight="1">
      <c r="B171" s="157"/>
      <c r="C171" s="126"/>
      <c r="D171" s="629"/>
      <c r="E171" s="153"/>
      <c r="F171" s="153"/>
      <c r="G171" s="153"/>
      <c r="H171" s="153"/>
      <c r="I171" s="153"/>
      <c r="J171" s="153"/>
      <c r="K171" s="649"/>
      <c r="L171" s="153"/>
      <c r="M171" s="153"/>
      <c r="N171" s="153"/>
      <c r="O171" s="637"/>
      <c r="P171" s="635"/>
      <c r="Q171" s="367"/>
      <c r="R171" s="106"/>
      <c r="S171" s="106"/>
      <c r="T171" s="106"/>
      <c r="U171" s="106"/>
      <c r="V171" s="106"/>
      <c r="W171" s="650"/>
      <c r="X171" s="126"/>
      <c r="Y171" s="651"/>
      <c r="Z171" s="632"/>
      <c r="AA171" s="106"/>
      <c r="AB171" s="633"/>
      <c r="AC171" s="106"/>
      <c r="AD171" s="106"/>
      <c r="AE171" s="106"/>
    </row>
    <row r="172" spans="2:31" ht="11.25" customHeight="1">
      <c r="B172" s="106"/>
      <c r="C172" s="106"/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</row>
    <row r="173" spans="2:31" ht="12.75" customHeight="1">
      <c r="B173" s="197"/>
      <c r="C173" s="106"/>
      <c r="D173" s="197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94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</row>
    <row r="174" spans="2:31">
      <c r="B174" s="106"/>
      <c r="C174" s="126"/>
      <c r="D174" s="367"/>
      <c r="E174" s="201"/>
      <c r="F174" s="201"/>
      <c r="G174" s="201"/>
      <c r="H174" s="201"/>
      <c r="I174" s="201"/>
      <c r="J174" s="201"/>
      <c r="K174" s="201"/>
      <c r="L174" s="201"/>
      <c r="M174" s="126"/>
      <c r="N174" s="126"/>
      <c r="O174" s="98"/>
      <c r="P174" s="98"/>
      <c r="Q174" s="126"/>
      <c r="R174" s="367"/>
      <c r="S174" s="106"/>
      <c r="T174" s="367"/>
      <c r="U174" s="12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</row>
    <row r="175" spans="2:31">
      <c r="B175" s="106"/>
      <c r="C175" s="126"/>
      <c r="D175" s="98"/>
      <c r="E175" s="201"/>
      <c r="F175" s="201"/>
      <c r="G175" s="201"/>
      <c r="H175" s="201"/>
      <c r="I175" s="201"/>
      <c r="J175" s="201"/>
      <c r="K175" s="201"/>
      <c r="L175" s="201"/>
      <c r="M175" s="126"/>
      <c r="N175" s="126"/>
      <c r="O175" s="98"/>
      <c r="P175" s="98"/>
      <c r="Q175" s="126"/>
      <c r="R175" s="367"/>
      <c r="S175" s="106"/>
      <c r="T175" s="367"/>
      <c r="U175" s="12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</row>
    <row r="176" spans="2:31">
      <c r="B176" s="106"/>
      <c r="C176" s="367"/>
      <c r="D176" s="367"/>
      <c r="E176" s="201"/>
      <c r="F176" s="201"/>
      <c r="G176" s="201"/>
      <c r="H176" s="201"/>
      <c r="I176" s="106"/>
      <c r="J176" s="106"/>
      <c r="K176" s="201"/>
      <c r="L176" s="104"/>
      <c r="M176" s="126"/>
      <c r="N176" s="126"/>
      <c r="O176" s="98"/>
      <c r="P176" s="98"/>
      <c r="Q176" s="367"/>
      <c r="R176" s="367"/>
      <c r="S176" s="106"/>
      <c r="T176" s="367"/>
      <c r="U176" s="126"/>
      <c r="V176" s="106"/>
      <c r="W176" s="106"/>
      <c r="X176" s="106"/>
      <c r="Y176" s="106"/>
      <c r="Z176" s="106"/>
      <c r="AA176" s="106"/>
      <c r="AB176" s="626"/>
      <c r="AC176" s="106"/>
      <c r="AD176" s="106"/>
      <c r="AE176" s="106"/>
    </row>
    <row r="177" spans="2:31">
      <c r="B177" s="106"/>
      <c r="C177" s="126"/>
      <c r="D177" s="126"/>
      <c r="E177" s="367"/>
      <c r="F177" s="367"/>
      <c r="G177" s="367"/>
      <c r="H177" s="367"/>
      <c r="I177" s="367"/>
      <c r="J177" s="367"/>
      <c r="K177" s="367"/>
      <c r="L177" s="367"/>
      <c r="M177" s="367"/>
      <c r="N177" s="367"/>
      <c r="O177" s="98"/>
      <c r="P177" s="98"/>
      <c r="Q177" s="367"/>
      <c r="R177" s="367"/>
      <c r="S177" s="106"/>
      <c r="T177" s="367"/>
      <c r="U177" s="126"/>
      <c r="V177" s="106"/>
      <c r="W177" s="106"/>
      <c r="X177" s="106"/>
      <c r="Y177" s="106"/>
      <c r="Z177" s="334"/>
      <c r="AA177" s="106"/>
      <c r="AB177" s="626"/>
      <c r="AC177" s="106"/>
      <c r="AD177" s="106"/>
      <c r="AE177" s="106"/>
    </row>
    <row r="178" spans="2:31">
      <c r="B178" s="106"/>
      <c r="C178" s="367"/>
      <c r="D178" s="106"/>
      <c r="E178" s="367"/>
      <c r="F178" s="367"/>
      <c r="G178" s="367"/>
      <c r="H178" s="367"/>
      <c r="I178" s="367"/>
      <c r="J178" s="367"/>
      <c r="K178" s="367"/>
      <c r="L178" s="367"/>
      <c r="M178" s="367"/>
      <c r="N178" s="367"/>
      <c r="O178" s="98"/>
      <c r="P178" s="98"/>
      <c r="Q178" s="126"/>
      <c r="R178" s="367"/>
      <c r="S178" s="106"/>
      <c r="T178" s="367"/>
      <c r="U178" s="126"/>
      <c r="V178" s="106"/>
      <c r="W178" s="106"/>
      <c r="X178" s="106"/>
      <c r="Y178" s="106"/>
      <c r="Z178" s="334"/>
      <c r="AA178" s="106"/>
      <c r="AB178" s="627"/>
      <c r="AC178" s="106"/>
      <c r="AD178" s="106"/>
      <c r="AE178" s="106"/>
    </row>
    <row r="179" spans="2:31">
      <c r="B179" s="106"/>
      <c r="C179" s="126"/>
      <c r="D179" s="201"/>
      <c r="E179" s="126"/>
      <c r="F179" s="126"/>
      <c r="G179" s="126"/>
      <c r="H179" s="126"/>
      <c r="I179" s="101"/>
      <c r="J179" s="126"/>
      <c r="K179" s="126"/>
      <c r="L179" s="126"/>
      <c r="M179" s="126"/>
      <c r="N179" s="101"/>
      <c r="O179" s="98"/>
      <c r="P179" s="98"/>
      <c r="Q179" s="201"/>
      <c r="R179" s="367"/>
      <c r="S179" s="126"/>
      <c r="T179" s="367"/>
      <c r="U179" s="126"/>
      <c r="V179" s="106"/>
      <c r="W179" s="274"/>
      <c r="X179" s="367"/>
      <c r="Y179" s="157"/>
      <c r="Z179" s="628"/>
      <c r="AA179" s="106"/>
      <c r="AB179" s="627"/>
      <c r="AC179" s="106"/>
      <c r="AD179" s="106"/>
      <c r="AE179" s="106"/>
    </row>
    <row r="180" spans="2:31">
      <c r="B180" s="157"/>
      <c r="C180" s="126"/>
      <c r="D180" s="629"/>
      <c r="E180" s="645"/>
      <c r="F180" s="630"/>
      <c r="G180" s="630"/>
      <c r="H180" s="630"/>
      <c r="I180" s="630"/>
      <c r="J180" s="630"/>
      <c r="K180" s="630"/>
      <c r="L180" s="630"/>
      <c r="M180" s="630"/>
      <c r="N180" s="630"/>
      <c r="O180" s="629"/>
      <c r="P180" s="367"/>
      <c r="Q180" s="367"/>
      <c r="R180" s="106"/>
      <c r="S180" s="507"/>
      <c r="T180" s="106"/>
      <c r="U180" s="106"/>
      <c r="V180" s="106"/>
      <c r="W180" s="631"/>
      <c r="X180" s="126"/>
      <c r="Y180" s="121"/>
      <c r="Z180" s="632"/>
      <c r="AA180" s="106"/>
      <c r="AB180" s="633"/>
      <c r="AC180" s="106"/>
      <c r="AD180" s="106"/>
      <c r="AE180" s="106"/>
    </row>
    <row r="181" spans="2:31">
      <c r="B181" s="157"/>
      <c r="C181" s="126"/>
      <c r="D181" s="629"/>
      <c r="E181" s="645"/>
      <c r="F181" s="630"/>
      <c r="G181" s="630"/>
      <c r="H181" s="630"/>
      <c r="I181" s="630"/>
      <c r="J181" s="630"/>
      <c r="K181" s="630"/>
      <c r="L181" s="630"/>
      <c r="M181" s="630"/>
      <c r="N181" s="630"/>
      <c r="O181" s="634"/>
      <c r="P181" s="635"/>
      <c r="Q181" s="367"/>
      <c r="R181" s="106"/>
      <c r="S181" s="106"/>
      <c r="T181" s="106"/>
      <c r="U181" s="106"/>
      <c r="V181" s="106"/>
      <c r="W181" s="631"/>
      <c r="X181" s="126"/>
      <c r="Y181" s="121"/>
      <c r="Z181" s="632"/>
      <c r="AA181" s="106"/>
      <c r="AB181" s="633"/>
      <c r="AC181" s="106"/>
      <c r="AD181" s="106"/>
      <c r="AE181" s="106"/>
    </row>
    <row r="182" spans="2:31" ht="12" customHeight="1">
      <c r="B182" s="157"/>
      <c r="C182" s="126"/>
      <c r="D182" s="629"/>
      <c r="E182" s="645"/>
      <c r="F182" s="630"/>
      <c r="G182" s="630"/>
      <c r="H182" s="645"/>
      <c r="I182" s="630"/>
      <c r="J182" s="630"/>
      <c r="K182" s="645"/>
      <c r="L182" s="630"/>
      <c r="M182" s="630"/>
      <c r="N182" s="630"/>
      <c r="O182" s="629"/>
      <c r="P182" s="635"/>
      <c r="Q182" s="367"/>
      <c r="R182" s="106"/>
      <c r="S182" s="106"/>
      <c r="T182" s="106"/>
      <c r="U182" s="106"/>
      <c r="V182" s="106"/>
      <c r="W182" s="631"/>
      <c r="X182" s="126"/>
      <c r="Y182" s="121"/>
      <c r="Z182" s="632"/>
      <c r="AA182" s="106"/>
      <c r="AB182" s="636"/>
      <c r="AC182" s="106"/>
      <c r="AD182" s="106"/>
      <c r="AE182" s="106"/>
    </row>
    <row r="183" spans="2:31">
      <c r="B183" s="157"/>
      <c r="C183" s="126"/>
      <c r="D183" s="629"/>
      <c r="E183" s="645"/>
      <c r="F183" s="630"/>
      <c r="G183" s="630"/>
      <c r="H183" s="630"/>
      <c r="I183" s="630"/>
      <c r="J183" s="630"/>
      <c r="K183" s="630"/>
      <c r="L183" s="630"/>
      <c r="M183" s="630"/>
      <c r="N183" s="645"/>
      <c r="O183" s="637"/>
      <c r="P183" s="635"/>
      <c r="Q183" s="367"/>
      <c r="R183" s="106"/>
      <c r="S183" s="106"/>
      <c r="T183" s="106"/>
      <c r="U183" s="106"/>
      <c r="V183" s="106"/>
      <c r="W183" s="631"/>
      <c r="X183" s="126"/>
      <c r="Y183" s="121"/>
      <c r="Z183" s="632"/>
      <c r="AA183" s="106"/>
      <c r="AB183" s="633"/>
      <c r="AC183" s="106"/>
      <c r="AD183" s="106"/>
      <c r="AE183" s="106"/>
    </row>
    <row r="184" spans="2:31" ht="12.75" customHeight="1">
      <c r="B184" s="157"/>
      <c r="C184" s="126"/>
      <c r="D184" s="629"/>
      <c r="E184" s="645"/>
      <c r="F184" s="630"/>
      <c r="G184" s="630"/>
      <c r="H184" s="630"/>
      <c r="I184" s="630"/>
      <c r="J184" s="630"/>
      <c r="K184" s="630"/>
      <c r="L184" s="630"/>
      <c r="M184" s="630"/>
      <c r="N184" s="630"/>
      <c r="O184" s="629"/>
      <c r="P184" s="635"/>
      <c r="Q184" s="367"/>
      <c r="R184" s="106"/>
      <c r="S184" s="106"/>
      <c r="T184" s="106"/>
      <c r="U184" s="106"/>
      <c r="V184" s="106"/>
      <c r="W184" s="631"/>
      <c r="X184" s="126"/>
      <c r="Y184" s="121"/>
      <c r="Z184" s="632"/>
      <c r="AA184" s="106"/>
      <c r="AB184" s="638"/>
      <c r="AC184" s="106"/>
      <c r="AD184" s="106"/>
      <c r="AE184" s="106"/>
    </row>
    <row r="185" spans="2:31">
      <c r="B185" s="157"/>
      <c r="C185" s="126"/>
      <c r="D185" s="629"/>
      <c r="E185" s="645"/>
      <c r="F185" s="630"/>
      <c r="G185" s="630"/>
      <c r="H185" s="630"/>
      <c r="I185" s="630"/>
      <c r="J185" s="630"/>
      <c r="K185" s="630"/>
      <c r="L185" s="630"/>
      <c r="M185" s="630"/>
      <c r="N185" s="630"/>
      <c r="O185" s="629"/>
      <c r="P185" s="635"/>
      <c r="Q185" s="367"/>
      <c r="R185" s="106"/>
      <c r="S185" s="106"/>
      <c r="T185" s="106"/>
      <c r="U185" s="106"/>
      <c r="V185" s="106"/>
      <c r="W185" s="631"/>
      <c r="X185" s="126"/>
      <c r="Y185" s="121"/>
      <c r="Z185" s="632"/>
      <c r="AA185" s="106"/>
      <c r="AB185" s="636"/>
      <c r="AC185" s="106"/>
      <c r="AD185" s="106"/>
      <c r="AE185" s="106"/>
    </row>
    <row r="186" spans="2:31" ht="15" customHeight="1">
      <c r="B186" s="157"/>
      <c r="C186" s="126"/>
      <c r="D186" s="629"/>
      <c r="E186" s="645"/>
      <c r="F186" s="630"/>
      <c r="G186" s="98"/>
      <c r="H186" s="640"/>
      <c r="I186" s="645"/>
      <c r="J186" s="630"/>
      <c r="K186" s="630"/>
      <c r="L186" s="630"/>
      <c r="M186" s="630"/>
      <c r="N186" s="630"/>
      <c r="O186" s="639"/>
      <c r="P186" s="635"/>
      <c r="Q186" s="367"/>
      <c r="R186" s="106"/>
      <c r="S186" s="106"/>
      <c r="T186" s="106"/>
      <c r="U186" s="106"/>
      <c r="V186" s="106"/>
      <c r="W186" s="631"/>
      <c r="X186" s="126"/>
      <c r="Y186" s="121"/>
      <c r="Z186" s="632"/>
      <c r="AA186" s="106"/>
      <c r="AB186" s="638"/>
      <c r="AC186" s="106"/>
      <c r="AD186" s="106"/>
      <c r="AE186" s="106"/>
    </row>
    <row r="187" spans="2:31">
      <c r="B187" s="157"/>
      <c r="C187" s="126"/>
      <c r="D187" s="629"/>
      <c r="E187" s="645"/>
      <c r="F187" s="630"/>
      <c r="G187" s="630"/>
      <c r="H187" s="630"/>
      <c r="I187" s="630"/>
      <c r="J187" s="630"/>
      <c r="K187" s="630"/>
      <c r="L187" s="630"/>
      <c r="M187" s="630"/>
      <c r="N187" s="630"/>
      <c r="O187" s="629"/>
      <c r="P187" s="635"/>
      <c r="Q187" s="367"/>
      <c r="R187" s="106"/>
      <c r="S187" s="106"/>
      <c r="T187" s="106"/>
      <c r="U187" s="106"/>
      <c r="V187" s="106"/>
      <c r="W187" s="631"/>
      <c r="X187" s="126"/>
      <c r="Y187" s="121"/>
      <c r="Z187" s="632"/>
      <c r="AA187" s="106"/>
      <c r="AB187" s="633"/>
      <c r="AC187" s="106"/>
      <c r="AD187" s="106"/>
      <c r="AE187" s="106"/>
    </row>
    <row r="188" spans="2:31">
      <c r="B188" s="157"/>
      <c r="C188" s="126"/>
      <c r="D188" s="629"/>
      <c r="E188" s="645"/>
      <c r="F188" s="630"/>
      <c r="G188" s="630"/>
      <c r="H188" s="630"/>
      <c r="I188" s="630"/>
      <c r="J188" s="630"/>
      <c r="K188" s="630"/>
      <c r="L188" s="630"/>
      <c r="M188" s="630"/>
      <c r="N188" s="630"/>
      <c r="O188" s="629"/>
      <c r="P188" s="635"/>
      <c r="Q188" s="367"/>
      <c r="R188" s="106"/>
      <c r="S188" s="106"/>
      <c r="T188" s="106"/>
      <c r="U188" s="106"/>
      <c r="V188" s="106"/>
      <c r="W188" s="631"/>
      <c r="X188" s="126"/>
      <c r="Y188" s="121"/>
      <c r="Z188" s="632"/>
      <c r="AA188" s="106"/>
      <c r="AB188" s="633"/>
      <c r="AC188" s="106"/>
      <c r="AD188" s="106"/>
      <c r="AE188" s="106"/>
    </row>
    <row r="189" spans="2:31">
      <c r="B189" s="157"/>
      <c r="C189" s="126"/>
      <c r="D189" s="629"/>
      <c r="E189" s="645"/>
      <c r="F189" s="630"/>
      <c r="G189" s="630"/>
      <c r="H189" s="630"/>
      <c r="I189" s="630"/>
      <c r="J189" s="630"/>
      <c r="K189" s="630"/>
      <c r="L189" s="630"/>
      <c r="M189" s="630"/>
      <c r="N189" s="630"/>
      <c r="O189" s="629"/>
      <c r="P189" s="635"/>
      <c r="Q189" s="367"/>
      <c r="R189" s="106"/>
      <c r="S189" s="106"/>
      <c r="T189" s="106"/>
      <c r="U189" s="106"/>
      <c r="V189" s="106"/>
      <c r="W189" s="631"/>
      <c r="X189" s="126"/>
      <c r="Y189" s="121"/>
      <c r="Z189" s="632"/>
      <c r="AA189" s="106"/>
      <c r="AB189" s="633"/>
      <c r="AC189" s="106"/>
      <c r="AD189" s="106"/>
      <c r="AE189" s="106"/>
    </row>
    <row r="190" spans="2:31">
      <c r="B190" s="157"/>
      <c r="C190" s="126"/>
      <c r="D190" s="629"/>
      <c r="E190" s="645"/>
      <c r="F190" s="630"/>
      <c r="G190" s="630"/>
      <c r="H190" s="630"/>
      <c r="I190" s="630"/>
      <c r="J190" s="630"/>
      <c r="K190" s="630"/>
      <c r="L190" s="630"/>
      <c r="M190" s="630"/>
      <c r="N190" s="630"/>
      <c r="O190" s="629"/>
      <c r="P190" s="635"/>
      <c r="Q190" s="367"/>
      <c r="R190" s="106"/>
      <c r="S190" s="106"/>
      <c r="T190" s="106"/>
      <c r="U190" s="106"/>
      <c r="V190" s="106"/>
      <c r="W190" s="631"/>
      <c r="X190" s="126"/>
      <c r="Y190" s="121"/>
      <c r="Z190" s="632"/>
      <c r="AA190" s="106"/>
      <c r="AB190" s="633"/>
      <c r="AC190" s="106"/>
      <c r="AD190" s="106"/>
      <c r="AE190" s="106"/>
    </row>
    <row r="191" spans="2:31">
      <c r="B191" s="157"/>
      <c r="C191" s="126"/>
      <c r="D191" s="629"/>
      <c r="E191" s="645"/>
      <c r="F191" s="630"/>
      <c r="G191" s="630"/>
      <c r="H191" s="630"/>
      <c r="I191" s="630"/>
      <c r="J191" s="630"/>
      <c r="K191" s="630"/>
      <c r="L191" s="630"/>
      <c r="M191" s="630"/>
      <c r="N191" s="630"/>
      <c r="O191" s="629"/>
      <c r="P191" s="635"/>
      <c r="Q191" s="367"/>
      <c r="R191" s="106"/>
      <c r="S191" s="106"/>
      <c r="T191" s="106"/>
      <c r="U191" s="106"/>
      <c r="V191" s="106"/>
      <c r="W191" s="631"/>
      <c r="X191" s="126"/>
      <c r="Y191" s="121"/>
      <c r="Z191" s="632"/>
      <c r="AA191" s="106"/>
      <c r="AB191" s="633"/>
      <c r="AC191" s="106"/>
      <c r="AD191" s="106"/>
      <c r="AE191" s="106"/>
    </row>
    <row r="192" spans="2:31">
      <c r="B192" s="157"/>
      <c r="C192" s="126"/>
      <c r="D192" s="629"/>
      <c r="E192" s="645"/>
      <c r="F192" s="630"/>
      <c r="G192" s="630"/>
      <c r="H192" s="630"/>
      <c r="I192" s="630"/>
      <c r="J192" s="630"/>
      <c r="K192" s="630"/>
      <c r="L192" s="630"/>
      <c r="M192" s="630"/>
      <c r="N192" s="630"/>
      <c r="O192" s="629"/>
      <c r="P192" s="635"/>
      <c r="Q192" s="367"/>
      <c r="R192" s="106"/>
      <c r="S192" s="106"/>
      <c r="T192" s="106"/>
      <c r="U192" s="106"/>
      <c r="V192" s="106"/>
      <c r="W192" s="631"/>
      <c r="X192" s="126"/>
      <c r="Y192" s="121"/>
      <c r="Z192" s="632"/>
      <c r="AA192" s="106"/>
      <c r="AB192" s="633"/>
      <c r="AC192" s="106"/>
      <c r="AD192" s="106"/>
      <c r="AE192" s="106"/>
    </row>
    <row r="193" spans="2:31">
      <c r="B193" s="157"/>
      <c r="C193" s="126"/>
      <c r="D193" s="629"/>
      <c r="E193" s="645"/>
      <c r="F193" s="630"/>
      <c r="G193" s="630"/>
      <c r="H193" s="630"/>
      <c r="I193" s="630"/>
      <c r="J193" s="630"/>
      <c r="K193" s="630"/>
      <c r="L193" s="630"/>
      <c r="M193" s="630"/>
      <c r="N193" s="630"/>
      <c r="O193" s="629"/>
      <c r="P193" s="635"/>
      <c r="Q193" s="367"/>
      <c r="R193" s="106"/>
      <c r="S193" s="106"/>
      <c r="T193" s="106"/>
      <c r="U193" s="106"/>
      <c r="V193" s="106"/>
      <c r="W193" s="631"/>
      <c r="X193" s="126"/>
      <c r="Y193" s="121"/>
      <c r="Z193" s="632"/>
      <c r="AA193" s="106"/>
      <c r="AB193" s="633"/>
      <c r="AC193" s="106"/>
      <c r="AD193" s="106"/>
      <c r="AE193" s="106"/>
    </row>
    <row r="194" spans="2:31" ht="13.5" customHeight="1">
      <c r="B194" s="157"/>
      <c r="C194" s="126"/>
      <c r="D194" s="629"/>
      <c r="E194" s="645"/>
      <c r="F194" s="630"/>
      <c r="G194" s="630"/>
      <c r="H194" s="630"/>
      <c r="I194" s="630"/>
      <c r="J194" s="630"/>
      <c r="K194" s="630"/>
      <c r="L194" s="630"/>
      <c r="M194" s="630"/>
      <c r="N194" s="630"/>
      <c r="O194" s="629"/>
      <c r="P194" s="635"/>
      <c r="Q194" s="367"/>
      <c r="R194" s="106"/>
      <c r="S194" s="106"/>
      <c r="T194" s="106"/>
      <c r="U194" s="106"/>
      <c r="V194" s="106"/>
      <c r="W194" s="631"/>
      <c r="X194" s="126"/>
      <c r="Y194" s="121"/>
      <c r="Z194" s="632"/>
      <c r="AA194" s="106"/>
      <c r="AB194" s="636"/>
      <c r="AC194" s="106"/>
      <c r="AD194" s="106"/>
      <c r="AE194" s="106"/>
    </row>
    <row r="195" spans="2:31" ht="12" customHeight="1">
      <c r="B195" s="157"/>
      <c r="C195" s="126"/>
      <c r="D195" s="629"/>
      <c r="E195" s="648"/>
      <c r="F195" s="640"/>
      <c r="G195" s="641"/>
      <c r="H195" s="630"/>
      <c r="I195" s="630"/>
      <c r="J195" s="630"/>
      <c r="K195" s="630"/>
      <c r="L195" s="640"/>
      <c r="M195" s="640"/>
      <c r="N195" s="630"/>
      <c r="O195" s="634"/>
      <c r="P195" s="635"/>
      <c r="Q195" s="367"/>
      <c r="R195" s="106"/>
      <c r="S195" s="106"/>
      <c r="T195" s="106"/>
      <c r="U195" s="106"/>
      <c r="V195" s="106"/>
      <c r="W195" s="631"/>
      <c r="X195" s="126"/>
      <c r="Y195" s="121"/>
      <c r="Z195" s="632"/>
      <c r="AA195" s="106"/>
      <c r="AB195" s="642"/>
      <c r="AC195" s="106"/>
      <c r="AD195" s="106"/>
      <c r="AE195" s="106"/>
    </row>
    <row r="196" spans="2:31">
      <c r="B196" s="157"/>
      <c r="C196" s="126"/>
      <c r="D196" s="629"/>
      <c r="E196" s="648"/>
      <c r="F196" s="640"/>
      <c r="G196" s="641"/>
      <c r="H196" s="630"/>
      <c r="I196" s="630"/>
      <c r="J196" s="630"/>
      <c r="K196" s="630"/>
      <c r="L196" s="640"/>
      <c r="M196" s="640"/>
      <c r="N196" s="630"/>
      <c r="O196" s="629"/>
      <c r="P196" s="635"/>
      <c r="Q196" s="367"/>
      <c r="R196" s="106"/>
      <c r="S196" s="106"/>
      <c r="T196" s="106"/>
      <c r="U196" s="106"/>
      <c r="V196" s="106"/>
      <c r="W196" s="631"/>
      <c r="X196" s="126"/>
      <c r="Y196" s="121"/>
      <c r="Z196" s="632"/>
      <c r="AA196" s="106"/>
      <c r="AB196" s="633"/>
      <c r="AC196" s="106"/>
      <c r="AD196" s="106"/>
      <c r="AE196" s="106"/>
    </row>
    <row r="197" spans="2:31" ht="13.5" customHeight="1">
      <c r="B197" s="157"/>
      <c r="C197" s="126"/>
      <c r="D197" s="629"/>
      <c r="E197" s="648"/>
      <c r="F197" s="640"/>
      <c r="G197" s="641"/>
      <c r="H197" s="630"/>
      <c r="I197" s="630"/>
      <c r="J197" s="630"/>
      <c r="K197" s="630"/>
      <c r="L197" s="640"/>
      <c r="M197" s="640"/>
      <c r="N197" s="630"/>
      <c r="O197" s="629"/>
      <c r="P197" s="635"/>
      <c r="Q197" s="367"/>
      <c r="R197" s="106"/>
      <c r="S197" s="106"/>
      <c r="T197" s="106"/>
      <c r="U197" s="106"/>
      <c r="V197" s="106"/>
      <c r="W197" s="631"/>
      <c r="X197" s="126"/>
      <c r="Y197" s="121"/>
      <c r="Z197" s="632"/>
      <c r="AA197" s="106"/>
      <c r="AB197" s="633"/>
      <c r="AC197" s="106"/>
      <c r="AD197" s="106"/>
      <c r="AE197" s="106"/>
    </row>
    <row r="198" spans="2:31">
      <c r="B198" s="157"/>
      <c r="C198" s="126"/>
      <c r="D198" s="629"/>
      <c r="E198" s="648"/>
      <c r="F198" s="640"/>
      <c r="G198" s="641"/>
      <c r="H198" s="630"/>
      <c r="I198" s="652"/>
      <c r="J198" s="630"/>
      <c r="K198" s="652"/>
      <c r="L198" s="645"/>
      <c r="M198" s="645"/>
      <c r="N198" s="630"/>
      <c r="O198" s="629"/>
      <c r="P198" s="635"/>
      <c r="Q198" s="367"/>
      <c r="R198" s="106"/>
      <c r="S198" s="106"/>
      <c r="T198" s="106"/>
      <c r="U198" s="106"/>
      <c r="V198" s="106"/>
      <c r="W198" s="631"/>
      <c r="X198" s="126"/>
      <c r="Y198" s="121"/>
      <c r="Z198" s="632"/>
      <c r="AA198" s="106"/>
      <c r="AB198" s="638"/>
      <c r="AC198" s="106"/>
      <c r="AD198" s="106"/>
      <c r="AE198" s="106"/>
    </row>
    <row r="199" spans="2:31">
      <c r="B199" s="157"/>
      <c r="C199" s="126"/>
      <c r="D199" s="629"/>
      <c r="E199" s="648"/>
      <c r="F199" s="645"/>
      <c r="G199" s="641"/>
      <c r="H199" s="630"/>
      <c r="I199" s="630"/>
      <c r="J199" s="630"/>
      <c r="K199" s="630"/>
      <c r="L199" s="645"/>
      <c r="M199" s="645"/>
      <c r="N199" s="630"/>
      <c r="O199" s="629"/>
      <c r="P199" s="635"/>
      <c r="Q199" s="367"/>
      <c r="R199" s="106"/>
      <c r="S199" s="106"/>
      <c r="T199" s="106"/>
      <c r="U199" s="106"/>
      <c r="V199" s="106"/>
      <c r="W199" s="631"/>
      <c r="X199" s="126"/>
      <c r="Y199" s="121"/>
      <c r="Z199" s="632"/>
      <c r="AA199" s="106"/>
      <c r="AB199" s="633"/>
      <c r="AC199" s="106"/>
      <c r="AD199" s="106"/>
      <c r="AE199" s="106"/>
    </row>
    <row r="200" spans="2:31" ht="12" customHeight="1">
      <c r="B200" s="157"/>
      <c r="C200" s="126"/>
      <c r="D200" s="629"/>
      <c r="E200" s="648"/>
      <c r="F200" s="640"/>
      <c r="G200" s="641"/>
      <c r="H200" s="630"/>
      <c r="I200" s="630"/>
      <c r="J200" s="630"/>
      <c r="K200" s="630"/>
      <c r="L200" s="645"/>
      <c r="M200" s="640"/>
      <c r="N200" s="630"/>
      <c r="O200" s="629"/>
      <c r="P200" s="635"/>
      <c r="Q200" s="367"/>
      <c r="R200" s="106"/>
      <c r="S200" s="106"/>
      <c r="T200" s="106"/>
      <c r="U200" s="106"/>
      <c r="V200" s="106"/>
      <c r="W200" s="631"/>
      <c r="X200" s="126"/>
      <c r="Y200" s="121"/>
      <c r="Z200" s="632"/>
      <c r="AA200" s="106"/>
      <c r="AB200" s="633"/>
      <c r="AC200" s="106"/>
      <c r="AD200" s="106"/>
      <c r="AE200" s="106"/>
    </row>
    <row r="201" spans="2:31" ht="12.75" customHeight="1">
      <c r="B201" s="157"/>
      <c r="C201" s="126"/>
      <c r="D201" s="629"/>
      <c r="E201" s="648"/>
      <c r="F201" s="645"/>
      <c r="G201" s="641"/>
      <c r="H201" s="630"/>
      <c r="I201" s="630"/>
      <c r="J201" s="630"/>
      <c r="K201" s="630"/>
      <c r="L201" s="641"/>
      <c r="M201" s="641"/>
      <c r="N201" s="98"/>
      <c r="O201" s="629"/>
      <c r="P201" s="635"/>
      <c r="Q201" s="367"/>
      <c r="R201" s="106"/>
      <c r="S201" s="106"/>
      <c r="T201" s="106"/>
      <c r="U201" s="106"/>
      <c r="V201" s="106"/>
      <c r="W201" s="631"/>
      <c r="X201" s="126"/>
      <c r="Y201" s="121"/>
      <c r="Z201" s="632"/>
      <c r="AA201" s="106"/>
      <c r="AB201" s="633"/>
      <c r="AC201" s="106"/>
      <c r="AD201" s="106"/>
      <c r="AE201" s="106"/>
    </row>
    <row r="202" spans="2:31" ht="11.25" customHeight="1">
      <c r="B202" s="157"/>
      <c r="C202" s="126"/>
      <c r="D202" s="629"/>
      <c r="E202" s="648"/>
      <c r="F202" s="645"/>
      <c r="G202" s="645"/>
      <c r="H202" s="630"/>
      <c r="I202" s="630"/>
      <c r="J202" s="630"/>
      <c r="K202" s="640"/>
      <c r="L202" s="652"/>
      <c r="M202" s="645"/>
      <c r="N202" s="641"/>
      <c r="O202" s="629"/>
      <c r="P202" s="635"/>
      <c r="Q202" s="367"/>
      <c r="R202" s="106"/>
      <c r="S202" s="106"/>
      <c r="T202" s="106"/>
      <c r="U202" s="106"/>
      <c r="V202" s="106"/>
      <c r="W202" s="631"/>
      <c r="X202" s="126"/>
      <c r="Y202" s="121"/>
      <c r="Z202" s="632"/>
      <c r="AA202" s="106"/>
      <c r="AB202" s="633"/>
      <c r="AC202" s="106"/>
      <c r="AD202" s="106"/>
      <c r="AE202" s="106"/>
    </row>
    <row r="203" spans="2:31" ht="12" customHeight="1">
      <c r="B203" s="157"/>
      <c r="C203" s="126"/>
      <c r="D203" s="629"/>
      <c r="E203" s="648"/>
      <c r="F203" s="640"/>
      <c r="G203" s="641"/>
      <c r="H203" s="630"/>
      <c r="I203" s="630"/>
      <c r="J203" s="630"/>
      <c r="K203" s="630"/>
      <c r="L203" s="640"/>
      <c r="M203" s="640"/>
      <c r="N203" s="630"/>
      <c r="O203" s="629"/>
      <c r="P203" s="635"/>
      <c r="Q203" s="367"/>
      <c r="R203" s="106"/>
      <c r="S203" s="106"/>
      <c r="T203" s="106"/>
      <c r="U203" s="106"/>
      <c r="V203" s="106"/>
      <c r="W203" s="631"/>
      <c r="X203" s="126"/>
      <c r="Y203" s="121"/>
      <c r="Z203" s="632"/>
      <c r="AA203" s="106"/>
      <c r="AB203" s="633"/>
      <c r="AC203" s="106"/>
      <c r="AD203" s="106"/>
      <c r="AE203" s="106"/>
    </row>
    <row r="204" spans="2:31">
      <c r="B204" s="157"/>
      <c r="C204" s="126"/>
      <c r="D204" s="629"/>
      <c r="E204" s="648"/>
      <c r="F204" s="645"/>
      <c r="G204" s="641"/>
      <c r="H204" s="630"/>
      <c r="I204" s="630"/>
      <c r="J204" s="630"/>
      <c r="K204" s="630"/>
      <c r="L204" s="641"/>
      <c r="M204" s="641"/>
      <c r="N204" s="630"/>
      <c r="O204" s="629"/>
      <c r="P204" s="643"/>
      <c r="Q204" s="367"/>
      <c r="R204" s="106"/>
      <c r="S204" s="106"/>
      <c r="T204" s="106"/>
      <c r="U204" s="106"/>
      <c r="V204" s="106"/>
      <c r="W204" s="631"/>
      <c r="X204" s="126"/>
      <c r="Y204" s="121"/>
      <c r="Z204" s="632"/>
      <c r="AA204" s="106"/>
      <c r="AB204" s="644"/>
      <c r="AC204" s="106"/>
      <c r="AD204" s="106"/>
      <c r="AE204" s="106"/>
    </row>
    <row r="205" spans="2:31" ht="13.5" customHeight="1">
      <c r="B205" s="157"/>
      <c r="C205" s="126"/>
      <c r="D205" s="629"/>
      <c r="E205" s="648"/>
      <c r="F205" s="640"/>
      <c r="G205" s="641"/>
      <c r="H205" s="630"/>
      <c r="I205" s="630"/>
      <c r="J205" s="630"/>
      <c r="K205" s="630"/>
      <c r="L205" s="641"/>
      <c r="M205" s="641"/>
      <c r="N205" s="630"/>
      <c r="O205" s="629"/>
      <c r="P205" s="635"/>
      <c r="Q205" s="367"/>
      <c r="R205" s="106"/>
      <c r="S205" s="106"/>
      <c r="T205" s="106"/>
      <c r="U205" s="106"/>
      <c r="V205" s="106"/>
      <c r="W205" s="631"/>
      <c r="X205" s="126"/>
      <c r="Y205" s="121"/>
      <c r="Z205" s="632"/>
      <c r="AA205" s="106"/>
      <c r="AB205" s="633"/>
      <c r="AC205" s="106"/>
      <c r="AD205" s="106"/>
      <c r="AE205" s="106"/>
    </row>
    <row r="206" spans="2:31" ht="13.5" customHeight="1">
      <c r="B206" s="157"/>
      <c r="C206" s="126"/>
      <c r="D206" s="629"/>
      <c r="E206" s="648"/>
      <c r="F206" s="641"/>
      <c r="G206" s="645"/>
      <c r="H206" s="630"/>
      <c r="I206" s="630"/>
      <c r="J206" s="630"/>
      <c r="K206" s="630"/>
      <c r="L206" s="652"/>
      <c r="M206" s="645"/>
      <c r="N206" s="630"/>
      <c r="O206" s="629"/>
      <c r="P206" s="643"/>
      <c r="Q206" s="367"/>
      <c r="R206" s="106"/>
      <c r="S206" s="106"/>
      <c r="T206" s="106"/>
      <c r="U206" s="106"/>
      <c r="V206" s="106"/>
      <c r="W206" s="631"/>
      <c r="X206" s="126"/>
      <c r="Y206" s="121"/>
      <c r="Z206" s="632"/>
      <c r="AA206" s="106"/>
      <c r="AB206" s="644"/>
      <c r="AC206" s="106"/>
      <c r="AD206" s="106"/>
      <c r="AE206" s="106"/>
    </row>
    <row r="207" spans="2:31" hidden="1">
      <c r="B207" s="157"/>
      <c r="C207" s="126"/>
      <c r="D207" s="629"/>
      <c r="E207" s="648"/>
      <c r="F207" s="645"/>
      <c r="G207" s="641"/>
      <c r="H207" s="630"/>
      <c r="I207" s="630"/>
      <c r="J207" s="630"/>
      <c r="K207" s="630"/>
      <c r="L207" s="640"/>
      <c r="M207" s="640"/>
      <c r="N207" s="630"/>
      <c r="O207" s="629"/>
      <c r="P207" s="635"/>
      <c r="Q207" s="367"/>
      <c r="R207" s="106"/>
      <c r="S207" s="106"/>
      <c r="T207" s="106"/>
      <c r="U207" s="106"/>
      <c r="V207" s="106"/>
      <c r="W207" s="631"/>
      <c r="X207" s="126"/>
      <c r="Y207" s="121"/>
      <c r="Z207" s="632"/>
      <c r="AA207" s="106"/>
      <c r="AB207" s="638"/>
      <c r="AC207" s="106"/>
      <c r="AD207" s="106"/>
      <c r="AE207" s="106"/>
    </row>
    <row r="208" spans="2:31" ht="13.5" customHeight="1">
      <c r="B208" s="157"/>
      <c r="C208" s="101"/>
      <c r="D208" s="629"/>
      <c r="E208" s="648"/>
      <c r="F208" s="641"/>
      <c r="G208" s="641"/>
      <c r="H208" s="630"/>
      <c r="I208" s="630"/>
      <c r="J208" s="630"/>
      <c r="K208" s="630"/>
      <c r="L208" s="645"/>
      <c r="M208" s="645"/>
      <c r="N208" s="630"/>
      <c r="O208" s="629"/>
      <c r="P208" s="635"/>
      <c r="Q208" s="367"/>
      <c r="R208" s="106"/>
      <c r="S208" s="106"/>
      <c r="T208" s="106"/>
      <c r="U208" s="106"/>
      <c r="V208" s="106"/>
      <c r="W208" s="631"/>
      <c r="X208" s="126"/>
      <c r="Y208" s="121"/>
      <c r="Z208" s="632"/>
      <c r="AA208" s="106"/>
      <c r="AB208" s="633"/>
      <c r="AC208" s="106"/>
      <c r="AD208" s="106"/>
      <c r="AE208" s="106"/>
    </row>
    <row r="209" spans="2:31" ht="12" customHeight="1">
      <c r="B209" s="157"/>
      <c r="C209" s="126"/>
      <c r="D209" s="629"/>
      <c r="E209" s="648"/>
      <c r="F209" s="640"/>
      <c r="G209" s="641"/>
      <c r="H209" s="652"/>
      <c r="I209" s="630"/>
      <c r="J209" s="630"/>
      <c r="K209" s="630"/>
      <c r="L209" s="640"/>
      <c r="M209" s="641"/>
      <c r="N209" s="630"/>
      <c r="O209" s="634"/>
      <c r="P209" s="643"/>
      <c r="Q209" s="367"/>
      <c r="R209" s="106"/>
      <c r="S209" s="106"/>
      <c r="T209" s="106"/>
      <c r="U209" s="106"/>
      <c r="V209" s="106"/>
      <c r="W209" s="631"/>
      <c r="X209" s="126"/>
      <c r="Y209" s="121"/>
      <c r="Z209" s="632"/>
      <c r="AA209" s="106"/>
      <c r="AB209" s="644"/>
      <c r="AC209" s="106"/>
      <c r="AD209" s="106"/>
      <c r="AE209" s="106"/>
    </row>
    <row r="210" spans="2:31" ht="13.5" customHeight="1">
      <c r="B210" s="157"/>
      <c r="C210" s="126"/>
      <c r="D210" s="629"/>
      <c r="E210" s="648"/>
      <c r="F210" s="652"/>
      <c r="G210" s="652"/>
      <c r="H210" s="630"/>
      <c r="I210" s="630"/>
      <c r="J210" s="630"/>
      <c r="K210" s="630"/>
      <c r="L210" s="653"/>
      <c r="M210" s="652"/>
      <c r="N210" s="630"/>
      <c r="O210" s="634"/>
      <c r="P210" s="635"/>
      <c r="Q210" s="367"/>
      <c r="R210" s="106"/>
      <c r="S210" s="106"/>
      <c r="T210" s="106"/>
      <c r="U210" s="106"/>
      <c r="V210" s="106"/>
      <c r="W210" s="631"/>
      <c r="X210" s="126"/>
      <c r="Y210" s="121"/>
      <c r="Z210" s="632"/>
      <c r="AA210" s="106"/>
      <c r="AB210" s="647"/>
      <c r="AC210" s="106"/>
      <c r="AD210" s="106"/>
      <c r="AE210" s="106"/>
    </row>
    <row r="211" spans="2:31">
      <c r="B211" s="157"/>
      <c r="C211" s="126"/>
      <c r="D211" s="629"/>
      <c r="E211" s="648"/>
      <c r="F211" s="153"/>
      <c r="G211" s="153"/>
      <c r="H211" s="153"/>
      <c r="I211" s="153"/>
      <c r="J211" s="153"/>
      <c r="K211" s="153"/>
      <c r="L211" s="153"/>
      <c r="M211" s="153"/>
      <c r="N211" s="153"/>
      <c r="O211" s="634"/>
      <c r="P211" s="635"/>
      <c r="Q211" s="367"/>
      <c r="R211" s="106"/>
      <c r="S211" s="106"/>
      <c r="T211" s="106"/>
      <c r="U211" s="106"/>
      <c r="V211" s="106"/>
      <c r="W211" s="631"/>
      <c r="X211" s="126"/>
      <c r="Y211" s="121"/>
      <c r="Z211" s="632"/>
      <c r="AA211" s="106"/>
      <c r="AB211" s="633"/>
      <c r="AC211" s="106"/>
      <c r="AD211" s="106"/>
      <c r="AE211" s="106"/>
    </row>
    <row r="212" spans="2:31" ht="12.75" customHeight="1">
      <c r="B212" s="157"/>
      <c r="C212" s="126"/>
      <c r="D212" s="629"/>
      <c r="E212" s="648"/>
      <c r="F212" s="153"/>
      <c r="G212" s="153"/>
      <c r="H212" s="153"/>
      <c r="I212" s="153"/>
      <c r="J212" s="153"/>
      <c r="K212" s="153"/>
      <c r="L212" s="153"/>
      <c r="M212" s="153"/>
      <c r="N212" s="153"/>
      <c r="O212" s="634"/>
      <c r="P212" s="635"/>
      <c r="Q212" s="367"/>
      <c r="R212" s="106"/>
      <c r="S212" s="106"/>
      <c r="T212" s="106"/>
      <c r="U212" s="106"/>
      <c r="V212" s="106"/>
      <c r="W212" s="631"/>
      <c r="X212" s="126"/>
      <c r="Y212" s="121"/>
      <c r="Z212" s="632"/>
      <c r="AA212" s="106"/>
      <c r="AB212" s="633"/>
      <c r="AC212" s="106"/>
      <c r="AD212" s="106"/>
      <c r="AE212" s="106"/>
    </row>
    <row r="213" spans="2:31" ht="12" customHeight="1">
      <c r="B213" s="157"/>
      <c r="C213" s="126"/>
      <c r="D213" s="629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634"/>
      <c r="P213" s="635"/>
      <c r="Q213" s="367"/>
      <c r="R213" s="106"/>
      <c r="S213" s="106"/>
      <c r="T213" s="106"/>
      <c r="U213" s="106"/>
      <c r="V213" s="106"/>
      <c r="W213" s="631"/>
      <c r="X213" s="126"/>
      <c r="Y213" s="121"/>
      <c r="Z213" s="632"/>
      <c r="AA213" s="106"/>
      <c r="AB213" s="633"/>
      <c r="AC213" s="106"/>
      <c r="AD213" s="106"/>
      <c r="AE213" s="106"/>
    </row>
    <row r="214" spans="2:31" ht="12.75" customHeight="1">
      <c r="B214" s="157"/>
      <c r="C214" s="126"/>
      <c r="D214" s="629"/>
      <c r="E214" s="153"/>
      <c r="F214" s="153"/>
      <c r="G214" s="153"/>
      <c r="H214" s="153"/>
      <c r="I214" s="153"/>
      <c r="J214" s="153"/>
      <c r="K214" s="649"/>
      <c r="L214" s="153"/>
      <c r="M214" s="153"/>
      <c r="N214" s="153"/>
      <c r="O214" s="637"/>
      <c r="P214" s="635"/>
      <c r="Q214" s="367"/>
      <c r="R214" s="106"/>
      <c r="S214" s="106"/>
      <c r="T214" s="106"/>
      <c r="U214" s="106"/>
      <c r="V214" s="106"/>
      <c r="W214" s="650"/>
      <c r="X214" s="126"/>
      <c r="Y214" s="651"/>
      <c r="Z214" s="632"/>
      <c r="AA214" s="106"/>
      <c r="AB214" s="633"/>
      <c r="AC214" s="106"/>
      <c r="AD214" s="106"/>
      <c r="AE214" s="106"/>
    </row>
    <row r="215" spans="2:31">
      <c r="B215" s="106"/>
      <c r="C215" s="106"/>
      <c r="D215" s="106"/>
      <c r="E215" s="106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  <c r="Z215" s="106"/>
      <c r="AA215" s="106"/>
      <c r="AB215" s="106"/>
      <c r="AC215" s="106"/>
      <c r="AD215" s="106"/>
      <c r="AE215" s="106"/>
    </row>
    <row r="216" spans="2:31">
      <c r="B216" s="106"/>
      <c r="C216" s="106"/>
      <c r="D216" s="106"/>
      <c r="E216" s="106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  <c r="Z216" s="106"/>
      <c r="AA216" s="106"/>
      <c r="AB216" s="106"/>
      <c r="AC216" s="106"/>
      <c r="AD216" s="106"/>
      <c r="AE216" s="106"/>
    </row>
    <row r="217" spans="2:31">
      <c r="B217" s="106"/>
      <c r="C217" s="106"/>
      <c r="D217" s="106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6"/>
      <c r="Z217" s="106"/>
      <c r="AA217" s="106"/>
      <c r="AB217" s="106"/>
      <c r="AC217" s="106"/>
      <c r="AD217" s="106"/>
      <c r="AE217" s="106"/>
    </row>
    <row r="218" spans="2:31">
      <c r="B218" s="106"/>
      <c r="C218" s="106"/>
      <c r="D218" s="106"/>
      <c r="E218" s="106"/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6"/>
      <c r="Z218" s="106"/>
      <c r="AA218" s="106"/>
      <c r="AB218" s="106"/>
      <c r="AC218" s="106"/>
      <c r="AD218" s="106"/>
      <c r="AE218" s="106"/>
    </row>
    <row r="219" spans="2:31">
      <c r="B219" s="106"/>
      <c r="C219" s="106"/>
      <c r="D219" s="106"/>
      <c r="E219" s="106"/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  <c r="Z219" s="106"/>
      <c r="AA219" s="106"/>
      <c r="AB219" s="106"/>
      <c r="AC219" s="106"/>
      <c r="AD219" s="106"/>
      <c r="AE219" s="106"/>
    </row>
    <row r="220" spans="2:31">
      <c r="B220" s="106"/>
      <c r="C220" s="106"/>
      <c r="D220" s="106"/>
      <c r="E220" s="106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  <c r="Z220" s="106"/>
      <c r="AA220" s="106"/>
      <c r="AB220" s="106"/>
      <c r="AC220" s="106"/>
      <c r="AD220" s="106"/>
      <c r="AE220" s="106"/>
    </row>
    <row r="221" spans="2:31">
      <c r="B221" s="106"/>
      <c r="C221" s="106"/>
      <c r="D221" s="106"/>
      <c r="E221" s="106"/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  <c r="Z221" s="106"/>
      <c r="AA221" s="106"/>
      <c r="AB221" s="106"/>
      <c r="AC221" s="106"/>
      <c r="AD221" s="106"/>
      <c r="AE221" s="106"/>
    </row>
    <row r="222" spans="2:31">
      <c r="B222" s="106"/>
      <c r="C222" s="106"/>
      <c r="D222" s="106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  <c r="Z222" s="106"/>
      <c r="AA222" s="106"/>
      <c r="AB222" s="106"/>
      <c r="AC222" s="106"/>
      <c r="AD222" s="106"/>
      <c r="AE222" s="106"/>
    </row>
    <row r="223" spans="2:31">
      <c r="B223" s="106"/>
      <c r="C223" s="106"/>
      <c r="D223" s="106"/>
      <c r="E223" s="106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  <c r="Z223" s="106"/>
      <c r="AA223" s="106"/>
      <c r="AB223" s="106"/>
      <c r="AC223" s="106"/>
      <c r="AD223" s="106"/>
      <c r="AE223" s="106"/>
    </row>
    <row r="224" spans="2:31">
      <c r="B224" s="106"/>
      <c r="C224" s="106"/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  <c r="AA224" s="106"/>
      <c r="AB224" s="106"/>
      <c r="AC224" s="106"/>
      <c r="AD224" s="106"/>
      <c r="AE224" s="106"/>
    </row>
    <row r="225" spans="2:31">
      <c r="B225" s="106"/>
      <c r="C225" s="106"/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  <c r="AA225" s="106"/>
      <c r="AB225" s="106"/>
      <c r="AC225" s="106"/>
      <c r="AD225" s="106"/>
      <c r="AE225" s="106"/>
    </row>
    <row r="226" spans="2:31">
      <c r="B226" s="106"/>
      <c r="C226" s="106"/>
      <c r="D226" s="106"/>
      <c r="E226" s="106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  <c r="AA226" s="106"/>
      <c r="AB226" s="106"/>
      <c r="AC226" s="106"/>
      <c r="AD226" s="106"/>
      <c r="AE226" s="106"/>
    </row>
    <row r="227" spans="2:31">
      <c r="B227" s="106"/>
      <c r="C227" s="106"/>
      <c r="D227" s="106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  <c r="AA227" s="106"/>
      <c r="AB227" s="106"/>
      <c r="AC227" s="106"/>
      <c r="AD227" s="106"/>
      <c r="AE227" s="106"/>
    </row>
    <row r="228" spans="2:31">
      <c r="B228" s="106"/>
      <c r="C228" s="106"/>
      <c r="D228" s="106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  <c r="AA228" s="106"/>
      <c r="AB228" s="106"/>
      <c r="AC228" s="106"/>
      <c r="AD228" s="106"/>
      <c r="AE228" s="106"/>
    </row>
    <row r="229" spans="2:31">
      <c r="B229" s="106"/>
      <c r="C229" s="106"/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  <c r="AA229" s="106"/>
      <c r="AB229" s="106"/>
      <c r="AC229" s="106"/>
      <c r="AD229" s="106"/>
      <c r="AE229" s="106"/>
    </row>
    <row r="230" spans="2:31">
      <c r="B230" s="106"/>
      <c r="C230" s="106"/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  <c r="AA230" s="106"/>
      <c r="AB230" s="106"/>
      <c r="AC230" s="106"/>
      <c r="AD230" s="106"/>
      <c r="AE230" s="106"/>
    </row>
    <row r="231" spans="2:31">
      <c r="B231" s="106"/>
      <c r="C231" s="106"/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  <c r="AA231" s="106"/>
      <c r="AB231" s="106"/>
      <c r="AC231" s="106"/>
      <c r="AD231" s="106"/>
      <c r="AE231" s="106"/>
    </row>
    <row r="232" spans="2:31">
      <c r="B232" s="106"/>
      <c r="C232" s="106"/>
      <c r="D232" s="106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  <c r="AA232" s="106"/>
      <c r="AB232" s="106"/>
      <c r="AC232" s="106"/>
      <c r="AD232" s="106"/>
      <c r="AE232" s="106"/>
    </row>
    <row r="233" spans="2:31">
      <c r="B233" s="106"/>
      <c r="C233" s="106"/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  <c r="AA233" s="106"/>
      <c r="AB233" s="106"/>
      <c r="AC233" s="106"/>
      <c r="AD233" s="106"/>
      <c r="AE233" s="106"/>
    </row>
    <row r="234" spans="2:31">
      <c r="B234" s="106"/>
      <c r="C234" s="106"/>
      <c r="D234" s="106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  <c r="AA234" s="106"/>
      <c r="AB234" s="106"/>
      <c r="AC234" s="106"/>
      <c r="AD234" s="106"/>
      <c r="AE234" s="106"/>
    </row>
    <row r="235" spans="2:31">
      <c r="B235" s="106"/>
      <c r="C235" s="106"/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  <c r="AA235" s="106"/>
      <c r="AB235" s="106"/>
      <c r="AC235" s="106"/>
      <c r="AD235" s="106"/>
      <c r="AE235" s="106"/>
    </row>
    <row r="236" spans="2:31">
      <c r="B236" s="106"/>
      <c r="C236" s="106"/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  <c r="AA236" s="106"/>
      <c r="AB236" s="106"/>
      <c r="AC236" s="106"/>
      <c r="AD236" s="106"/>
      <c r="AE236" s="106"/>
    </row>
    <row r="237" spans="2:31">
      <c r="B237" s="106"/>
      <c r="C237" s="106"/>
      <c r="D237" s="106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  <c r="AA237" s="106"/>
      <c r="AB237" s="106"/>
      <c r="AC237" s="106"/>
      <c r="AD237" s="106"/>
      <c r="AE237" s="106"/>
    </row>
    <row r="238" spans="2:31">
      <c r="B238" s="106"/>
      <c r="C238" s="106"/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  <c r="AA238" s="106"/>
      <c r="AB238" s="106"/>
      <c r="AC238" s="106"/>
      <c r="AD238" s="106"/>
      <c r="AE238" s="106"/>
    </row>
    <row r="239" spans="2:31">
      <c r="B239" s="106"/>
      <c r="C239" s="106"/>
      <c r="D239" s="106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  <c r="AA239" s="106"/>
      <c r="AB239" s="106"/>
      <c r="AC239" s="106"/>
      <c r="AD239" s="106"/>
      <c r="AE239" s="106"/>
    </row>
    <row r="240" spans="2:31">
      <c r="B240" s="106"/>
      <c r="C240" s="106"/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  <c r="AA240" s="106"/>
      <c r="AB240" s="106"/>
      <c r="AC240" s="106"/>
      <c r="AD240" s="106"/>
      <c r="AE240" s="106"/>
    </row>
    <row r="241" spans="2:31">
      <c r="B241" s="106"/>
      <c r="C241" s="106"/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  <c r="AA241" s="106"/>
      <c r="AB241" s="106"/>
      <c r="AC241" s="106"/>
      <c r="AD241" s="106"/>
      <c r="AE241" s="106"/>
    </row>
    <row r="242" spans="2:31">
      <c r="B242" s="106"/>
      <c r="C242" s="106"/>
      <c r="D242" s="106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  <c r="AA242" s="106"/>
      <c r="AB242" s="106"/>
      <c r="AC242" s="106"/>
      <c r="AD242" s="106"/>
      <c r="AE242" s="106"/>
    </row>
    <row r="243" spans="2:31">
      <c r="B243" s="106"/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  <c r="AA243" s="106"/>
      <c r="AB243" s="106"/>
      <c r="AC243" s="106"/>
      <c r="AD243" s="106"/>
      <c r="AE243" s="106"/>
    </row>
    <row r="244" spans="2:31">
      <c r="B244" s="106"/>
      <c r="C244" s="106"/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  <c r="AA244" s="106"/>
      <c r="AB244" s="106"/>
      <c r="AC244" s="106"/>
      <c r="AD244" s="106"/>
      <c r="AE244" s="106"/>
    </row>
    <row r="245" spans="2:31">
      <c r="B245" s="106"/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  <c r="AA245" s="106"/>
      <c r="AB245" s="106"/>
      <c r="AC245" s="106"/>
      <c r="AD245" s="106"/>
      <c r="AE245" s="106"/>
    </row>
    <row r="246" spans="2:31">
      <c r="B246" s="106"/>
      <c r="C246" s="106"/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  <c r="AA246" s="106"/>
      <c r="AB246" s="106"/>
      <c r="AC246" s="106"/>
      <c r="AD246" s="106"/>
      <c r="AE246" s="106"/>
    </row>
    <row r="247" spans="2:31">
      <c r="B247" s="106"/>
      <c r="C247" s="106"/>
      <c r="D247" s="106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  <c r="AA247" s="106"/>
      <c r="AB247" s="106"/>
      <c r="AC247" s="106"/>
      <c r="AD247" s="106"/>
      <c r="AE247" s="106"/>
    </row>
    <row r="248" spans="2:31">
      <c r="B248" s="106"/>
      <c r="C248" s="106"/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  <c r="AA248" s="106"/>
      <c r="AB248" s="106"/>
      <c r="AC248" s="106"/>
      <c r="AD248" s="106"/>
      <c r="AE248" s="106"/>
    </row>
    <row r="249" spans="2:31">
      <c r="B249" s="106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  <c r="AA249" s="106"/>
      <c r="AB249" s="106"/>
      <c r="AC249" s="106"/>
      <c r="AD249" s="106"/>
      <c r="AE249" s="106"/>
    </row>
    <row r="250" spans="2:31">
      <c r="B250" s="106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  <c r="AA250" s="106"/>
      <c r="AB250" s="106"/>
      <c r="AC250" s="106"/>
      <c r="AD250" s="106"/>
      <c r="AE250" s="106"/>
    </row>
    <row r="251" spans="2:31">
      <c r="B251" s="106"/>
      <c r="C251" s="106"/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  <c r="AA251" s="106"/>
      <c r="AB251" s="106"/>
      <c r="AC251" s="106"/>
      <c r="AD251" s="106"/>
      <c r="AE251" s="106"/>
    </row>
    <row r="252" spans="2:31">
      <c r="B252" s="106"/>
      <c r="C252" s="106"/>
      <c r="D252" s="106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  <c r="AA252" s="106"/>
      <c r="AB252" s="106"/>
      <c r="AC252" s="106"/>
      <c r="AD252" s="106"/>
      <c r="AE252" s="106"/>
    </row>
    <row r="253" spans="2:31">
      <c r="B253" s="106"/>
      <c r="C253" s="106"/>
      <c r="D253" s="106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  <c r="AA253" s="106"/>
      <c r="AB253" s="106"/>
      <c r="AC253" s="106"/>
      <c r="AD253" s="106"/>
      <c r="AE253" s="106"/>
    </row>
    <row r="254" spans="2:31"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  <c r="AA254" s="106"/>
      <c r="AB254" s="106"/>
      <c r="AC254" s="106"/>
      <c r="AD254" s="106"/>
      <c r="AE254" s="106"/>
    </row>
    <row r="255" spans="2:31"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  <c r="AA255" s="106"/>
      <c r="AB255" s="106"/>
      <c r="AC255" s="106"/>
      <c r="AD255" s="106"/>
      <c r="AE255" s="106"/>
    </row>
    <row r="256" spans="2:31"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  <c r="AA256" s="106"/>
      <c r="AB256" s="106"/>
      <c r="AC256" s="106"/>
      <c r="AD256" s="106"/>
      <c r="AE256" s="106"/>
    </row>
    <row r="257" spans="2:31">
      <c r="B257" s="106"/>
      <c r="C257" s="106"/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  <c r="AA257" s="106"/>
      <c r="AB257" s="106"/>
      <c r="AC257" s="106"/>
      <c r="AD257" s="106"/>
      <c r="AE257" s="106"/>
    </row>
    <row r="258" spans="2:31">
      <c r="B258" s="106"/>
      <c r="C258" s="106"/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  <c r="AA258" s="106"/>
      <c r="AB258" s="106"/>
      <c r="AC258" s="106"/>
      <c r="AD258" s="106"/>
      <c r="AE258" s="106"/>
    </row>
    <row r="259" spans="2:31">
      <c r="B259" s="106"/>
      <c r="C259" s="106"/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  <c r="AA259" s="106"/>
      <c r="AB259" s="106"/>
      <c r="AC259" s="106"/>
      <c r="AD259" s="106"/>
      <c r="AE259" s="106"/>
    </row>
    <row r="260" spans="2:31"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  <c r="AA260" s="106"/>
      <c r="AB260" s="106"/>
      <c r="AC260" s="106"/>
      <c r="AD260" s="106"/>
      <c r="AE260" s="106"/>
    </row>
    <row r="261" spans="2:31">
      <c r="B261" s="106"/>
      <c r="C261" s="106"/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  <c r="AA261" s="106"/>
      <c r="AB261" s="106"/>
      <c r="AC261" s="106"/>
      <c r="AD261" s="106"/>
      <c r="AE261" s="106"/>
    </row>
    <row r="262" spans="2:31"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  <c r="AA262" s="106"/>
      <c r="AB262" s="106"/>
      <c r="AC262" s="106"/>
      <c r="AD262" s="106"/>
      <c r="AE262" s="106"/>
    </row>
    <row r="263" spans="2:31"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  <c r="AA263" s="106"/>
      <c r="AB263" s="106"/>
      <c r="AC263" s="106"/>
      <c r="AD263" s="106"/>
      <c r="AE263" s="106"/>
    </row>
    <row r="264" spans="2:31"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  <c r="AA264" s="106"/>
      <c r="AB264" s="106"/>
      <c r="AC264" s="106"/>
      <c r="AD264" s="106"/>
      <c r="AE264" s="106"/>
    </row>
    <row r="265" spans="2:31"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  <c r="AA265" s="106"/>
      <c r="AB265" s="106"/>
      <c r="AC265" s="106"/>
      <c r="AD265" s="106"/>
      <c r="AE265" s="106"/>
    </row>
    <row r="266" spans="2:31"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  <c r="AA266" s="106"/>
      <c r="AB266" s="106"/>
      <c r="AC266" s="106"/>
      <c r="AD266" s="106"/>
      <c r="AE266" s="106"/>
    </row>
    <row r="267" spans="2:31"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  <c r="AA267" s="106"/>
      <c r="AB267" s="106"/>
      <c r="AC267" s="106"/>
      <c r="AD267" s="106"/>
      <c r="AE267" s="106"/>
    </row>
    <row r="268" spans="2:31"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  <c r="AA268" s="106"/>
      <c r="AB268" s="106"/>
      <c r="AC268" s="106"/>
      <c r="AD268" s="106"/>
      <c r="AE268" s="106"/>
    </row>
    <row r="269" spans="2:31"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  <c r="AA269" s="106"/>
      <c r="AB269" s="106"/>
      <c r="AC269" s="106"/>
      <c r="AD269" s="106"/>
      <c r="AE269" s="106"/>
    </row>
    <row r="270" spans="2:31"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  <c r="AA270" s="106"/>
      <c r="AB270" s="106"/>
      <c r="AC270" s="106"/>
      <c r="AD270" s="106"/>
      <c r="AE270" s="106"/>
    </row>
    <row r="271" spans="2:31"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  <c r="AA271" s="106"/>
      <c r="AB271" s="106"/>
      <c r="AC271" s="106"/>
      <c r="AD271" s="106"/>
      <c r="AE271" s="106"/>
    </row>
    <row r="272" spans="2:31"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  <c r="AA272" s="106"/>
      <c r="AB272" s="106"/>
      <c r="AC272" s="106"/>
      <c r="AD272" s="106"/>
      <c r="AE272" s="106"/>
    </row>
    <row r="273" spans="2:31"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  <c r="AA273" s="106"/>
      <c r="AB273" s="106"/>
      <c r="AC273" s="106"/>
      <c r="AD273" s="106"/>
      <c r="AE273" s="106"/>
    </row>
    <row r="274" spans="2:31"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  <c r="AA274" s="106"/>
      <c r="AB274" s="106"/>
      <c r="AC274" s="106"/>
      <c r="AD274" s="106"/>
      <c r="AE274" s="106"/>
    </row>
    <row r="275" spans="2:31"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  <c r="AA275" s="106"/>
      <c r="AB275" s="106"/>
      <c r="AC275" s="106"/>
      <c r="AD275" s="106"/>
      <c r="AE275" s="106"/>
    </row>
    <row r="276" spans="2:31"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  <c r="AA276" s="106"/>
      <c r="AB276" s="106"/>
      <c r="AC276" s="106"/>
      <c r="AD276" s="106"/>
      <c r="AE276" s="106"/>
    </row>
    <row r="277" spans="2:31"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  <c r="AA277" s="106"/>
      <c r="AB277" s="106"/>
      <c r="AC277" s="106"/>
      <c r="AD277" s="106"/>
      <c r="AE277" s="106"/>
    </row>
    <row r="278" spans="2:31"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  <c r="AA278" s="106"/>
      <c r="AB278" s="106"/>
      <c r="AC278" s="106"/>
      <c r="AD278" s="106"/>
      <c r="AE278" s="106"/>
    </row>
    <row r="279" spans="2:31"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  <c r="AA279" s="106"/>
      <c r="AB279" s="106"/>
      <c r="AC279" s="106"/>
      <c r="AD279" s="106"/>
      <c r="AE279" s="106"/>
    </row>
    <row r="280" spans="2:31"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  <c r="AA280" s="106"/>
      <c r="AB280" s="106"/>
      <c r="AC280" s="106"/>
      <c r="AD280" s="106"/>
      <c r="AE280" s="106"/>
    </row>
    <row r="281" spans="2:31"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  <c r="AA281" s="106"/>
      <c r="AB281" s="106"/>
      <c r="AC281" s="106"/>
      <c r="AD281" s="106"/>
      <c r="AE281" s="106"/>
    </row>
    <row r="282" spans="2:31"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  <c r="AA282" s="106"/>
      <c r="AB282" s="106"/>
      <c r="AC282" s="106"/>
      <c r="AD282" s="106"/>
      <c r="AE282" s="106"/>
    </row>
    <row r="283" spans="2:31"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  <c r="AA283" s="106"/>
      <c r="AB283" s="106"/>
      <c r="AC283" s="106"/>
      <c r="AD283" s="106"/>
      <c r="AE283" s="106"/>
    </row>
    <row r="284" spans="2:31"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  <c r="AA284" s="106"/>
      <c r="AB284" s="106"/>
      <c r="AC284" s="106"/>
      <c r="AD284" s="106"/>
      <c r="AE284" s="106"/>
    </row>
    <row r="285" spans="2:31"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  <c r="AA285" s="106"/>
      <c r="AB285" s="106"/>
      <c r="AC285" s="106"/>
      <c r="AD285" s="106"/>
      <c r="AE285" s="106"/>
    </row>
    <row r="286" spans="2:31"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  <c r="AA286" s="106"/>
      <c r="AB286" s="106"/>
      <c r="AC286" s="106"/>
      <c r="AD286" s="106"/>
      <c r="AE286" s="106"/>
    </row>
    <row r="287" spans="2:31"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  <c r="AA287" s="106"/>
      <c r="AB287" s="106"/>
      <c r="AC287" s="106"/>
      <c r="AD287" s="106"/>
      <c r="AE287" s="106"/>
    </row>
    <row r="288" spans="2:31"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  <c r="AA288" s="106"/>
      <c r="AB288" s="106"/>
      <c r="AC288" s="106"/>
      <c r="AD288" s="106"/>
      <c r="AE288" s="106"/>
    </row>
    <row r="289" spans="2:31"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  <c r="AA289" s="106"/>
      <c r="AB289" s="106"/>
      <c r="AC289" s="106"/>
      <c r="AD289" s="106"/>
      <c r="AE289" s="106"/>
    </row>
    <row r="290" spans="2:31"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  <c r="AA290" s="106"/>
      <c r="AB290" s="106"/>
      <c r="AC290" s="106"/>
      <c r="AD290" s="106"/>
      <c r="AE290" s="106"/>
    </row>
    <row r="291" spans="2:31"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  <c r="AA291" s="106"/>
      <c r="AB291" s="106"/>
      <c r="AC291" s="106"/>
      <c r="AD291" s="106"/>
      <c r="AE291" s="106"/>
    </row>
    <row r="292" spans="2:31"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  <c r="Z292" s="106"/>
      <c r="AA292" s="106"/>
      <c r="AB292" s="106"/>
      <c r="AC292" s="106"/>
      <c r="AD292" s="106"/>
      <c r="AE292" s="106"/>
    </row>
    <row r="293" spans="2:31"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  <c r="AA293" s="106"/>
      <c r="AB293" s="106"/>
      <c r="AC293" s="106"/>
      <c r="AD293" s="106"/>
      <c r="AE293" s="106"/>
    </row>
    <row r="294" spans="2:31"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  <c r="AA294" s="106"/>
      <c r="AB294" s="106"/>
      <c r="AC294" s="106"/>
      <c r="AD294" s="106"/>
      <c r="AE294" s="106"/>
    </row>
    <row r="295" spans="2:31">
      <c r="B295" s="106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  <c r="AA295" s="106"/>
      <c r="AB295" s="106"/>
      <c r="AC295" s="106"/>
      <c r="AD295" s="106"/>
      <c r="AE295" s="106"/>
    </row>
    <row r="296" spans="2:31">
      <c r="B296" s="106"/>
      <c r="C296" s="106"/>
      <c r="D296" s="106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  <c r="Z296" s="106"/>
      <c r="AA296" s="106"/>
      <c r="AB296" s="106"/>
      <c r="AC296" s="106"/>
      <c r="AD296" s="106"/>
      <c r="AE296" s="106"/>
    </row>
    <row r="297" spans="2:31"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  <c r="AA297" s="106"/>
      <c r="AB297" s="106"/>
      <c r="AC297" s="106"/>
      <c r="AD297" s="106"/>
      <c r="AE297" s="106"/>
    </row>
    <row r="298" spans="2:31"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  <c r="AA298" s="106"/>
      <c r="AB298" s="106"/>
      <c r="AC298" s="106"/>
      <c r="AD298" s="106"/>
      <c r="AE298" s="106"/>
    </row>
    <row r="299" spans="2:31"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  <c r="Z299" s="106"/>
      <c r="AA299" s="106"/>
      <c r="AB299" s="106"/>
      <c r="AC299" s="106"/>
      <c r="AD299" s="106"/>
      <c r="AE299" s="106"/>
    </row>
    <row r="300" spans="2:31"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  <c r="Z300" s="106"/>
      <c r="AA300" s="106"/>
      <c r="AB300" s="106"/>
      <c r="AC300" s="106"/>
      <c r="AD300" s="106"/>
      <c r="AE300" s="106"/>
    </row>
    <row r="301" spans="2:31">
      <c r="B301" s="106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  <c r="AA301" s="106"/>
      <c r="AB301" s="106"/>
      <c r="AC301" s="106"/>
      <c r="AD301" s="106"/>
      <c r="AE301" s="106"/>
    </row>
    <row r="302" spans="2:31"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  <c r="Z302" s="106"/>
      <c r="AA302" s="106"/>
      <c r="AB302" s="106"/>
      <c r="AC302" s="106"/>
      <c r="AD302" s="106"/>
      <c r="AE302" s="106"/>
    </row>
    <row r="303" spans="2:31">
      <c r="B303" s="106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  <c r="Z303" s="106"/>
      <c r="AA303" s="106"/>
      <c r="AB303" s="106"/>
      <c r="AC303" s="106"/>
      <c r="AD303" s="106"/>
      <c r="AE303" s="106"/>
    </row>
    <row r="304" spans="2:31"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  <c r="Z304" s="106"/>
      <c r="AA304" s="106"/>
      <c r="AB304" s="106"/>
      <c r="AC304" s="106"/>
      <c r="AD304" s="106"/>
      <c r="AE304" s="106"/>
    </row>
    <row r="305" spans="2:31">
      <c r="B305" s="106"/>
      <c r="C305" s="106"/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  <c r="AA305" s="106"/>
      <c r="AB305" s="106"/>
      <c r="AC305" s="106"/>
      <c r="AD305" s="106"/>
      <c r="AE305" s="106"/>
    </row>
    <row r="306" spans="2:31">
      <c r="B306" s="106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  <c r="Z306" s="106"/>
      <c r="AA306" s="106"/>
      <c r="AB306" s="106"/>
      <c r="AC306" s="106"/>
      <c r="AD306" s="106"/>
      <c r="AE306" s="106"/>
    </row>
    <row r="307" spans="2:31">
      <c r="B307" s="106"/>
      <c r="C307" s="106"/>
      <c r="D307" s="106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  <c r="Z307" s="106"/>
      <c r="AA307" s="106"/>
      <c r="AB307" s="106"/>
      <c r="AC307" s="106"/>
      <c r="AD307" s="106"/>
      <c r="AE307" s="106"/>
    </row>
    <row r="308" spans="2:31">
      <c r="B308" s="106"/>
      <c r="C308" s="106"/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  <c r="AA308" s="106"/>
      <c r="AB308" s="106"/>
      <c r="AC308" s="106"/>
      <c r="AD308" s="106"/>
      <c r="AE308" s="106"/>
    </row>
    <row r="309" spans="2:31">
      <c r="B309" s="106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  <c r="Z309" s="106"/>
      <c r="AA309" s="106"/>
      <c r="AB309" s="106"/>
      <c r="AC309" s="106"/>
      <c r="AD309" s="106"/>
      <c r="AE309" s="106"/>
    </row>
    <row r="310" spans="2:31">
      <c r="B310" s="106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6"/>
      <c r="Z310" s="106"/>
      <c r="AA310" s="106"/>
      <c r="AB310" s="106"/>
      <c r="AC310" s="106"/>
      <c r="AD310" s="106"/>
      <c r="AE310" s="106"/>
    </row>
  </sheetData>
  <pageMargins left="0.118055555555556" right="0.118055555555556" top="0.15763888888888899" bottom="0.15763888888888899" header="0.51180555555555496" footer="0.51180555555555496"/>
  <pageSetup paperSize="9" scale="95" firstPageNumber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B1:AL515"/>
  <sheetViews>
    <sheetView topLeftCell="A13" workbookViewId="0">
      <pane xSplit="1" topLeftCell="B1" activePane="topRight" state="frozen"/>
      <selection pane="topRight" activeCell="B2" sqref="B2:T45"/>
    </sheetView>
  </sheetViews>
  <sheetFormatPr defaultRowHeight="15"/>
  <cols>
    <col min="1" max="1" width="0.7109375" customWidth="1"/>
    <col min="2" max="2" width="4" customWidth="1"/>
    <col min="3" max="3" width="31.42578125" customWidth="1"/>
    <col min="4" max="4" width="8.140625" customWidth="1"/>
    <col min="5" max="5" width="5.85546875" customWidth="1"/>
    <col min="6" max="6" width="6.28515625" customWidth="1"/>
    <col min="7" max="7" width="6.140625" customWidth="1"/>
    <col min="8" max="8" width="6" customWidth="1"/>
    <col min="9" max="9" width="6.140625" customWidth="1"/>
    <col min="10" max="10" width="6" customWidth="1"/>
    <col min="11" max="11" width="5.85546875" customWidth="1"/>
    <col min="12" max="13" width="6.140625" customWidth="1"/>
    <col min="14" max="14" width="6.28515625" customWidth="1"/>
    <col min="15" max="16" width="6" customWidth="1"/>
    <col min="17" max="18" width="7" customWidth="1"/>
    <col min="19" max="19" width="7.28515625" customWidth="1"/>
    <col min="20" max="20" width="6.28515625" customWidth="1"/>
    <col min="21" max="21" width="1.140625" customWidth="1"/>
    <col min="23" max="23" width="18.5703125" customWidth="1"/>
    <col min="24" max="24" width="10.7109375" customWidth="1"/>
    <col min="25" max="25" width="8.140625" customWidth="1"/>
    <col min="26" max="26" width="7.28515625" customWidth="1"/>
    <col min="28" max="28" width="15.5703125" customWidth="1"/>
    <col min="29" max="30" width="7.7109375" customWidth="1"/>
    <col min="31" max="31" width="9.28515625" customWidth="1"/>
  </cols>
  <sheetData>
    <row r="1" spans="2:38" ht="10.5" customHeight="1"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</row>
    <row r="2" spans="2:38" ht="15.75" thickBot="1">
      <c r="B2" s="99" t="s">
        <v>547</v>
      </c>
      <c r="D2" s="99" t="s">
        <v>18</v>
      </c>
      <c r="J2" s="99" t="s">
        <v>226</v>
      </c>
      <c r="T2" s="11"/>
      <c r="U2" s="11"/>
      <c r="V2" s="106"/>
      <c r="W2" s="194"/>
      <c r="X2" s="106"/>
      <c r="AH2" s="106"/>
      <c r="AI2" s="106"/>
      <c r="AJ2" s="106"/>
    </row>
    <row r="3" spans="2:38" ht="13.5" customHeight="1">
      <c r="B3" s="85"/>
      <c r="C3" s="475"/>
      <c r="D3" s="170" t="s">
        <v>19</v>
      </c>
      <c r="E3" s="2049" t="s">
        <v>205</v>
      </c>
      <c r="F3" s="70"/>
      <c r="G3" s="70"/>
      <c r="H3" s="70"/>
      <c r="I3" s="70"/>
      <c r="J3" s="70"/>
      <c r="K3" s="70"/>
      <c r="L3" s="70"/>
      <c r="M3" s="57"/>
      <c r="N3" s="57"/>
      <c r="O3" s="71"/>
      <c r="P3" s="59"/>
      <c r="Q3" s="170" t="s">
        <v>20</v>
      </c>
      <c r="R3" s="170" t="s">
        <v>21</v>
      </c>
      <c r="S3" s="844" t="s">
        <v>289</v>
      </c>
      <c r="T3" s="852" t="s">
        <v>289</v>
      </c>
      <c r="V3" s="106"/>
      <c r="W3" s="106"/>
      <c r="X3" s="98"/>
      <c r="Y3" s="98"/>
      <c r="Z3" s="126"/>
      <c r="AA3" s="106"/>
      <c r="AB3" s="367"/>
      <c r="AC3" s="126"/>
      <c r="AD3" s="106"/>
      <c r="AE3" s="106"/>
      <c r="AF3" s="106"/>
      <c r="AG3" s="106"/>
      <c r="AH3" s="106"/>
      <c r="AI3" s="106"/>
      <c r="AJ3" s="106"/>
      <c r="AK3" s="106"/>
      <c r="AL3" s="106"/>
    </row>
    <row r="4" spans="2:38" ht="13.5" customHeight="1">
      <c r="B4" s="64"/>
      <c r="C4" s="476"/>
      <c r="D4" s="477" t="s">
        <v>176</v>
      </c>
      <c r="E4" s="2084" t="s">
        <v>225</v>
      </c>
      <c r="F4" s="20"/>
      <c r="G4" s="20"/>
      <c r="H4" s="20"/>
      <c r="I4" s="20"/>
      <c r="J4" s="20"/>
      <c r="K4" s="20"/>
      <c r="L4" s="20"/>
      <c r="M4" s="20" t="s">
        <v>189</v>
      </c>
      <c r="N4" s="19"/>
      <c r="O4" s="11"/>
      <c r="P4" s="74"/>
      <c r="Q4" s="477" t="s">
        <v>190</v>
      </c>
      <c r="R4" s="477" t="s">
        <v>22</v>
      </c>
      <c r="S4" s="843" t="s">
        <v>97</v>
      </c>
      <c r="T4" s="853" t="s">
        <v>97</v>
      </c>
      <c r="V4" s="106"/>
      <c r="W4" s="106"/>
      <c r="X4" s="98"/>
      <c r="Y4" s="98"/>
      <c r="Z4" s="126"/>
      <c r="AA4" s="106"/>
      <c r="AB4" s="367"/>
      <c r="AC4" s="126"/>
      <c r="AD4" s="106"/>
      <c r="AE4" s="106"/>
      <c r="AF4" s="106"/>
      <c r="AG4" s="106"/>
      <c r="AH4" s="106"/>
      <c r="AI4" s="106"/>
      <c r="AJ4" s="106"/>
      <c r="AK4" s="106"/>
      <c r="AL4" s="106"/>
    </row>
    <row r="5" spans="2:38" ht="12.75" customHeight="1" thickBot="1">
      <c r="B5" s="64"/>
      <c r="C5" s="478" t="s">
        <v>23</v>
      </c>
      <c r="D5" s="477" t="s">
        <v>20</v>
      </c>
      <c r="F5" s="38" t="s">
        <v>973</v>
      </c>
      <c r="G5" s="75"/>
      <c r="H5" s="75"/>
      <c r="J5" s="38"/>
      <c r="K5" s="75"/>
      <c r="L5" s="2052"/>
      <c r="M5" s="2052" t="s">
        <v>106</v>
      </c>
      <c r="N5" s="58"/>
      <c r="O5" s="38"/>
      <c r="P5" s="76"/>
      <c r="Q5" s="477" t="s">
        <v>25</v>
      </c>
      <c r="R5" s="477" t="s">
        <v>24</v>
      </c>
      <c r="S5" s="842" t="s">
        <v>290</v>
      </c>
      <c r="T5" s="853" t="s">
        <v>290</v>
      </c>
      <c r="V5" s="106"/>
      <c r="W5" s="106"/>
      <c r="X5" s="98"/>
      <c r="Y5" s="98"/>
      <c r="Z5" s="367"/>
      <c r="AA5" s="106"/>
      <c r="AB5" s="367"/>
      <c r="AC5" s="126"/>
      <c r="AD5" s="106"/>
      <c r="AE5" s="106"/>
      <c r="AF5" s="106"/>
      <c r="AG5" s="106"/>
      <c r="AH5" s="106"/>
      <c r="AI5" s="626"/>
      <c r="AJ5" s="106"/>
      <c r="AK5" s="106"/>
      <c r="AL5" s="106"/>
    </row>
    <row r="6" spans="2:38">
      <c r="B6" s="64" t="s">
        <v>177</v>
      </c>
      <c r="C6" s="476"/>
      <c r="D6" s="477" t="s">
        <v>37</v>
      </c>
      <c r="E6" s="36" t="s">
        <v>26</v>
      </c>
      <c r="F6" s="36" t="s">
        <v>27</v>
      </c>
      <c r="G6" s="36" t="s">
        <v>28</v>
      </c>
      <c r="H6" s="36" t="s">
        <v>29</v>
      </c>
      <c r="I6" s="35" t="s">
        <v>30</v>
      </c>
      <c r="J6" s="36" t="s">
        <v>31</v>
      </c>
      <c r="K6" s="35" t="s">
        <v>32</v>
      </c>
      <c r="L6" s="36" t="s">
        <v>33</v>
      </c>
      <c r="M6" s="35" t="s">
        <v>34</v>
      </c>
      <c r="N6" s="850" t="s">
        <v>35</v>
      </c>
      <c r="O6" s="36" t="s">
        <v>574</v>
      </c>
      <c r="P6" s="36" t="s">
        <v>575</v>
      </c>
      <c r="Q6" s="477">
        <v>12</v>
      </c>
      <c r="R6" s="477" t="s">
        <v>36</v>
      </c>
      <c r="S6" s="477" t="s">
        <v>25</v>
      </c>
      <c r="T6" s="854" t="s">
        <v>291</v>
      </c>
      <c r="V6" s="106"/>
      <c r="W6" s="106"/>
      <c r="X6" s="98"/>
      <c r="Y6" s="98"/>
      <c r="Z6" s="367"/>
      <c r="AA6" s="106"/>
      <c r="AB6" s="367"/>
      <c r="AC6" s="126"/>
      <c r="AD6" s="106"/>
      <c r="AE6" s="106"/>
      <c r="AF6" s="106"/>
      <c r="AG6" s="334"/>
      <c r="AH6" s="106"/>
      <c r="AI6" s="626"/>
      <c r="AJ6" s="106"/>
      <c r="AK6" s="106"/>
      <c r="AL6" s="106"/>
    </row>
    <row r="7" spans="2:38" ht="12" customHeight="1">
      <c r="B7" s="64"/>
      <c r="C7" s="478" t="s">
        <v>178</v>
      </c>
      <c r="D7" s="477" t="s">
        <v>179</v>
      </c>
      <c r="E7" s="73" t="s">
        <v>38</v>
      </c>
      <c r="F7" s="73" t="s">
        <v>38</v>
      </c>
      <c r="G7" s="73" t="s">
        <v>38</v>
      </c>
      <c r="H7" s="73" t="s">
        <v>38</v>
      </c>
      <c r="I7" s="31" t="s">
        <v>38</v>
      </c>
      <c r="J7" s="73" t="s">
        <v>38</v>
      </c>
      <c r="K7" s="73" t="s">
        <v>38</v>
      </c>
      <c r="L7" s="31" t="s">
        <v>38</v>
      </c>
      <c r="M7" s="73" t="s">
        <v>38</v>
      </c>
      <c r="N7" s="466" t="s">
        <v>38</v>
      </c>
      <c r="O7" s="73" t="s">
        <v>38</v>
      </c>
      <c r="P7" s="73" t="s">
        <v>38</v>
      </c>
      <c r="Q7" s="477" t="s">
        <v>288</v>
      </c>
      <c r="R7" s="477" t="s">
        <v>170</v>
      </c>
      <c r="S7" s="477">
        <v>12</v>
      </c>
      <c r="T7" s="854"/>
      <c r="V7" s="106"/>
      <c r="W7" s="106"/>
      <c r="X7" s="98"/>
      <c r="Y7" s="98"/>
      <c r="Z7" s="126"/>
      <c r="AA7" s="106"/>
      <c r="AB7" s="367"/>
      <c r="AC7" s="126"/>
      <c r="AD7" s="106"/>
      <c r="AE7" s="106"/>
      <c r="AF7" s="106"/>
      <c r="AG7" s="334"/>
      <c r="AH7" s="106"/>
      <c r="AI7" s="627"/>
      <c r="AJ7" s="106"/>
      <c r="AK7" s="106"/>
      <c r="AL7" s="106"/>
    </row>
    <row r="8" spans="2:38" ht="14.25" customHeight="1" thickBot="1">
      <c r="B8" s="64"/>
      <c r="C8" s="476"/>
      <c r="D8" s="1420">
        <v>0.45</v>
      </c>
      <c r="E8" s="19"/>
      <c r="F8" s="72"/>
      <c r="G8" s="19"/>
      <c r="H8" s="72"/>
      <c r="I8" s="7"/>
      <c r="J8" s="2080"/>
      <c r="K8" s="72"/>
      <c r="L8" s="19"/>
      <c r="M8" s="72"/>
      <c r="N8" s="7"/>
      <c r="O8" s="663"/>
      <c r="P8" s="663"/>
      <c r="Q8" s="477"/>
      <c r="R8" s="477" t="s">
        <v>171</v>
      </c>
      <c r="S8" s="477" t="s">
        <v>288</v>
      </c>
      <c r="T8" s="855">
        <v>1</v>
      </c>
      <c r="V8" s="106"/>
      <c r="W8" s="106"/>
      <c r="X8" s="98"/>
      <c r="Y8" s="98"/>
      <c r="Z8" s="201"/>
      <c r="AA8" s="126"/>
      <c r="AB8" s="367"/>
      <c r="AC8" s="126"/>
      <c r="AD8" s="106"/>
      <c r="AE8" s="274"/>
      <c r="AF8" s="367"/>
      <c r="AG8" s="628"/>
      <c r="AH8" s="106"/>
      <c r="AI8" s="627"/>
      <c r="AJ8" s="106"/>
      <c r="AK8" s="106"/>
      <c r="AL8" s="106"/>
    </row>
    <row r="9" spans="2:38">
      <c r="B9" s="479">
        <v>1</v>
      </c>
      <c r="C9" s="480" t="s">
        <v>180</v>
      </c>
      <c r="D9" s="2219">
        <v>54</v>
      </c>
      <c r="E9" s="2213">
        <f>'12-18л. РАСКЛАДКА'!Y12</f>
        <v>30</v>
      </c>
      <c r="F9" s="1636">
        <f>'12-18л. РАСКЛАДКА'!Y71</f>
        <v>50</v>
      </c>
      <c r="G9" s="1636">
        <f>'12-18л. РАСКЛАДКА'!Y129</f>
        <v>75</v>
      </c>
      <c r="H9" s="1636">
        <f>'12-18л. РАСКЛАДКА'!Y185</f>
        <v>80</v>
      </c>
      <c r="I9" s="2063">
        <f>'12-18л. РАСКЛАДКА'!Y242</f>
        <v>20</v>
      </c>
      <c r="J9" s="2152">
        <f>'12-18л. РАСКЛАДКА'!Y296</f>
        <v>40</v>
      </c>
      <c r="K9" s="1636">
        <f>'12-18л. РАСКЛАДКА'!Y351</f>
        <v>50</v>
      </c>
      <c r="L9" s="1636">
        <f>'12-18л. РАСКЛАДКА'!Y407</f>
        <v>70</v>
      </c>
      <c r="M9" s="1636">
        <f>'12-18л. РАСКЛАДКА'!Y460</f>
        <v>40</v>
      </c>
      <c r="N9" s="1636">
        <f>'12-18л. РАСКЛАДКА'!Y514</f>
        <v>40</v>
      </c>
      <c r="O9" s="2063">
        <f>'12-18л. РАСКЛАДКА'!Y567</f>
        <v>80</v>
      </c>
      <c r="P9" s="1765">
        <f>'12-18л. РАСКЛАДКА'!Y622</f>
        <v>70</v>
      </c>
      <c r="Q9" s="1682">
        <f>E9+F9+G9+H9+I9+J9+K9+L9+M9+N9+O9+P9</f>
        <v>645</v>
      </c>
      <c r="R9" s="2847">
        <v>-0.46296295999999998</v>
      </c>
      <c r="S9" s="3728">
        <v>648</v>
      </c>
      <c r="T9" s="2376">
        <v>120</v>
      </c>
      <c r="V9" s="383"/>
      <c r="W9" s="106"/>
      <c r="X9" s="629"/>
      <c r="Y9" s="367"/>
      <c r="Z9" s="367"/>
      <c r="AA9" s="507"/>
      <c r="AB9" s="106"/>
      <c r="AC9" s="106"/>
      <c r="AD9" s="106"/>
      <c r="AE9" s="631"/>
      <c r="AF9" s="126"/>
      <c r="AG9" s="632"/>
      <c r="AH9" s="106"/>
      <c r="AI9" s="633"/>
      <c r="AJ9" s="106"/>
      <c r="AK9" s="106"/>
      <c r="AL9" s="106"/>
    </row>
    <row r="10" spans="2:38" ht="12.75" customHeight="1">
      <c r="B10" s="458">
        <v>2</v>
      </c>
      <c r="C10" s="231" t="s">
        <v>40</v>
      </c>
      <c r="D10" s="2220">
        <v>90</v>
      </c>
      <c r="E10" s="2214">
        <f>'12-18л. РАСКЛАДКА'!Y13</f>
        <v>80</v>
      </c>
      <c r="F10" s="1635">
        <f>'12-18л. РАСКЛАДКА'!Y72</f>
        <v>90</v>
      </c>
      <c r="G10" s="1635">
        <f>'12-18л. РАСКЛАДКА'!Y130</f>
        <v>70</v>
      </c>
      <c r="H10" s="1635">
        <f>'12-18л. РАСКЛАДКА'!Y186</f>
        <v>77.010000000000005</v>
      </c>
      <c r="I10" s="2064">
        <f>'12-18л. РАСКЛАДКА'!Y243</f>
        <v>65</v>
      </c>
      <c r="J10" s="2098">
        <f>'12-18л. РАСКЛАДКА'!Y297</f>
        <v>147</v>
      </c>
      <c r="K10" s="1635">
        <f>'12-18л. РАСКЛАДКА'!Y352</f>
        <v>85</v>
      </c>
      <c r="L10" s="1635">
        <f>'12-18л. РАСКЛАДКА'!Y408</f>
        <v>90</v>
      </c>
      <c r="M10" s="1635">
        <f>'12-18л. РАСКЛАДКА'!Y461</f>
        <v>90</v>
      </c>
      <c r="N10" s="1635">
        <f>'12-18л. РАСКЛАДКА'!Y515</f>
        <v>60</v>
      </c>
      <c r="O10" s="2064">
        <f>'12-18л. РАСКЛАДКА'!Y568</f>
        <v>69.2</v>
      </c>
      <c r="P10" s="372">
        <f>'12-18л. РАСКЛАДКА'!Y623</f>
        <v>60</v>
      </c>
      <c r="Q10" s="2071">
        <f t="shared" ref="Q10:Q45" si="0">E10+F10+G10+H10+I10+J10+K10+L10+M10+N10+O10+P10</f>
        <v>983.21</v>
      </c>
      <c r="R10" s="2848">
        <v>-8.9620370400000002</v>
      </c>
      <c r="S10" s="3724">
        <v>1080</v>
      </c>
      <c r="T10" s="2377">
        <v>200</v>
      </c>
      <c r="V10" s="383"/>
      <c r="W10" s="106"/>
      <c r="X10" s="634"/>
      <c r="Y10" s="635"/>
      <c r="Z10" s="367"/>
      <c r="AA10" s="106"/>
      <c r="AB10" s="106"/>
      <c r="AC10" s="106"/>
      <c r="AD10" s="106"/>
      <c r="AE10" s="631"/>
      <c r="AF10" s="126"/>
      <c r="AG10" s="632"/>
      <c r="AH10" s="106"/>
      <c r="AI10" s="633"/>
      <c r="AJ10" s="106"/>
      <c r="AK10" s="106"/>
      <c r="AL10" s="106"/>
    </row>
    <row r="11" spans="2:38" ht="12.75" customHeight="1">
      <c r="B11" s="458">
        <v>3</v>
      </c>
      <c r="C11" s="231" t="s">
        <v>41</v>
      </c>
      <c r="D11" s="2220">
        <v>9</v>
      </c>
      <c r="E11" s="2214">
        <f>'12-18л. РАСКЛАДКА'!Y14</f>
        <v>8.4</v>
      </c>
      <c r="F11" s="1635">
        <f>'12-18л. РАСКЛАДКА'!Y73</f>
        <v>6.26</v>
      </c>
      <c r="G11" s="1635">
        <f>'12-18л. РАСКЛАДКА'!Y131</f>
        <v>7.08</v>
      </c>
      <c r="H11" s="1635">
        <f>'12-18л. РАСКЛАДКА'!Y187</f>
        <v>1.1000000000000001</v>
      </c>
      <c r="I11" s="2064">
        <f>'12-18л. РАСКЛАДКА'!Y244</f>
        <v>29.87</v>
      </c>
      <c r="J11" s="2098">
        <f>'12-18л. РАСКЛАДКА'!Y298</f>
        <v>14</v>
      </c>
      <c r="K11" s="1635">
        <f>'12-18л. РАСКЛАДКА'!Y353</f>
        <v>22.52</v>
      </c>
      <c r="L11" s="1635">
        <f>'12-18л. РАСКЛАДКА'!Y409</f>
        <v>4.9000000000000004</v>
      </c>
      <c r="M11" s="1635">
        <f>'12-18л. РАСКЛАДКА'!Y462</f>
        <v>8.32</v>
      </c>
      <c r="N11" s="1635">
        <f>'12-18л. РАСКЛАДКА'!Y516</f>
        <v>0</v>
      </c>
      <c r="O11" s="2064">
        <f>'12-18л. РАСКЛАДКА'!Y569</f>
        <v>3.3</v>
      </c>
      <c r="P11" s="372">
        <f>'12-18л. РАСКЛАДКА'!Y624</f>
        <v>2.25</v>
      </c>
      <c r="Q11" s="2071">
        <f>E11+F11+G11+H11+I11+J11+K11+L11+M11+N11+O11+P11</f>
        <v>108.00000000000001</v>
      </c>
      <c r="R11" s="2848">
        <v>0</v>
      </c>
      <c r="S11" s="3724">
        <v>108</v>
      </c>
      <c r="T11" s="2377">
        <v>20</v>
      </c>
      <c r="V11" s="383"/>
      <c r="W11" s="106"/>
      <c r="X11" s="629"/>
      <c r="Y11" s="635"/>
      <c r="Z11" s="367"/>
      <c r="AA11" s="106"/>
      <c r="AB11" s="106"/>
      <c r="AC11" s="106"/>
      <c r="AD11" s="106"/>
      <c r="AE11" s="631"/>
      <c r="AF11" s="126"/>
      <c r="AG11" s="632"/>
      <c r="AH11" s="106"/>
      <c r="AI11" s="636"/>
      <c r="AJ11" s="106"/>
      <c r="AK11" s="106"/>
      <c r="AL11" s="106"/>
    </row>
    <row r="12" spans="2:38" ht="13.5" customHeight="1">
      <c r="B12" s="458">
        <v>4</v>
      </c>
      <c r="C12" s="231" t="s">
        <v>42</v>
      </c>
      <c r="D12" s="2220">
        <v>22.5</v>
      </c>
      <c r="E12" s="2214">
        <f>'12-18л. РАСКЛАДКА'!Y15</f>
        <v>8.6</v>
      </c>
      <c r="F12" s="1635">
        <f>'12-18л. РАСКЛАДКА'!Y74</f>
        <v>5</v>
      </c>
      <c r="G12" s="1635">
        <f>'12-18л. РАСКЛАДКА'!Y132</f>
        <v>23</v>
      </c>
      <c r="H12" s="1635">
        <f>'12-18л. РАСКЛАДКА'!Y188</f>
        <v>57.330999999999996</v>
      </c>
      <c r="I12" s="2064">
        <f>'12-18л. РАСКЛАДКА'!Y245</f>
        <v>15</v>
      </c>
      <c r="J12" s="2098">
        <f>'12-18л. РАСКЛАДКА'!Y299</f>
        <v>0</v>
      </c>
      <c r="K12" s="1635">
        <f>'12-18л. РАСКЛАДКА'!Y354</f>
        <v>39.24</v>
      </c>
      <c r="L12" s="1635">
        <f>'12-18л. РАСКЛАДКА'!Y410</f>
        <v>0</v>
      </c>
      <c r="M12" s="1635">
        <f>'12-18л. РАСКЛАДКА'!Y463</f>
        <v>37</v>
      </c>
      <c r="N12" s="1635">
        <f>'12-18л. РАСКЛАДКА'!Y517</f>
        <v>42.11</v>
      </c>
      <c r="O12" s="2064">
        <f>'12-18л. РАСКЛАДКА'!Y570</f>
        <v>0</v>
      </c>
      <c r="P12" s="372">
        <f>'12-18л. РАСКЛАДКА'!Y625</f>
        <v>42.719000000000001</v>
      </c>
      <c r="Q12" s="2071">
        <f t="shared" si="0"/>
        <v>270</v>
      </c>
      <c r="R12" s="2848">
        <v>0</v>
      </c>
      <c r="S12" s="3724">
        <v>270</v>
      </c>
      <c r="T12" s="2377">
        <v>50</v>
      </c>
      <c r="V12" s="383"/>
      <c r="W12" s="106"/>
      <c r="X12" s="2236"/>
      <c r="Y12" s="635"/>
      <c r="Z12" s="367"/>
      <c r="AA12" s="106"/>
      <c r="AB12" s="106"/>
      <c r="AC12" s="106"/>
      <c r="AD12" s="106"/>
      <c r="AE12" s="631"/>
      <c r="AF12" s="126"/>
      <c r="AG12" s="632"/>
      <c r="AH12" s="106"/>
      <c r="AI12" s="633"/>
      <c r="AJ12" s="106"/>
      <c r="AK12" s="106"/>
      <c r="AL12" s="106"/>
    </row>
    <row r="13" spans="2:38" ht="12.75" customHeight="1">
      <c r="B13" s="458">
        <v>5</v>
      </c>
      <c r="C13" s="231" t="s">
        <v>43</v>
      </c>
      <c r="D13" s="2220">
        <v>9</v>
      </c>
      <c r="E13" s="2214">
        <f>'12-18л. РАСКЛАДКА'!Y16</f>
        <v>0</v>
      </c>
      <c r="F13" s="1635">
        <f>'12-18л. РАСКЛАДКА'!Y75</f>
        <v>0</v>
      </c>
      <c r="G13" s="1635">
        <f>'12-18л. РАСКЛАДКА'!Y133</f>
        <v>0</v>
      </c>
      <c r="H13" s="1635">
        <f>'12-18л. РАСКЛАДКА'!Y189</f>
        <v>0</v>
      </c>
      <c r="I13" s="2064">
        <f>'12-18л. РАСКЛАДКА'!Y246</f>
        <v>0</v>
      </c>
      <c r="J13" s="2098">
        <f>'12-18л. РАСКЛАДКА'!Y300</f>
        <v>18</v>
      </c>
      <c r="K13" s="1635">
        <f>'12-18л. РАСКЛАДКА'!Y355</f>
        <v>0</v>
      </c>
      <c r="L13" s="1635">
        <f>'12-18л. РАСКЛАДКА'!Y411</f>
        <v>55</v>
      </c>
      <c r="M13" s="1635">
        <f>'12-18л. РАСКЛАДКА'!Y464</f>
        <v>0</v>
      </c>
      <c r="N13" s="1635">
        <f>'12-18л. РАСКЛАДКА'!Y518</f>
        <v>15</v>
      </c>
      <c r="O13" s="2064">
        <f>'12-18л. РАСКЛАДКА'!Y571</f>
        <v>20</v>
      </c>
      <c r="P13" s="372">
        <f>'12-18л. РАСКЛАДКА'!Y626</f>
        <v>0</v>
      </c>
      <c r="Q13" s="2071">
        <f t="shared" si="0"/>
        <v>108</v>
      </c>
      <c r="R13" s="2848">
        <v>0</v>
      </c>
      <c r="S13" s="3724">
        <v>108</v>
      </c>
      <c r="T13" s="2377">
        <v>20</v>
      </c>
      <c r="V13" s="383"/>
      <c r="W13" s="106"/>
      <c r="X13" s="629"/>
      <c r="Y13" s="635"/>
      <c r="Z13" s="367"/>
      <c r="AA13" s="106"/>
      <c r="AB13" s="106"/>
      <c r="AC13" s="106"/>
      <c r="AD13" s="106"/>
      <c r="AE13" s="631"/>
      <c r="AF13" s="126"/>
      <c r="AG13" s="632"/>
      <c r="AH13" s="106"/>
      <c r="AI13" s="638"/>
      <c r="AJ13" s="106"/>
      <c r="AK13" s="106"/>
      <c r="AL13" s="106"/>
    </row>
    <row r="14" spans="2:38" ht="14.25" customHeight="1">
      <c r="B14" s="1389">
        <v>6</v>
      </c>
      <c r="C14" s="1419" t="s">
        <v>44</v>
      </c>
      <c r="D14" s="2224">
        <v>84.15</v>
      </c>
      <c r="E14" s="2215">
        <f>'12-18л. РАСКЛАДКА'!Y17</f>
        <v>67.5</v>
      </c>
      <c r="F14" s="1649">
        <f>'12-18л. РАСКЛАДКА'!Y76</f>
        <v>161.30000000000001</v>
      </c>
      <c r="G14" s="1649">
        <f>'12-18л. РАСКЛАДКА'!Y134</f>
        <v>153.9</v>
      </c>
      <c r="H14" s="1649">
        <f>'12-18л. РАСКЛАДКА'!Y190</f>
        <v>43</v>
      </c>
      <c r="I14" s="2065">
        <f>'12-18л. РАСКЛАДКА'!Y247</f>
        <v>0</v>
      </c>
      <c r="J14" s="2092">
        <f>'12-18л. РАСКЛАДКА'!Y301</f>
        <v>112</v>
      </c>
      <c r="K14" s="1649">
        <f>'12-18л. РАСКЛАДКА'!Y356</f>
        <v>50</v>
      </c>
      <c r="L14" s="1649">
        <f>'12-18л. РАСКЛАДКА'!Y412</f>
        <v>0</v>
      </c>
      <c r="M14" s="1649">
        <f>'12-18л. РАСКЛАДКА'!Y465</f>
        <v>177.36</v>
      </c>
      <c r="N14" s="1649">
        <f>'12-18л. РАСКЛАДКА'!Y519</f>
        <v>131.6</v>
      </c>
      <c r="O14" s="2065">
        <f>'12-18л. РАСКЛАДКА'!Y572</f>
        <v>75.240000000000009</v>
      </c>
      <c r="P14" s="1441">
        <f>'12-18л. РАСКЛАДКА'!Y627</f>
        <v>37.9</v>
      </c>
      <c r="Q14" s="3729">
        <f t="shared" si="0"/>
        <v>1009.8000000000001</v>
      </c>
      <c r="R14" s="2849">
        <v>0</v>
      </c>
      <c r="S14" s="3726">
        <v>1009.8</v>
      </c>
      <c r="T14" s="2378">
        <v>187</v>
      </c>
      <c r="V14" s="3703"/>
      <c r="W14" s="106"/>
      <c r="X14" s="629"/>
      <c r="Y14" s="635"/>
      <c r="Z14" s="367"/>
      <c r="AA14" s="106"/>
      <c r="AB14" s="106"/>
      <c r="AC14" s="106"/>
      <c r="AD14" s="106"/>
      <c r="AE14" s="631"/>
      <c r="AF14" s="126"/>
      <c r="AG14" s="632"/>
      <c r="AH14" s="106"/>
      <c r="AI14" s="638"/>
      <c r="AJ14" s="106"/>
      <c r="AK14" s="106"/>
      <c r="AL14" s="106"/>
    </row>
    <row r="15" spans="2:38" ht="13.5" customHeight="1">
      <c r="B15" s="1389">
        <v>7</v>
      </c>
      <c r="C15" s="2133" t="s">
        <v>423</v>
      </c>
      <c r="D15" s="3695">
        <v>129.6</v>
      </c>
      <c r="E15" s="1651">
        <f>'12-18л. РАСКЛАДКА'!Y18</f>
        <v>177.28</v>
      </c>
      <c r="F15" s="1653">
        <f>'12-18л. РАСКЛАДКА'!Y77</f>
        <v>269.87</v>
      </c>
      <c r="G15" s="1651">
        <f>'12-18л. РАСКЛАДКА'!Y135</f>
        <v>211.5</v>
      </c>
      <c r="H15" s="1653">
        <f>'12-18л. РАСКЛАДКА'!Y191</f>
        <v>186.06</v>
      </c>
      <c r="I15" s="1651">
        <f>'12-18л. РАСКЛАДКА'!Y248</f>
        <v>151.25900000000001</v>
      </c>
      <c r="J15" s="2092">
        <f>'12-18л. РАСКЛАДКА'!Y302</f>
        <v>238.32</v>
      </c>
      <c r="K15" s="2099">
        <f>'12-18л. РАСКЛАДКА'!Y357</f>
        <v>99.84</v>
      </c>
      <c r="L15" s="1651">
        <f>'12-18л. РАСКЛАДКА'!Y413</f>
        <v>212.61700000000002</v>
      </c>
      <c r="M15" s="1653">
        <f>'12-18л. РАСКЛАДКА'!Y466</f>
        <v>290.29999999999995</v>
      </c>
      <c r="N15" s="1651">
        <f>'12-18л. РАСКЛАДКА'!Y520</f>
        <v>180</v>
      </c>
      <c r="O15" s="2067">
        <f>'12-18л. РАСКЛАДКА'!Y573</f>
        <v>299.91199999999998</v>
      </c>
      <c r="P15" s="1441">
        <f>'12-18л. РАСКЛАДКА'!Y628</f>
        <v>358.28399999999999</v>
      </c>
      <c r="Q15" s="3730">
        <f t="shared" si="0"/>
        <v>2675.2419999999997</v>
      </c>
      <c r="R15" s="2876">
        <v>72.019161519999997</v>
      </c>
      <c r="S15" s="3731">
        <v>1555.2</v>
      </c>
      <c r="T15" s="2379">
        <f>T17-T16</f>
        <v>288</v>
      </c>
      <c r="V15" s="383"/>
      <c r="W15" s="106"/>
      <c r="X15" s="2237"/>
      <c r="Y15" s="2200"/>
      <c r="Z15" s="2202"/>
      <c r="AA15" s="2203"/>
      <c r="AB15" s="2203"/>
      <c r="AC15" s="2203"/>
      <c r="AD15" s="2203"/>
      <c r="AE15" s="2204"/>
      <c r="AF15" s="2205"/>
      <c r="AG15" s="2206"/>
      <c r="AH15" s="2203"/>
      <c r="AI15" s="2233"/>
      <c r="AJ15" s="106"/>
      <c r="AK15" s="106"/>
      <c r="AL15" s="106"/>
    </row>
    <row r="16" spans="2:38" ht="11.25" customHeight="1">
      <c r="B16" s="1418"/>
      <c r="C16" s="2222" t="s">
        <v>424</v>
      </c>
      <c r="D16" s="3696">
        <v>14.4</v>
      </c>
      <c r="E16" s="1650">
        <f>'12-18л. РАСКЛАДКА'!Y19</f>
        <v>22.388999999999999</v>
      </c>
      <c r="F16" s="1654">
        <f>'12-18л. РАСКЛАДКА'!Y78</f>
        <v>1.44</v>
      </c>
      <c r="G16" s="1650">
        <f>'12-18л. РАСКЛАДКА'!Y136</f>
        <v>7.5</v>
      </c>
      <c r="H16" s="1654">
        <f>'12-18л. РАСКЛАДКА'!Y192</f>
        <v>23</v>
      </c>
      <c r="I16" s="1650">
        <f>'12-18л. РАСКЛАДКА'!Y249</f>
        <v>0</v>
      </c>
      <c r="J16" s="2093">
        <f>'12-18л. РАСКЛАДКА'!Y303</f>
        <v>2.7</v>
      </c>
      <c r="K16" s="2100">
        <f>'12-18л. РАСКЛАДКА'!Y358</f>
        <v>81</v>
      </c>
      <c r="L16" s="1650">
        <f>'12-18л. РАСКЛАДКА'!Y414</f>
        <v>8.9</v>
      </c>
      <c r="M16" s="1654">
        <f>'12-18л. РАСКЛАДКА'!Y467</f>
        <v>0</v>
      </c>
      <c r="N16" s="1650">
        <f>'12-18л. РАСКЛАДКА'!Y521</f>
        <v>5.4</v>
      </c>
      <c r="O16" s="2068">
        <f>'12-18л. РАСКЛАДКА'!Y574</f>
        <v>9.57</v>
      </c>
      <c r="P16" s="1728">
        <f>'12-18л. РАСКЛАДКА'!Y629</f>
        <v>2</v>
      </c>
      <c r="Q16" s="3732">
        <f t="shared" si="0"/>
        <v>163.899</v>
      </c>
      <c r="R16" s="2877">
        <v>-5.1510416699999997</v>
      </c>
      <c r="S16" s="3733">
        <v>172.8</v>
      </c>
      <c r="T16" s="2380">
        <f>(T17/100)*10</f>
        <v>32</v>
      </c>
      <c r="V16" s="383"/>
      <c r="W16" s="106"/>
      <c r="X16" s="2237"/>
      <c r="Y16" s="2200"/>
      <c r="Z16" s="2202"/>
      <c r="AA16" s="2203"/>
      <c r="AB16" s="2203"/>
      <c r="AC16" s="2203"/>
      <c r="AD16" s="2203"/>
      <c r="AE16" s="2204"/>
      <c r="AF16" s="2205"/>
      <c r="AG16" s="2206"/>
      <c r="AH16" s="2203"/>
      <c r="AI16" s="2233"/>
      <c r="AJ16" s="106"/>
      <c r="AK16" s="106"/>
      <c r="AL16" s="106"/>
    </row>
    <row r="17" spans="2:38" ht="13.5" customHeight="1">
      <c r="B17" s="1390"/>
      <c r="C17" s="2223" t="s">
        <v>435</v>
      </c>
      <c r="D17" s="2225">
        <v>144</v>
      </c>
      <c r="E17" s="1652">
        <f>'12-18л. РАСКЛАДКА'!Y20</f>
        <v>199.66900000000001</v>
      </c>
      <c r="F17" s="655">
        <f>'12-18л. РАСКЛАДКА'!Y79</f>
        <v>271.31</v>
      </c>
      <c r="G17" s="1652">
        <f>'12-18л. РАСКЛАДКА'!Y137</f>
        <v>219</v>
      </c>
      <c r="H17" s="655">
        <f>'12-18л. РАСКЛАДКА'!Y193</f>
        <v>209.06</v>
      </c>
      <c r="I17" s="1652">
        <f>'12-18л. РАСКЛАДКА'!Y250</f>
        <v>151.25900000000001</v>
      </c>
      <c r="J17" s="2094">
        <f>'12-18л. РАСКЛАДКА'!Y304</f>
        <v>241.01999999999998</v>
      </c>
      <c r="K17" s="2101">
        <f>'12-18л. РАСКЛАДКА'!Y359</f>
        <v>180.84</v>
      </c>
      <c r="L17" s="1652">
        <f>'12-18л. РАСКЛАДКА'!Y415</f>
        <v>221.51700000000002</v>
      </c>
      <c r="M17" s="655">
        <f>'12-18л. РАСКЛАДКА'!Y468</f>
        <v>290.29999999999995</v>
      </c>
      <c r="N17" s="1652">
        <f>'12-18л. РАСКЛАДКА'!Y522</f>
        <v>185.4</v>
      </c>
      <c r="O17" s="2066">
        <f>'12-18л. РАСКЛАДКА'!Y575</f>
        <v>309.48199999999997</v>
      </c>
      <c r="P17" s="1225">
        <f>'12-18л. РАСКЛАДКА'!Y630</f>
        <v>360.28399999999999</v>
      </c>
      <c r="Q17" s="1390">
        <f t="shared" si="0"/>
        <v>2839.1410000000001</v>
      </c>
      <c r="R17" s="2853">
        <v>64.302141199999994</v>
      </c>
      <c r="S17" s="3725">
        <v>1728</v>
      </c>
      <c r="T17" s="2381">
        <v>320</v>
      </c>
      <c r="V17" s="383"/>
      <c r="W17" s="106"/>
      <c r="X17" s="629"/>
      <c r="Y17" s="635"/>
      <c r="Z17" s="367"/>
      <c r="AA17" s="106"/>
      <c r="AB17" s="106"/>
      <c r="AC17" s="106"/>
      <c r="AD17" s="106"/>
      <c r="AE17" s="631"/>
      <c r="AF17" s="126"/>
      <c r="AG17" s="632"/>
      <c r="AH17" s="106"/>
      <c r="AI17" s="638"/>
      <c r="AJ17" s="106"/>
      <c r="AK17" s="106"/>
      <c r="AL17" s="106"/>
    </row>
    <row r="18" spans="2:38" ht="13.5" customHeight="1">
      <c r="B18" s="1390">
        <v>8</v>
      </c>
      <c r="C18" s="1417" t="s">
        <v>181</v>
      </c>
      <c r="D18" s="2225">
        <v>83.25</v>
      </c>
      <c r="E18" s="2101">
        <f>'12-18л. РАСКЛАДКА'!Y21</f>
        <v>105</v>
      </c>
      <c r="F18" s="655">
        <f>'12-18л. РАСКЛАДКА'!Y80</f>
        <v>105</v>
      </c>
      <c r="G18" s="655">
        <f>'12-18л. РАСКЛАДКА'!Y138</f>
        <v>11.25</v>
      </c>
      <c r="H18" s="655">
        <f>'12-18л. РАСКЛАДКА'!Y194</f>
        <v>112.5</v>
      </c>
      <c r="I18" s="2066">
        <f>'12-18л. РАСКЛАДКА'!Y251</f>
        <v>30</v>
      </c>
      <c r="J18" s="2094">
        <f>'12-18л. РАСКЛАДКА'!Y305</f>
        <v>84.5</v>
      </c>
      <c r="K18" s="655">
        <f>'12-18л. РАСКЛАДКА'!Y360</f>
        <v>111.25</v>
      </c>
      <c r="L18" s="655">
        <f>'12-18л. РАСКЛАДКА'!Y416</f>
        <v>105</v>
      </c>
      <c r="M18" s="655">
        <f>'12-18л. РАСКЛАДКА'!Y469</f>
        <v>0</v>
      </c>
      <c r="N18" s="655">
        <f>'12-18л. РАСКЛАДКА'!Y523</f>
        <v>105</v>
      </c>
      <c r="O18" s="2066">
        <f>'12-18л. РАСКЛАДКА'!Y576</f>
        <v>100</v>
      </c>
      <c r="P18" s="1225">
        <f>'12-18л. РАСКЛАДКА'!Y631</f>
        <v>129.5</v>
      </c>
      <c r="Q18" s="2079">
        <f t="shared" si="0"/>
        <v>999</v>
      </c>
      <c r="R18" s="2853">
        <v>0</v>
      </c>
      <c r="S18" s="3725">
        <v>999</v>
      </c>
      <c r="T18" s="2381">
        <v>185</v>
      </c>
      <c r="V18" s="383"/>
      <c r="W18" s="106"/>
      <c r="X18" s="629"/>
      <c r="Y18" s="635"/>
      <c r="Z18" s="367"/>
      <c r="AA18" s="106"/>
      <c r="AB18" s="106"/>
      <c r="AC18" s="106"/>
      <c r="AD18" s="106"/>
      <c r="AE18" s="631"/>
      <c r="AF18" s="126"/>
      <c r="AG18" s="632"/>
      <c r="AH18" s="106"/>
      <c r="AI18" s="638"/>
      <c r="AJ18" s="106"/>
      <c r="AK18" s="106"/>
      <c r="AL18" s="106"/>
    </row>
    <row r="19" spans="2:38" ht="12" customHeight="1">
      <c r="B19" s="458">
        <v>9</v>
      </c>
      <c r="C19" s="231" t="s">
        <v>93</v>
      </c>
      <c r="D19" s="2220">
        <v>9</v>
      </c>
      <c r="E19" s="2214">
        <f>'12-18л. РАСКЛАДКА'!Y22</f>
        <v>0</v>
      </c>
      <c r="F19" s="1635">
        <f>'12-18л. РАСКЛАДКА'!Y81</f>
        <v>0</v>
      </c>
      <c r="G19" s="1635">
        <f>'12-18л. РАСКЛАДКА'!Y139</f>
        <v>25</v>
      </c>
      <c r="H19" s="1635">
        <f>'12-18л. РАСКЛАДКА'!Y195</f>
        <v>0</v>
      </c>
      <c r="I19" s="2064">
        <f>'12-18л. РАСКЛАДКА'!Y252</f>
        <v>20</v>
      </c>
      <c r="J19" s="2098">
        <f>'12-18л. РАСКЛАДКА'!Y306</f>
        <v>4</v>
      </c>
      <c r="K19" s="1635">
        <f>'12-18л. РАСКЛАДКА'!Y361</f>
        <v>0</v>
      </c>
      <c r="L19" s="1635">
        <f>'12-18л. РАСКЛАДКА'!Y417</f>
        <v>20</v>
      </c>
      <c r="M19" s="1635">
        <f>'12-18л. РАСКЛАДКА'!Y470</f>
        <v>0</v>
      </c>
      <c r="N19" s="1635">
        <f>'12-18л. РАСКЛАДКА'!Y524</f>
        <v>0</v>
      </c>
      <c r="O19" s="2064">
        <f>'12-18л. РАСКЛАДКА'!Y577</f>
        <v>25</v>
      </c>
      <c r="P19" s="372">
        <f>'12-18л. РАСКЛАДКА'!Y632</f>
        <v>14</v>
      </c>
      <c r="Q19" s="2071">
        <f t="shared" si="0"/>
        <v>108</v>
      </c>
      <c r="R19" s="2848">
        <v>0</v>
      </c>
      <c r="S19" s="3724">
        <v>108</v>
      </c>
      <c r="T19" s="2377">
        <v>20</v>
      </c>
      <c r="V19" s="383"/>
      <c r="W19" s="106"/>
      <c r="X19" s="629"/>
      <c r="Y19" s="635"/>
      <c r="Z19" s="367"/>
      <c r="AA19" s="106"/>
      <c r="AB19" s="106"/>
      <c r="AC19" s="106"/>
      <c r="AD19" s="106"/>
      <c r="AE19" s="631"/>
      <c r="AF19" s="126"/>
      <c r="AG19" s="632"/>
      <c r="AH19" s="106"/>
      <c r="AI19" s="638"/>
      <c r="AJ19" s="106"/>
      <c r="AK19" s="106"/>
      <c r="AL19" s="106"/>
    </row>
    <row r="20" spans="2:38">
      <c r="B20" s="458">
        <v>10</v>
      </c>
      <c r="C20" s="1166" t="s">
        <v>351</v>
      </c>
      <c r="D20" s="2220">
        <v>90</v>
      </c>
      <c r="E20" s="2214">
        <f>'12-18л. РАСКЛАДКА'!Y23</f>
        <v>200</v>
      </c>
      <c r="F20" s="1635">
        <f>'12-18л. РАСКЛАДКА'!Y82</f>
        <v>200</v>
      </c>
      <c r="G20" s="1635">
        <f>'12-18л. РАСКЛАДКА'!Y140</f>
        <v>0</v>
      </c>
      <c r="H20" s="1635">
        <f>'12-18л. РАСКЛАДКА'!Y196</f>
        <v>0</v>
      </c>
      <c r="I20" s="2064">
        <f>'12-18л. РАСКЛАДКА'!Y253</f>
        <v>0</v>
      </c>
      <c r="J20" s="2098">
        <f>'12-18л. РАСКЛАДКА'!Y307</f>
        <v>0</v>
      </c>
      <c r="K20" s="1635">
        <f>'12-18л. РАСКЛАДКА'!Y362</f>
        <v>200</v>
      </c>
      <c r="L20" s="1635">
        <f>'12-18л. РАСКЛАДКА'!Y418</f>
        <v>0</v>
      </c>
      <c r="M20" s="1635">
        <f>'12-18л. РАСКЛАДКА'!Y471</f>
        <v>200</v>
      </c>
      <c r="N20" s="1635">
        <f>'12-18л. РАСКЛАДКА'!Y525</f>
        <v>0</v>
      </c>
      <c r="O20" s="2064">
        <f>'12-18л. РАСКЛАДКА'!Y578</f>
        <v>100</v>
      </c>
      <c r="P20" s="372">
        <f>'12-18л. РАСКЛАДКА'!Y633</f>
        <v>180</v>
      </c>
      <c r="Q20" s="2071">
        <f t="shared" si="0"/>
        <v>1080</v>
      </c>
      <c r="R20" s="2848">
        <v>0</v>
      </c>
      <c r="S20" s="3724">
        <v>1080</v>
      </c>
      <c r="T20" s="2377">
        <v>200</v>
      </c>
      <c r="V20" s="383"/>
      <c r="W20" s="106"/>
      <c r="X20" s="629"/>
      <c r="Y20" s="635"/>
      <c r="Z20" s="367"/>
      <c r="AA20" s="106"/>
      <c r="AB20" s="106"/>
      <c r="AC20" s="106"/>
      <c r="AD20" s="106"/>
      <c r="AE20" s="631"/>
      <c r="AF20" s="126"/>
      <c r="AG20" s="632"/>
      <c r="AH20" s="106"/>
      <c r="AI20" s="638"/>
      <c r="AJ20" s="106"/>
      <c r="AK20" s="106"/>
      <c r="AL20" s="106"/>
    </row>
    <row r="21" spans="2:38">
      <c r="B21" s="458">
        <v>11</v>
      </c>
      <c r="C21" s="231" t="s">
        <v>100</v>
      </c>
      <c r="D21" s="2220">
        <v>35.1</v>
      </c>
      <c r="E21" s="2214">
        <f>'12-18л. РАСКЛАДКА'!Y24</f>
        <v>34.44</v>
      </c>
      <c r="F21" s="1635">
        <f>'12-18л. РАСКЛАДКА'!Y83</f>
        <v>112.91</v>
      </c>
      <c r="G21" s="1635">
        <f>'12-18л. РАСКЛАДКА'!Y141</f>
        <v>0</v>
      </c>
      <c r="H21" s="1635">
        <f>'12-18л. РАСКЛАДКА'!Y197</f>
        <v>62.79</v>
      </c>
      <c r="I21" s="2064">
        <f>'12-18л. РАСКЛАДКА'!Y254</f>
        <v>40.299999999999997</v>
      </c>
      <c r="J21" s="2098">
        <f>'12-18л. РАСКЛАДКА'!Y308</f>
        <v>54.6</v>
      </c>
      <c r="K21" s="1635">
        <f>'12-18л. РАСКЛАДКА'!Y363</f>
        <v>0</v>
      </c>
      <c r="L21" s="1635">
        <f>'12-18л. РАСКЛАДКА'!Y419</f>
        <v>0</v>
      </c>
      <c r="M21" s="1635">
        <f>'12-18л. РАСКЛАДКА'!Y472</f>
        <v>57</v>
      </c>
      <c r="N21" s="1635">
        <f>'12-18л. РАСКЛАДКА'!Y526</f>
        <v>0</v>
      </c>
      <c r="O21" s="2064">
        <f>'12-18л. РАСКЛАДКА'!Y579</f>
        <v>43.56</v>
      </c>
      <c r="P21" s="372">
        <f>'12-18л. РАСКЛАДКА'!Y634</f>
        <v>15.6</v>
      </c>
      <c r="Q21" s="2071">
        <f t="shared" si="0"/>
        <v>421.20000000000005</v>
      </c>
      <c r="R21" s="2848">
        <v>0</v>
      </c>
      <c r="S21" s="3722">
        <v>421.2</v>
      </c>
      <c r="T21" s="2377">
        <v>78</v>
      </c>
      <c r="V21" s="383"/>
      <c r="W21" s="106"/>
      <c r="X21" s="629"/>
      <c r="Y21" s="635"/>
      <c r="Z21" s="367"/>
      <c r="AA21" s="106"/>
      <c r="AB21" s="106"/>
      <c r="AC21" s="106"/>
      <c r="AD21" s="106"/>
      <c r="AE21" s="631"/>
      <c r="AF21" s="126"/>
      <c r="AG21" s="632"/>
      <c r="AH21" s="106"/>
      <c r="AI21" s="638"/>
      <c r="AJ21" s="106"/>
      <c r="AK21" s="106"/>
      <c r="AL21" s="106"/>
    </row>
    <row r="22" spans="2:38">
      <c r="B22" s="458">
        <v>12</v>
      </c>
      <c r="C22" s="231" t="s">
        <v>101</v>
      </c>
      <c r="D22" s="2220">
        <v>23.85</v>
      </c>
      <c r="E22" s="2214">
        <f>'12-18л. РАСКЛАДКА'!Y25</f>
        <v>0</v>
      </c>
      <c r="F22" s="1635">
        <f>'12-18л. РАСКЛАДКА'!Y84</f>
        <v>0</v>
      </c>
      <c r="G22" s="1635">
        <f>'12-18л. РАСКЛАДКА'!Y142</f>
        <v>0</v>
      </c>
      <c r="H22" s="1635">
        <f>'12-18л. РАСКЛАДКА'!Y198</f>
        <v>15.2</v>
      </c>
      <c r="I22" s="2064">
        <f>'12-18л. РАСКЛАДКА'!Y255</f>
        <v>0</v>
      </c>
      <c r="J22" s="2098">
        <f>'12-18л. РАСКЛАДКА'!Y309</f>
        <v>8</v>
      </c>
      <c r="K22" s="1635">
        <f>'12-18л. РАСКЛАДКА'!Y364</f>
        <v>80</v>
      </c>
      <c r="L22" s="1635">
        <f>'12-18л. РАСКЛАДКА'!Y420</f>
        <v>53</v>
      </c>
      <c r="M22" s="1635">
        <f>'12-18л. РАСКЛАДКА'!Y473</f>
        <v>0</v>
      </c>
      <c r="N22" s="1635">
        <f>'12-18л. РАСКЛАДКА'!Y527</f>
        <v>90.3</v>
      </c>
      <c r="O22" s="2064">
        <f>'12-18л. РАСКЛАДКА'!Y580</f>
        <v>0</v>
      </c>
      <c r="P22" s="372">
        <f>'12-18л. РАСКЛАДКА'!Y635</f>
        <v>39.700000000000003</v>
      </c>
      <c r="Q22" s="2071">
        <f t="shared" si="0"/>
        <v>286.2</v>
      </c>
      <c r="R22" s="2848">
        <v>0</v>
      </c>
      <c r="S22" s="3722">
        <v>286.2</v>
      </c>
      <c r="T22" s="2377">
        <v>53</v>
      </c>
      <c r="V22" s="383"/>
      <c r="W22" s="106"/>
      <c r="X22" s="629"/>
      <c r="Y22" s="635"/>
      <c r="Z22" s="367"/>
      <c r="AA22" s="106"/>
      <c r="AB22" s="106"/>
      <c r="AC22" s="106"/>
      <c r="AD22" s="106"/>
      <c r="AE22" s="631"/>
      <c r="AF22" s="126"/>
      <c r="AG22" s="632"/>
      <c r="AH22" s="106"/>
      <c r="AI22" s="638"/>
      <c r="AJ22" s="106"/>
      <c r="AK22" s="106"/>
      <c r="AL22" s="106"/>
    </row>
    <row r="23" spans="2:38" ht="12.75" customHeight="1">
      <c r="B23" s="458">
        <v>13</v>
      </c>
      <c r="C23" s="231" t="s">
        <v>45</v>
      </c>
      <c r="D23" s="2220">
        <v>34.65</v>
      </c>
      <c r="E23" s="2214">
        <f>'12-18л. РАСКЛАДКА'!Y26</f>
        <v>0</v>
      </c>
      <c r="F23" s="1635">
        <f>'12-18л. РАСКЛАДКА'!Y85</f>
        <v>0</v>
      </c>
      <c r="G23" s="1635">
        <f>'12-18л. РАСКЛАДКА'!Y143</f>
        <v>141.6</v>
      </c>
      <c r="H23" s="1635">
        <f>'12-18л. РАСКЛАДКА'!Y199</f>
        <v>0</v>
      </c>
      <c r="I23" s="2064">
        <f>'12-18л. РАСКЛАДКА'!Y256</f>
        <v>92.4</v>
      </c>
      <c r="J23" s="2098">
        <f>'12-18л. РАСКЛАДКА'!Y310</f>
        <v>0</v>
      </c>
      <c r="K23" s="1635">
        <f>'12-18л. РАСКЛАДКА'!Y365</f>
        <v>0</v>
      </c>
      <c r="L23" s="1635">
        <f>'12-18л. РАСКЛАДКА'!Y421</f>
        <v>0</v>
      </c>
      <c r="M23" s="1635">
        <f>'12-18л. РАСКЛАДКА'!Y474</f>
        <v>0</v>
      </c>
      <c r="N23" s="1635">
        <f>'12-18л. РАСКЛАДКА'!Y528</f>
        <v>0</v>
      </c>
      <c r="O23" s="2064">
        <f>'12-18л. РАСКЛАДКА'!Y581</f>
        <v>127.9</v>
      </c>
      <c r="P23" s="372">
        <f>'12-18л. РАСКЛАДКА'!Y636</f>
        <v>53.9</v>
      </c>
      <c r="Q23" s="2071">
        <f>E23+F23+G23+H23+I23+J23+K23+L23+M23+N23+O23+P23</f>
        <v>415.79999999999995</v>
      </c>
      <c r="R23" s="2848">
        <v>0</v>
      </c>
      <c r="S23" s="3722">
        <v>415.8</v>
      </c>
      <c r="T23" s="2377">
        <v>77</v>
      </c>
      <c r="V23" s="383"/>
      <c r="W23" s="106"/>
      <c r="X23" s="629"/>
      <c r="Y23" s="635"/>
      <c r="Z23" s="367"/>
      <c r="AA23" s="106"/>
      <c r="AB23" s="106"/>
      <c r="AC23" s="106"/>
      <c r="AD23" s="106"/>
      <c r="AE23" s="631"/>
      <c r="AF23" s="126"/>
      <c r="AG23" s="632"/>
      <c r="AH23" s="106"/>
      <c r="AI23" s="638"/>
      <c r="AJ23" s="106"/>
      <c r="AK23" s="106"/>
      <c r="AL23" s="106"/>
    </row>
    <row r="24" spans="2:38" ht="13.5" customHeight="1">
      <c r="B24" s="458">
        <v>14</v>
      </c>
      <c r="C24" s="231" t="s">
        <v>102</v>
      </c>
      <c r="D24" s="2220">
        <v>18</v>
      </c>
      <c r="E24" s="2214">
        <f>'12-18л. РАСКЛАДКА'!Y27</f>
        <v>0</v>
      </c>
      <c r="F24" s="1635">
        <f>'12-18л. РАСКЛАДКА'!Y86</f>
        <v>0</v>
      </c>
      <c r="G24" s="1635">
        <f>'12-18л. РАСКЛАДКА'!Y144</f>
        <v>0</v>
      </c>
      <c r="H24" s="1635">
        <f>'12-18л. РАСКЛАДКА'!Y200</f>
        <v>48</v>
      </c>
      <c r="I24" s="2064">
        <f>'12-18л. РАСКЛАДКА'!Y257</f>
        <v>0</v>
      </c>
      <c r="J24" s="2098">
        <f>'12-18л. РАСКЛАДКА'!Y311</f>
        <v>28</v>
      </c>
      <c r="K24" s="1635">
        <f>'12-18л. РАСКЛАДКА'!Y366</f>
        <v>0</v>
      </c>
      <c r="L24" s="1635">
        <f>'12-18л. РАСКЛАДКА'!Y422</f>
        <v>120</v>
      </c>
      <c r="M24" s="1635">
        <f>'12-18л. РАСКЛАДКА'!Y475</f>
        <v>0</v>
      </c>
      <c r="N24" s="1635">
        <f>'12-18л. РАСКЛАДКА'!Y529</f>
        <v>20</v>
      </c>
      <c r="O24" s="2064">
        <f>'12-18л. РАСКЛАДКА'!Y582</f>
        <v>0</v>
      </c>
      <c r="P24" s="372">
        <f>'12-18л. РАСКЛАДКА'!Y637</f>
        <v>0</v>
      </c>
      <c r="Q24" s="2071">
        <f t="shared" si="0"/>
        <v>216</v>
      </c>
      <c r="R24" s="2848">
        <v>0</v>
      </c>
      <c r="S24" s="3724">
        <v>216</v>
      </c>
      <c r="T24" s="2377">
        <v>40</v>
      </c>
      <c r="V24" s="383"/>
      <c r="W24" s="106"/>
      <c r="X24" s="629"/>
      <c r="Y24" s="635"/>
      <c r="Z24" s="367"/>
      <c r="AA24" s="106"/>
      <c r="AB24" s="106"/>
      <c r="AC24" s="106"/>
      <c r="AD24" s="106"/>
      <c r="AE24" s="631"/>
      <c r="AF24" s="126"/>
      <c r="AG24" s="632"/>
      <c r="AH24" s="106"/>
      <c r="AI24" s="638"/>
      <c r="AJ24" s="106"/>
      <c r="AK24" s="106"/>
      <c r="AL24" s="106"/>
    </row>
    <row r="25" spans="2:38" ht="12" customHeight="1">
      <c r="B25" s="458">
        <v>15</v>
      </c>
      <c r="C25" s="231" t="s">
        <v>182</v>
      </c>
      <c r="D25" s="2220">
        <v>157.5</v>
      </c>
      <c r="E25" s="2214">
        <f>'12-18л. РАСКЛАДКА'!Y28</f>
        <v>294.67199999999997</v>
      </c>
      <c r="F25" s="1635">
        <f>'12-18л. РАСКЛАДКА'!Y87</f>
        <v>0</v>
      </c>
      <c r="G25" s="1635">
        <f>'12-18л. РАСКЛАДКА'!Y145</f>
        <v>52.5</v>
      </c>
      <c r="H25" s="1635">
        <f>'12-18л. РАСКЛАДКА'!Y201</f>
        <v>225</v>
      </c>
      <c r="I25" s="2064">
        <f>'12-18л. РАСКЛАДКА'!Y258</f>
        <v>200.5</v>
      </c>
      <c r="J25" s="2098">
        <f>'12-18л. РАСКЛАДКА'!Y312</f>
        <v>269</v>
      </c>
      <c r="K25" s="1635">
        <f>'12-18л. РАСКЛАДКА'!Y367</f>
        <v>37.527999999999999</v>
      </c>
      <c r="L25" s="1635">
        <f>'12-18л. РАСКЛАДКА'!Y423</f>
        <v>270</v>
      </c>
      <c r="M25" s="1635">
        <f>'12-18л. РАСКЛАДКА'!Y476</f>
        <v>77.7</v>
      </c>
      <c r="N25" s="1635">
        <f>'12-18л. РАСКЛАДКА'!Y530</f>
        <v>200</v>
      </c>
      <c r="O25" s="2064">
        <f>'12-18л. РАСКЛАДКА'!Y583</f>
        <v>190</v>
      </c>
      <c r="P25" s="372">
        <f>'12-18л. РАСКЛАДКА'!Y638</f>
        <v>73.099999999999994</v>
      </c>
      <c r="Q25" s="2071">
        <f t="shared" si="0"/>
        <v>1890</v>
      </c>
      <c r="R25" s="2848">
        <v>0</v>
      </c>
      <c r="S25" s="3724">
        <v>1890</v>
      </c>
      <c r="T25" s="2377">
        <v>350</v>
      </c>
      <c r="V25" s="383"/>
      <c r="W25" s="106"/>
      <c r="X25" s="629"/>
      <c r="Y25" s="635"/>
      <c r="Z25" s="367"/>
      <c r="AA25" s="106"/>
      <c r="AB25" s="106"/>
      <c r="AC25" s="106"/>
      <c r="AD25" s="106"/>
      <c r="AE25" s="631"/>
      <c r="AF25" s="126"/>
      <c r="AG25" s="632"/>
      <c r="AH25" s="106"/>
      <c r="AI25" s="2230"/>
      <c r="AJ25" s="106"/>
      <c r="AK25" s="106"/>
      <c r="AL25" s="106"/>
    </row>
    <row r="26" spans="2:38" ht="14.25" customHeight="1">
      <c r="B26" s="458">
        <v>16</v>
      </c>
      <c r="C26" s="231" t="s">
        <v>183</v>
      </c>
      <c r="D26" s="2220">
        <v>81</v>
      </c>
      <c r="E26" s="2214">
        <f>'12-18л. РАСКЛАДКА'!Y29</f>
        <v>0</v>
      </c>
      <c r="F26" s="1635">
        <f>'12-18л. РАСКЛАДКА'!Y88</f>
        <v>200</v>
      </c>
      <c r="G26" s="1635">
        <f>'12-18л. РАСКЛАДКА'!Y146</f>
        <v>0</v>
      </c>
      <c r="H26" s="1635">
        <f>'12-18л. РАСКЛАДКА'!Y202</f>
        <v>0</v>
      </c>
      <c r="I26" s="2064">
        <f>'12-18л. РАСКЛАДКА'!Y259</f>
        <v>0</v>
      </c>
      <c r="J26" s="2098">
        <f>'12-18л. РАСКЛАДКА'!Y313</f>
        <v>200</v>
      </c>
      <c r="K26" s="1635">
        <f>'12-18л. РАСКЛАДКА'!Y368</f>
        <v>0</v>
      </c>
      <c r="L26" s="1635">
        <f>'12-18л. РАСКЛАДКА'!Y424</f>
        <v>0</v>
      </c>
      <c r="M26" s="1635">
        <f>'12-18л. РАСКЛАДКА'!Y477</f>
        <v>200</v>
      </c>
      <c r="N26" s="1635">
        <f>'12-18л. РАСКЛАДКА'!Y531</f>
        <v>200</v>
      </c>
      <c r="O26" s="2064">
        <f>'12-18л. РАСКЛАДКА'!Y584</f>
        <v>0</v>
      </c>
      <c r="P26" s="372">
        <f>'12-18л. РАСКЛАДКА'!Y639</f>
        <v>0</v>
      </c>
      <c r="Q26" s="2071">
        <f t="shared" si="0"/>
        <v>800</v>
      </c>
      <c r="R26" s="2848">
        <v>-17.695473249999999</v>
      </c>
      <c r="S26" s="3724">
        <v>972</v>
      </c>
      <c r="T26" s="2377">
        <v>180</v>
      </c>
      <c r="V26" s="383"/>
      <c r="W26" s="106"/>
      <c r="X26" s="634"/>
      <c r="Y26" s="635"/>
      <c r="Z26" s="367"/>
      <c r="AA26" s="106"/>
      <c r="AB26" s="106"/>
      <c r="AC26" s="106"/>
      <c r="AD26" s="106"/>
      <c r="AE26" s="631"/>
      <c r="AF26" s="126"/>
      <c r="AG26" s="632"/>
      <c r="AH26" s="106"/>
      <c r="AI26" s="646"/>
      <c r="AJ26" s="106"/>
      <c r="AK26" s="106"/>
      <c r="AL26" s="106"/>
    </row>
    <row r="27" spans="2:38">
      <c r="B27" s="458">
        <v>17</v>
      </c>
      <c r="C27" s="231" t="s">
        <v>184</v>
      </c>
      <c r="D27" s="2220">
        <v>27</v>
      </c>
      <c r="E27" s="2214">
        <f>'12-18л. РАСКЛАДКА'!Y30</f>
        <v>0</v>
      </c>
      <c r="F27" s="1635">
        <f>'12-18л. РАСКЛАДКА'!Y89</f>
        <v>47.8</v>
      </c>
      <c r="G27" s="1635">
        <f>'12-18л. РАСКЛАДКА'!Y147</f>
        <v>0</v>
      </c>
      <c r="H27" s="1635">
        <f>'12-18л. РАСКЛАДКА'!Y203</f>
        <v>0</v>
      </c>
      <c r="I27" s="2064">
        <f>'12-18л. РАСКЛАДКА'!Y260</f>
        <v>210</v>
      </c>
      <c r="J27" s="2098">
        <f>'12-18л. РАСКЛАДКА'!Y314</f>
        <v>42</v>
      </c>
      <c r="K27" s="1635">
        <f>'12-18л. РАСКЛАДКА'!Y369</f>
        <v>0</v>
      </c>
      <c r="L27" s="1635">
        <f>'12-18л. РАСКЛАДКА'!Y425</f>
        <v>0</v>
      </c>
      <c r="M27" s="1635">
        <f>'12-18л. РАСКЛАДКА'!Y478</f>
        <v>24.2</v>
      </c>
      <c r="N27" s="1635">
        <f>'12-18л. РАСКЛАДКА'!Y532</f>
        <v>0</v>
      </c>
      <c r="O27" s="2064">
        <f>'12-18л. РАСКЛАДКА'!Y585</f>
        <v>0</v>
      </c>
      <c r="P27" s="372">
        <f>'12-18л. РАСКЛАДКА'!Y640</f>
        <v>0</v>
      </c>
      <c r="Q27" s="2071">
        <f t="shared" si="0"/>
        <v>324</v>
      </c>
      <c r="R27" s="2848">
        <v>0</v>
      </c>
      <c r="S27" s="3724">
        <v>324</v>
      </c>
      <c r="T27" s="2377">
        <v>60</v>
      </c>
      <c r="V27" s="383"/>
      <c r="W27" s="106"/>
      <c r="X27" s="629"/>
      <c r="Y27" s="635"/>
      <c r="Z27" s="367"/>
      <c r="AA27" s="106"/>
      <c r="AB27" s="106"/>
      <c r="AC27" s="106"/>
      <c r="AD27" s="106"/>
      <c r="AE27" s="631"/>
      <c r="AF27" s="126"/>
      <c r="AG27" s="632"/>
      <c r="AH27" s="106"/>
      <c r="AI27" s="646"/>
      <c r="AJ27" s="106"/>
      <c r="AK27" s="106"/>
      <c r="AL27" s="106"/>
    </row>
    <row r="28" spans="2:38" ht="12" customHeight="1">
      <c r="B28" s="458">
        <v>18</v>
      </c>
      <c r="C28" s="231" t="s">
        <v>46</v>
      </c>
      <c r="D28" s="2220">
        <v>6.75</v>
      </c>
      <c r="E28" s="2214">
        <f>'12-18л. РАСКЛАДКА'!Y31</f>
        <v>49.38</v>
      </c>
      <c r="F28" s="1635">
        <f>'12-18л. РАСКЛАДКА'!Y90</f>
        <v>0</v>
      </c>
      <c r="G28" s="1635">
        <f>'12-18л. РАСКЛАДКА'!Y148</f>
        <v>0</v>
      </c>
      <c r="H28" s="1635">
        <f>'12-18л. РАСКЛАДКА'!Y204</f>
        <v>0</v>
      </c>
      <c r="I28" s="2064">
        <f>'12-18л. РАСКЛАДКА'!Y261</f>
        <v>0</v>
      </c>
      <c r="J28" s="2098">
        <f>'12-18л. РАСКЛАДКА'!Y315</f>
        <v>0</v>
      </c>
      <c r="K28" s="1635">
        <f>'12-18л. РАСКЛАДКА'!Y370</f>
        <v>15</v>
      </c>
      <c r="L28" s="1635">
        <f>'12-18л. РАСКЛАДКА'!Y426</f>
        <v>3</v>
      </c>
      <c r="M28" s="1635">
        <f>'12-18л. РАСКЛАДКА'!Y479</f>
        <v>3.12</v>
      </c>
      <c r="N28" s="1635">
        <f>'12-18л. РАСКЛАДКА'!Y533</f>
        <v>0</v>
      </c>
      <c r="O28" s="2064">
        <f>'12-18л. РАСКЛАДКА'!Y586</f>
        <v>0</v>
      </c>
      <c r="P28" s="372">
        <f>'12-18л. РАСКЛАДКА'!Y641</f>
        <v>10.5</v>
      </c>
      <c r="Q28" s="2071">
        <f t="shared" si="0"/>
        <v>81</v>
      </c>
      <c r="R28" s="2848">
        <v>0</v>
      </c>
      <c r="S28" s="3724">
        <v>81</v>
      </c>
      <c r="T28" s="2377">
        <v>15</v>
      </c>
      <c r="V28" s="383"/>
      <c r="W28" s="106"/>
      <c r="X28" s="629"/>
      <c r="Y28" s="635"/>
      <c r="Z28" s="367"/>
      <c r="AA28" s="106"/>
      <c r="AB28" s="106"/>
      <c r="AC28" s="106"/>
      <c r="AD28" s="106"/>
      <c r="AE28" s="631"/>
      <c r="AF28" s="126"/>
      <c r="AG28" s="632"/>
      <c r="AH28" s="106"/>
      <c r="AI28" s="646"/>
      <c r="AJ28" s="106"/>
      <c r="AK28" s="106"/>
      <c r="AL28" s="106"/>
    </row>
    <row r="29" spans="2:38" ht="13.5" customHeight="1">
      <c r="B29" s="458">
        <v>19</v>
      </c>
      <c r="C29" s="231" t="s">
        <v>185</v>
      </c>
      <c r="D29" s="2220">
        <v>4.5</v>
      </c>
      <c r="E29" s="2214">
        <f>'12-18л. РАСКЛАДКА'!Y32</f>
        <v>10</v>
      </c>
      <c r="F29" s="1635">
        <f>'12-18л. РАСКЛАДКА'!Y91</f>
        <v>0</v>
      </c>
      <c r="G29" s="1635">
        <f>'12-18л. РАСКЛАДКА'!Y149</f>
        <v>5</v>
      </c>
      <c r="H29" s="1635">
        <f>'12-18л. РАСКЛАДКА'!Y205</f>
        <v>5</v>
      </c>
      <c r="I29" s="2064">
        <f>'12-18л. РАСКЛАДКА'!Y262</f>
        <v>0</v>
      </c>
      <c r="J29" s="2098">
        <f>'12-18л. РАСКЛАДКА'!Y316</f>
        <v>0</v>
      </c>
      <c r="K29" s="1635">
        <f>'12-18л. РАСКЛАДКА'!Y371</f>
        <v>0</v>
      </c>
      <c r="L29" s="1635">
        <f>'12-18л. РАСКЛАДКА'!Y427</f>
        <v>5</v>
      </c>
      <c r="M29" s="1635">
        <f>'12-18л. РАСКЛАДКА'!Y480</f>
        <v>10</v>
      </c>
      <c r="N29" s="1635">
        <f>'12-18л. РАСКЛАДКА'!Y534</f>
        <v>0</v>
      </c>
      <c r="O29" s="2064">
        <f>'12-18л. РАСКЛАДКА'!Y587</f>
        <v>10</v>
      </c>
      <c r="P29" s="372">
        <f>'12-18л. РАСКЛАДКА'!Y642</f>
        <v>9</v>
      </c>
      <c r="Q29" s="2071">
        <f>E29+F29+G29+H29+I29+J29+K29+L29+M29+N29+O29+P29</f>
        <v>54</v>
      </c>
      <c r="R29" s="2848">
        <v>0</v>
      </c>
      <c r="S29" s="3724">
        <v>54</v>
      </c>
      <c r="T29" s="2377">
        <v>10</v>
      </c>
      <c r="V29" s="383"/>
      <c r="W29" s="106"/>
      <c r="X29" s="629"/>
      <c r="Y29" s="635"/>
      <c r="Z29" s="367"/>
      <c r="AA29" s="106"/>
      <c r="AB29" s="106"/>
      <c r="AC29" s="106"/>
      <c r="AD29" s="106"/>
      <c r="AE29" s="631"/>
      <c r="AF29" s="126"/>
      <c r="AG29" s="632"/>
      <c r="AH29" s="106"/>
      <c r="AI29" s="2229"/>
      <c r="AJ29" s="106"/>
      <c r="AK29" s="106"/>
      <c r="AL29" s="106"/>
    </row>
    <row r="30" spans="2:38" ht="12" customHeight="1">
      <c r="B30" s="458">
        <v>20</v>
      </c>
      <c r="C30" s="231" t="s">
        <v>47</v>
      </c>
      <c r="D30" s="2220">
        <v>15.75</v>
      </c>
      <c r="E30" s="2214">
        <f>'12-18л. РАСКЛАДКА'!Y33</f>
        <v>14.39</v>
      </c>
      <c r="F30" s="1635">
        <f>'12-18л. РАСКЛАДКА'!Y92</f>
        <v>9.620000000000001</v>
      </c>
      <c r="G30" s="1635">
        <f>'12-18л. РАСКЛАДКА'!Y150</f>
        <v>16</v>
      </c>
      <c r="H30" s="1635">
        <f>'12-18л. РАСКЛАДКА'!Y206</f>
        <v>12.3</v>
      </c>
      <c r="I30" s="2064">
        <f>'12-18л. РАСКЛАДКА'!Y263</f>
        <v>4.8</v>
      </c>
      <c r="J30" s="2098">
        <f>'12-18л. РАСКЛАДКА'!Y317</f>
        <v>15.48</v>
      </c>
      <c r="K30" s="1635">
        <f>'12-18л. РАСКЛАДКА'!Y372</f>
        <v>21.96</v>
      </c>
      <c r="L30" s="1635">
        <f>'12-18л. РАСКЛАДКА'!Y428</f>
        <v>21.629999999999995</v>
      </c>
      <c r="M30" s="1635">
        <f>'12-18л. РАСКЛАДКА'!Y481</f>
        <v>23.92</v>
      </c>
      <c r="N30" s="1635">
        <f>'12-18л. РАСКЛАДКА'!Y535</f>
        <v>21.36</v>
      </c>
      <c r="O30" s="2064">
        <f>'12-18л. РАСКЛАДКА'!Y588</f>
        <v>10.32</v>
      </c>
      <c r="P30" s="372">
        <f>'12-18л. РАСКЛАДКА'!Y643</f>
        <v>17.22</v>
      </c>
      <c r="Q30" s="2071">
        <f t="shared" si="0"/>
        <v>189.00000000000003</v>
      </c>
      <c r="R30" s="2848">
        <v>0</v>
      </c>
      <c r="S30" s="3724">
        <v>189</v>
      </c>
      <c r="T30" s="2377">
        <v>35</v>
      </c>
      <c r="V30" s="383"/>
      <c r="W30" s="106"/>
      <c r="X30" s="629"/>
      <c r="Y30" s="635"/>
      <c r="Z30" s="367"/>
      <c r="AA30" s="106"/>
      <c r="AB30" s="106"/>
      <c r="AC30" s="106"/>
      <c r="AD30" s="106"/>
      <c r="AE30" s="631"/>
      <c r="AF30" s="126"/>
      <c r="AG30" s="632"/>
      <c r="AH30" s="106"/>
      <c r="AI30" s="646"/>
      <c r="AJ30" s="106"/>
      <c r="AK30" s="106"/>
      <c r="AL30" s="106"/>
    </row>
    <row r="31" spans="2:38">
      <c r="B31" s="458">
        <v>21</v>
      </c>
      <c r="C31" s="231" t="s">
        <v>48</v>
      </c>
      <c r="D31" s="2220">
        <v>8.1</v>
      </c>
      <c r="E31" s="2214">
        <f>'12-18л. РАСКЛАДКА'!Y34</f>
        <v>10.74</v>
      </c>
      <c r="F31" s="1635">
        <f>'12-18л. РАСКЛАДКА'!Y93</f>
        <v>6.75</v>
      </c>
      <c r="G31" s="1635">
        <f>'12-18л. РАСКЛАДКА'!Y151</f>
        <v>6.5</v>
      </c>
      <c r="H31" s="1635">
        <f>'12-18л. РАСКЛАДКА'!Y207</f>
        <v>15.2</v>
      </c>
      <c r="I31" s="2064">
        <f>'12-18л. РАСКЛАДКА'!Y264</f>
        <v>13.1</v>
      </c>
      <c r="J31" s="2098">
        <f>'12-18л. РАСКЛАДКА'!Y318</f>
        <v>6.6</v>
      </c>
      <c r="K31" s="1635">
        <f>'12-18л. РАСКЛАДКА'!Y373</f>
        <v>9</v>
      </c>
      <c r="L31" s="1635">
        <f>'12-18л. РАСКЛАДКА'!Y429</f>
        <v>8.85</v>
      </c>
      <c r="M31" s="1635">
        <f>'12-18л. РАСКЛАДКА'!Y482</f>
        <v>2.56</v>
      </c>
      <c r="N31" s="1635">
        <f>'12-18л. РАСКЛАДКА'!Y536</f>
        <v>0</v>
      </c>
      <c r="O31" s="2064">
        <f>'12-18л. РАСКЛАДКА'!Y589</f>
        <v>9.76</v>
      </c>
      <c r="P31" s="372">
        <f>'12-18л. РАСКЛАДКА'!Y644</f>
        <v>8.14</v>
      </c>
      <c r="Q31" s="2071">
        <f t="shared" si="0"/>
        <v>97.2</v>
      </c>
      <c r="R31" s="2848">
        <v>0</v>
      </c>
      <c r="S31" s="3722">
        <v>97.2</v>
      </c>
      <c r="T31" s="2377">
        <v>18</v>
      </c>
      <c r="V31" s="383"/>
      <c r="W31" s="106"/>
      <c r="X31" s="629"/>
      <c r="Y31" s="635"/>
      <c r="Z31" s="367"/>
      <c r="AA31" s="106"/>
      <c r="AB31" s="106"/>
      <c r="AC31" s="106"/>
      <c r="AD31" s="106"/>
      <c r="AE31" s="631"/>
      <c r="AF31" s="126"/>
      <c r="AG31" s="632"/>
      <c r="AH31" s="106"/>
      <c r="AI31" s="646"/>
      <c r="AJ31" s="106"/>
      <c r="AK31" s="106"/>
      <c r="AL31" s="106"/>
    </row>
    <row r="32" spans="2:38" ht="12" customHeight="1">
      <c r="B32" s="458">
        <v>22</v>
      </c>
      <c r="C32" s="231" t="s">
        <v>186</v>
      </c>
      <c r="D32" s="2220">
        <v>18</v>
      </c>
      <c r="E32" s="2214">
        <f>'12-18л. РАСКЛАДКА'!Y35</f>
        <v>120.136</v>
      </c>
      <c r="F32" s="1635">
        <f>'12-18л. РАСКЛАДКА'!Y94</f>
        <v>4.4000000000000004</v>
      </c>
      <c r="G32" s="1635">
        <f>'12-18л. РАСКЛАДКА'!Y152</f>
        <v>2</v>
      </c>
      <c r="H32" s="1635">
        <f>'12-18л. РАСКЛАДКА'!Y208</f>
        <v>6.08</v>
      </c>
      <c r="I32" s="2064">
        <f>'12-18л. РАСКЛАДКА'!Y265</f>
        <v>22.74</v>
      </c>
      <c r="J32" s="2098">
        <f>'12-18л. РАСКЛАДКА'!Y319</f>
        <v>30.6</v>
      </c>
      <c r="K32" s="1635">
        <f>'12-18л. РАСКЛАДКА'!Y374</f>
        <v>9.2240000000000002</v>
      </c>
      <c r="L32" s="1635">
        <f>'12-18л. РАСКЛАДКА'!Y430</f>
        <v>0</v>
      </c>
      <c r="M32" s="1635">
        <f>'12-18л. РАСКЛАДКА'!Y483</f>
        <v>4.8</v>
      </c>
      <c r="N32" s="1635">
        <f>'12-18л. РАСКЛАДКА'!Y537</f>
        <v>2</v>
      </c>
      <c r="O32" s="2064">
        <f>'12-18л. РАСКЛАДКА'!Y590</f>
        <v>8.1199999999999992</v>
      </c>
      <c r="P32" s="372">
        <f>'12-18л. РАСКЛАДКА'!Y645</f>
        <v>5.9</v>
      </c>
      <c r="Q32" s="2071">
        <f t="shared" si="0"/>
        <v>216.00000000000003</v>
      </c>
      <c r="R32" s="2848">
        <v>0</v>
      </c>
      <c r="S32" s="3724">
        <v>216</v>
      </c>
      <c r="T32" s="2377">
        <v>40</v>
      </c>
      <c r="V32" s="383"/>
      <c r="W32" s="106"/>
      <c r="X32" s="629"/>
      <c r="Y32" s="635"/>
      <c r="Z32" s="367"/>
      <c r="AA32" s="106"/>
      <c r="AB32" s="106"/>
      <c r="AC32" s="106"/>
      <c r="AD32" s="106"/>
      <c r="AE32" s="631"/>
      <c r="AF32" s="126"/>
      <c r="AG32" s="632"/>
      <c r="AH32" s="106"/>
      <c r="AI32" s="646"/>
      <c r="AJ32" s="106"/>
      <c r="AK32" s="106"/>
      <c r="AL32" s="106"/>
    </row>
    <row r="33" spans="2:38" ht="13.5" customHeight="1">
      <c r="B33" s="458">
        <v>23</v>
      </c>
      <c r="C33" s="231" t="s">
        <v>49</v>
      </c>
      <c r="D33" s="2220">
        <v>15.75</v>
      </c>
      <c r="E33" s="2214">
        <f>'12-18л. РАСКЛАДКА'!Y36</f>
        <v>15</v>
      </c>
      <c r="F33" s="1635">
        <f>'12-18л. РАСКЛАДКА'!Y95</f>
        <v>1.7</v>
      </c>
      <c r="G33" s="1635">
        <f>'12-18л. РАСКЛАДКА'!Y153</f>
        <v>17.7</v>
      </c>
      <c r="H33" s="1635">
        <f>'12-18л. РАСКЛАДКА'!Y209</f>
        <v>3.4000000000000004</v>
      </c>
      <c r="I33" s="2064">
        <f>'12-18л. РАСКЛАДКА'!Y266</f>
        <v>54.249999999999993</v>
      </c>
      <c r="J33" s="2098">
        <f>'12-18л. РАСКЛАДКА'!Y320</f>
        <v>21.1</v>
      </c>
      <c r="K33" s="1635">
        <f>'12-18л. РАСКЛАДКА'!Y375</f>
        <v>12</v>
      </c>
      <c r="L33" s="1635">
        <f>'12-18л. РАСКЛАДКА'!Y431</f>
        <v>24</v>
      </c>
      <c r="M33" s="1635">
        <f>'12-18л. РАСКЛАДКА'!Y484</f>
        <v>0</v>
      </c>
      <c r="N33" s="1635">
        <f>'12-18л. РАСКЛАДКА'!Y538</f>
        <v>0</v>
      </c>
      <c r="O33" s="2064">
        <f>'12-18л. РАСКЛАДКА'!Y591</f>
        <v>29.85</v>
      </c>
      <c r="P33" s="372">
        <f>'12-18л. РАСКЛАДКА'!Y646</f>
        <v>10</v>
      </c>
      <c r="Q33" s="2071">
        <f t="shared" si="0"/>
        <v>188.99999999999997</v>
      </c>
      <c r="R33" s="2848">
        <v>0</v>
      </c>
      <c r="S33" s="3724">
        <v>189</v>
      </c>
      <c r="T33" s="2377">
        <v>35</v>
      </c>
      <c r="V33" s="383"/>
      <c r="W33" s="106"/>
      <c r="X33" s="629"/>
      <c r="Y33" s="635"/>
      <c r="Z33" s="367"/>
      <c r="AA33" s="106"/>
      <c r="AB33" s="106"/>
      <c r="AC33" s="106"/>
      <c r="AD33" s="106"/>
      <c r="AE33" s="631"/>
      <c r="AF33" s="126"/>
      <c r="AG33" s="632"/>
      <c r="AH33" s="106"/>
      <c r="AI33" s="646"/>
      <c r="AJ33" s="106"/>
      <c r="AK33" s="106"/>
      <c r="AL33" s="106"/>
    </row>
    <row r="34" spans="2:38" ht="12.75" customHeight="1">
      <c r="B34" s="458">
        <v>24</v>
      </c>
      <c r="C34" s="231" t="s">
        <v>50</v>
      </c>
      <c r="D34" s="2220">
        <v>6.75</v>
      </c>
      <c r="E34" s="2214">
        <f>'12-18л. РАСКЛАДКА'!Y37</f>
        <v>22.5</v>
      </c>
      <c r="F34" s="1635">
        <f>'12-18л. РАСКЛАДКА'!Y96</f>
        <v>0</v>
      </c>
      <c r="G34" s="1635">
        <f>'12-18л. РАСКЛАДКА'!Y154</f>
        <v>0</v>
      </c>
      <c r="H34" s="1635">
        <f>'12-18л. РАСКЛАДКА'!Y210</f>
        <v>0</v>
      </c>
      <c r="I34" s="2064">
        <f>'12-18л. РАСКЛАДКА'!Y267</f>
        <v>0</v>
      </c>
      <c r="J34" s="2098">
        <f>'12-18л. РАСКЛАДКА'!Y321</f>
        <v>0</v>
      </c>
      <c r="K34" s="1635">
        <f>'12-18л. РАСКЛАДКА'!Y376</f>
        <v>15</v>
      </c>
      <c r="L34" s="1635">
        <f>'12-18л. РАСКЛАДКА'!Y432</f>
        <v>0</v>
      </c>
      <c r="M34" s="1635">
        <f>'12-18л. РАСКЛАДКА'!Y485</f>
        <v>0</v>
      </c>
      <c r="N34" s="1635">
        <f>'12-18л. РАСКЛАДКА'!Y539</f>
        <v>30</v>
      </c>
      <c r="O34" s="2064">
        <f>'12-18л. РАСКЛАДКА'!Y592</f>
        <v>0</v>
      </c>
      <c r="P34" s="372">
        <f>'12-18л. РАСКЛАДКА'!Y647</f>
        <v>13.5</v>
      </c>
      <c r="Q34" s="2071">
        <f t="shared" si="0"/>
        <v>81</v>
      </c>
      <c r="R34" s="2848">
        <v>0</v>
      </c>
      <c r="S34" s="3724">
        <v>81</v>
      </c>
      <c r="T34" s="2377">
        <v>15</v>
      </c>
      <c r="V34" s="383"/>
      <c r="W34" s="106"/>
      <c r="X34" s="629"/>
      <c r="Y34" s="635"/>
      <c r="Z34" s="367"/>
      <c r="AA34" s="106"/>
      <c r="AB34" s="106"/>
      <c r="AC34" s="106"/>
      <c r="AD34" s="106"/>
      <c r="AE34" s="631"/>
      <c r="AF34" s="126"/>
      <c r="AG34" s="632"/>
      <c r="AH34" s="106"/>
      <c r="AI34" s="646"/>
      <c r="AJ34" s="106"/>
      <c r="AK34" s="106"/>
      <c r="AL34" s="106"/>
    </row>
    <row r="35" spans="2:38" ht="12" customHeight="1">
      <c r="B35" s="458">
        <v>25</v>
      </c>
      <c r="C35" s="231" t="s">
        <v>51</v>
      </c>
      <c r="D35" s="2220">
        <v>0.9</v>
      </c>
      <c r="E35" s="2214">
        <f>'12-18л. РАСКЛАДКА'!Y38</f>
        <v>0</v>
      </c>
      <c r="F35" s="1635">
        <f>'12-18л. РАСКЛАДКА'!Y97</f>
        <v>0</v>
      </c>
      <c r="G35" s="1635">
        <f>'12-18л. РАСКЛАДКА'!Y155</f>
        <v>2</v>
      </c>
      <c r="H35" s="1635">
        <f>'12-18л. РАСКЛАДКА'!Y211</f>
        <v>0</v>
      </c>
      <c r="I35" s="2064">
        <f>'12-18л. РАСКЛАДКА'!Y268</f>
        <v>2</v>
      </c>
      <c r="J35" s="2098">
        <f>'12-18л. РАСКЛАДКА'!Y322</f>
        <v>0</v>
      </c>
      <c r="K35" s="1635">
        <f>'12-18л. РАСКЛАДКА'!Y377</f>
        <v>2</v>
      </c>
      <c r="L35" s="1635">
        <f>'12-18л. РАСКЛАДКА'!Y433</f>
        <v>2</v>
      </c>
      <c r="M35" s="1635">
        <f>'12-18л. РАСКЛАДКА'!Y486</f>
        <v>0</v>
      </c>
      <c r="N35" s="1635">
        <f>'12-18л. РАСКЛАДКА'!Y540</f>
        <v>0</v>
      </c>
      <c r="O35" s="2064">
        <f>'12-18л. РАСКЛАДКА'!Y593</f>
        <v>0</v>
      </c>
      <c r="P35" s="372">
        <f>'12-18л. РАСКЛАДКА'!Y648</f>
        <v>2</v>
      </c>
      <c r="Q35" s="2071">
        <f t="shared" si="0"/>
        <v>10</v>
      </c>
      <c r="R35" s="2848">
        <v>-7.407407407</v>
      </c>
      <c r="S35" s="3722">
        <v>10.8</v>
      </c>
      <c r="T35" s="2377">
        <v>2</v>
      </c>
      <c r="V35" s="383"/>
      <c r="W35" s="106"/>
      <c r="X35" s="629"/>
      <c r="Y35" s="643"/>
      <c r="Z35" s="367"/>
      <c r="AA35" s="106"/>
      <c r="AB35" s="106"/>
      <c r="AC35" s="106"/>
      <c r="AD35" s="106"/>
      <c r="AE35" s="631"/>
      <c r="AF35" s="126"/>
      <c r="AG35" s="632"/>
      <c r="AH35" s="106"/>
      <c r="AI35" s="646"/>
      <c r="AJ35" s="106"/>
      <c r="AK35" s="106"/>
      <c r="AL35" s="106"/>
    </row>
    <row r="36" spans="2:38" ht="13.5" customHeight="1">
      <c r="B36" s="458">
        <v>26</v>
      </c>
      <c r="C36" s="231" t="s">
        <v>187</v>
      </c>
      <c r="D36" s="2220">
        <v>0.54</v>
      </c>
      <c r="E36" s="2214">
        <f>'12-18л. РАСКЛАДКА'!Y39</f>
        <v>0</v>
      </c>
      <c r="F36" s="1635">
        <f>'12-18л. РАСКЛАДКА'!Y98</f>
        <v>0</v>
      </c>
      <c r="G36" s="1635">
        <f>'12-18л. РАСКЛАДКА'!Y156</f>
        <v>1.2</v>
      </c>
      <c r="H36" s="1635">
        <f>'12-18л. РАСКЛАДКА'!Y212</f>
        <v>0</v>
      </c>
      <c r="I36" s="2064">
        <f>'12-18л. РАСКЛАДКА'!Y269</f>
        <v>4.2</v>
      </c>
      <c r="J36" s="2098">
        <f>'12-18л. РАСКЛАДКА'!Y323</f>
        <v>1.08</v>
      </c>
      <c r="K36" s="1635">
        <f>'12-18л. РАСКЛАДКА'!Y378</f>
        <v>0</v>
      </c>
      <c r="L36" s="1635">
        <f>'12-18л. РАСКЛАДКА'!Y434</f>
        <v>0</v>
      </c>
      <c r="M36" s="1635">
        <f>'12-18л. РАСКЛАДКА'!Y487</f>
        <v>0</v>
      </c>
      <c r="N36" s="1635">
        <f>'12-18л. РАСКЛАДКА'!Y541</f>
        <v>0</v>
      </c>
      <c r="O36" s="2064">
        <f>'12-18л. РАСКЛАДКА'!Y594</f>
        <v>0</v>
      </c>
      <c r="P36" s="372">
        <f>'12-18л. РАСКЛАДКА'!Y649</f>
        <v>0</v>
      </c>
      <c r="Q36" s="2071">
        <f t="shared" si="0"/>
        <v>6.48</v>
      </c>
      <c r="R36" s="2848">
        <v>0</v>
      </c>
      <c r="S36" s="2835">
        <v>6.48</v>
      </c>
      <c r="T36" s="2377">
        <v>1.2</v>
      </c>
      <c r="V36" s="383"/>
      <c r="W36" s="106"/>
      <c r="X36" s="629"/>
      <c r="Y36" s="635"/>
      <c r="Z36" s="367"/>
      <c r="AA36" s="106"/>
      <c r="AB36" s="106"/>
      <c r="AC36" s="106"/>
      <c r="AD36" s="106"/>
      <c r="AE36" s="631"/>
      <c r="AF36" s="126"/>
      <c r="AG36" s="632"/>
      <c r="AH36" s="106"/>
      <c r="AI36" s="646"/>
      <c r="AJ36" s="106"/>
      <c r="AK36" s="106"/>
      <c r="AL36" s="106"/>
    </row>
    <row r="37" spans="2:38" ht="12" customHeight="1">
      <c r="B37" s="458">
        <v>27</v>
      </c>
      <c r="C37" s="231" t="s">
        <v>103</v>
      </c>
      <c r="D37" s="2220">
        <v>0.9</v>
      </c>
      <c r="E37" s="2214">
        <f>'12-18л. РАСКЛАДКА'!Y40</f>
        <v>3.5</v>
      </c>
      <c r="F37" s="1635">
        <f>'12-18л. РАСКЛАДКА'!Y99</f>
        <v>0</v>
      </c>
      <c r="G37" s="1635">
        <f>'12-18л. РАСКЛАДКА'!Y157</f>
        <v>0</v>
      </c>
      <c r="H37" s="1635">
        <f>'12-18л. РАСКЛАДКА'!Y213</f>
        <v>0</v>
      </c>
      <c r="I37" s="2064">
        <f>'12-18л. РАСКЛАДКА'!Y270</f>
        <v>0</v>
      </c>
      <c r="J37" s="2098">
        <f>'12-18л. РАСКЛАДКА'!Y324</f>
        <v>1.8</v>
      </c>
      <c r="K37" s="1635">
        <f>'12-18л. РАСКЛАДКА'!Y379</f>
        <v>0</v>
      </c>
      <c r="L37" s="1635">
        <f>'12-18л. РАСКЛАДКА'!Y435</f>
        <v>3.5</v>
      </c>
      <c r="M37" s="1635">
        <f>'12-18л. РАСКЛАДКА'!Y488</f>
        <v>0</v>
      </c>
      <c r="N37" s="1635">
        <f>'12-18л. РАСКЛАДКА'!Y542</f>
        <v>0</v>
      </c>
      <c r="O37" s="2064">
        <f>'12-18л. РАСКЛАДКА'!Y595</f>
        <v>2</v>
      </c>
      <c r="P37" s="372">
        <f>'12-18л. РАСКЛАДКА'!Y650</f>
        <v>0</v>
      </c>
      <c r="Q37" s="2071">
        <f t="shared" si="0"/>
        <v>10.8</v>
      </c>
      <c r="R37" s="2848">
        <v>0</v>
      </c>
      <c r="S37" s="3722">
        <v>10.8</v>
      </c>
      <c r="T37" s="2377">
        <v>2</v>
      </c>
      <c r="V37" s="383"/>
      <c r="W37" s="106"/>
      <c r="X37" s="629"/>
      <c r="Y37" s="643"/>
      <c r="Z37" s="367"/>
      <c r="AA37" s="106"/>
      <c r="AB37" s="106"/>
      <c r="AC37" s="106"/>
      <c r="AD37" s="106"/>
      <c r="AE37" s="631"/>
      <c r="AF37" s="126"/>
      <c r="AG37" s="632"/>
      <c r="AH37" s="106"/>
      <c r="AI37" s="646"/>
      <c r="AJ37" s="106"/>
      <c r="AK37" s="106"/>
      <c r="AL37" s="106"/>
    </row>
    <row r="38" spans="2:38" ht="14.25" customHeight="1">
      <c r="B38" s="458">
        <v>28</v>
      </c>
      <c r="C38" s="231" t="s">
        <v>52</v>
      </c>
      <c r="D38" s="2220">
        <v>0.13500000000000001</v>
      </c>
      <c r="E38" s="2214">
        <f>'12-18л. РАСКЛАДКА'!Y41</f>
        <v>0</v>
      </c>
      <c r="F38" s="1635">
        <f>'12-18л. РАСКЛАДКА'!Y100</f>
        <v>0</v>
      </c>
      <c r="G38" s="1635">
        <f>'12-18л. РАСКЛАДКА'!Y158</f>
        <v>0</v>
      </c>
      <c r="H38" s="1635">
        <f>'12-18л. РАСКЛАДКА'!Y214</f>
        <v>0</v>
      </c>
      <c r="I38" s="2064">
        <f>'12-18л. РАСКЛАДКА'!Y271</f>
        <v>1.05</v>
      </c>
      <c r="J38" s="2098">
        <f>'12-18л. РАСКЛАДКА'!Y325</f>
        <v>0.56999999999999995</v>
      </c>
      <c r="K38" s="1635">
        <f>'12-18л. РАСКЛАДКА'!Y380</f>
        <v>0</v>
      </c>
      <c r="L38" s="1635">
        <f>'12-18л. РАСКЛАДКА'!Y436</f>
        <v>0</v>
      </c>
      <c r="M38" s="1635">
        <f>'12-18л. РАСКЛАДКА'!Y489</f>
        <v>0</v>
      </c>
      <c r="N38" s="1635">
        <f>'12-18л. РАСКЛАДКА'!Y543</f>
        <v>0</v>
      </c>
      <c r="O38" s="2064">
        <f>'12-18л. РАСКЛАДКА'!Y596</f>
        <v>0</v>
      </c>
      <c r="P38" s="372">
        <f>'12-18л. РАСКЛАДКА'!Y651</f>
        <v>0</v>
      </c>
      <c r="Q38" s="2071">
        <f t="shared" si="0"/>
        <v>1.62</v>
      </c>
      <c r="R38" s="2848">
        <v>0</v>
      </c>
      <c r="S38" s="2835">
        <v>1.62</v>
      </c>
      <c r="T38" s="2377">
        <v>0.3</v>
      </c>
      <c r="V38" s="383"/>
      <c r="W38" s="106"/>
      <c r="X38" s="629"/>
      <c r="Y38" s="635"/>
      <c r="Z38" s="367"/>
      <c r="AA38" s="106"/>
      <c r="AB38" s="106"/>
      <c r="AC38" s="106"/>
      <c r="AD38" s="106"/>
      <c r="AE38" s="631"/>
      <c r="AF38" s="126"/>
      <c r="AG38" s="632"/>
      <c r="AH38" s="106"/>
      <c r="AI38" s="2229"/>
      <c r="AJ38" s="106"/>
      <c r="AK38" s="106"/>
      <c r="AL38" s="106"/>
    </row>
    <row r="39" spans="2:38" ht="12.75" customHeight="1">
      <c r="B39" s="458">
        <v>29</v>
      </c>
      <c r="C39" s="481" t="s">
        <v>188</v>
      </c>
      <c r="D39" s="2220">
        <v>2.25</v>
      </c>
      <c r="E39" s="2214">
        <f>'12-18л. РАСКЛАДКА'!Y42</f>
        <v>1.65</v>
      </c>
      <c r="F39" s="1635">
        <f>'12-18л. РАСКЛАДКА'!Y101</f>
        <v>1.8</v>
      </c>
      <c r="G39" s="1635">
        <f>'12-18л. РАСКЛАДКА'!Y159</f>
        <v>2.16</v>
      </c>
      <c r="H39" s="1635">
        <f>'12-18л. РАСКЛАДКА'!Y215</f>
        <v>2.89</v>
      </c>
      <c r="I39" s="2064">
        <f>'12-18л. РАСКЛАДКА'!Y272</f>
        <v>3.1549999999999998</v>
      </c>
      <c r="J39" s="2098">
        <f>'12-18л. РАСКЛАДКА'!Y326</f>
        <v>2.2319999999999998</v>
      </c>
      <c r="K39" s="1635">
        <f>'12-18л. РАСКЛАДКА'!Y381</f>
        <v>2.64</v>
      </c>
      <c r="L39" s="1635">
        <f>'12-18л. РАСКЛАДКА'!Y437</f>
        <v>2.4299999999999997</v>
      </c>
      <c r="M39" s="1635">
        <f>'12-18л. РАСКЛАДКА'!Y490</f>
        <v>2.0050000000000003</v>
      </c>
      <c r="N39" s="1635">
        <f>'12-18л. РАСКЛАДКА'!Y544</f>
        <v>1.23</v>
      </c>
      <c r="O39" s="2064">
        <f>'12-18л. РАСКЛАДКА'!Y597</f>
        <v>2.62</v>
      </c>
      <c r="P39" s="372">
        <f>'12-18л. РАСКЛАДКА'!Y652</f>
        <v>2.1879999999999997</v>
      </c>
      <c r="Q39" s="2071">
        <f t="shared" si="0"/>
        <v>26.999999999999996</v>
      </c>
      <c r="R39" s="2848">
        <v>0</v>
      </c>
      <c r="S39" s="3724">
        <v>27</v>
      </c>
      <c r="T39" s="2377">
        <v>5</v>
      </c>
      <c r="V39" s="383"/>
      <c r="W39" s="106"/>
      <c r="X39" s="629"/>
      <c r="Y39" s="635"/>
      <c r="Z39" s="367"/>
      <c r="AA39" s="106"/>
      <c r="AB39" s="106"/>
      <c r="AC39" s="106"/>
      <c r="AD39" s="106"/>
      <c r="AE39" s="631"/>
      <c r="AF39" s="126"/>
      <c r="AG39" s="632"/>
      <c r="AH39" s="106"/>
      <c r="AI39" s="646"/>
      <c r="AJ39" s="106"/>
      <c r="AK39" s="106"/>
      <c r="AL39" s="106"/>
    </row>
    <row r="40" spans="2:38" ht="10.5" customHeight="1">
      <c r="B40" s="458">
        <v>30</v>
      </c>
      <c r="C40" s="231" t="s">
        <v>104</v>
      </c>
      <c r="D40" s="2220">
        <v>1.8</v>
      </c>
      <c r="E40" s="2214">
        <f>'12-18л. РАСКЛАДКА'!Y43</f>
        <v>0</v>
      </c>
      <c r="F40" s="1635">
        <f>'12-18л. РАСКЛАДКА'!Y102</f>
        <v>0</v>
      </c>
      <c r="G40" s="1635">
        <f>'12-18л. РАСКЛАДКА'!Y160</f>
        <v>0</v>
      </c>
      <c r="H40" s="1635">
        <f>'12-18л. РАСКЛАДКА'!Y216</f>
        <v>4</v>
      </c>
      <c r="I40" s="2064">
        <f>'12-18л. РАСКЛАДКА'!Y273</f>
        <v>4</v>
      </c>
      <c r="J40" s="2098">
        <f>'12-18л. РАСКЛАДКА'!Y327</f>
        <v>3.5999999999999996</v>
      </c>
      <c r="K40" s="1635">
        <f>'12-18л. РАСКЛАДКА'!Y382</f>
        <v>0</v>
      </c>
      <c r="L40" s="1635">
        <f>'12-18л. РАСКЛАДКА'!Y438</f>
        <v>0</v>
      </c>
      <c r="M40" s="1635">
        <f>'12-18л. РАСКЛАДКА'!Y491</f>
        <v>0</v>
      </c>
      <c r="N40" s="1635">
        <f>'12-18л. РАСКЛАДКА'!Y545</f>
        <v>0</v>
      </c>
      <c r="O40" s="2064">
        <f>'12-18л. РАСКЛАДКА'!Y598</f>
        <v>10</v>
      </c>
      <c r="P40" s="372">
        <f>'12-18л. РАСКЛАДКА'!Y653</f>
        <v>0</v>
      </c>
      <c r="Q40" s="2071">
        <f t="shared" si="0"/>
        <v>21.6</v>
      </c>
      <c r="R40" s="2848">
        <v>0</v>
      </c>
      <c r="S40" s="3722">
        <v>21.6</v>
      </c>
      <c r="T40" s="2377">
        <v>4</v>
      </c>
      <c r="V40" s="383"/>
      <c r="W40" s="106"/>
      <c r="X40" s="634"/>
      <c r="Y40" s="643"/>
      <c r="Z40" s="367"/>
      <c r="AA40" s="106"/>
      <c r="AB40" s="106"/>
      <c r="AC40" s="106"/>
      <c r="AD40" s="106"/>
      <c r="AE40" s="631"/>
      <c r="AF40" s="126"/>
      <c r="AG40" s="632"/>
      <c r="AH40" s="106"/>
      <c r="AI40" s="646"/>
      <c r="AJ40" s="106"/>
      <c r="AK40" s="106"/>
      <c r="AL40" s="106"/>
    </row>
    <row r="41" spans="2:38" ht="12" customHeight="1">
      <c r="B41" s="458">
        <v>31</v>
      </c>
      <c r="C41" s="231" t="s">
        <v>105</v>
      </c>
      <c r="D41" s="2220">
        <v>0.9</v>
      </c>
      <c r="E41" s="2214">
        <f>'12-18л. РАСКЛАДКА'!Y44</f>
        <v>2.2770000000000001</v>
      </c>
      <c r="F41" s="1635">
        <f>'12-18л. РАСКЛАДКА'!Y103</f>
        <v>0.76763999999999999</v>
      </c>
      <c r="G41" s="1635">
        <f>'12-18л. РАСКЛАДКА'!Y161</f>
        <v>0.78499999999999992</v>
      </c>
      <c r="H41" s="1635">
        <f>'12-18л. РАСКЛАДКА'!Y217</f>
        <v>1.462</v>
      </c>
      <c r="I41" s="2064">
        <f>'12-18л. РАСКЛАДКА'!Y274</f>
        <v>0.71</v>
      </c>
      <c r="J41" s="2098">
        <f>'12-18л. РАСКЛАДКА'!Y328</f>
        <v>0.96117999999999992</v>
      </c>
      <c r="K41" s="1635">
        <f>'12-18л. РАСКЛАДКА'!Y383</f>
        <v>0.01</v>
      </c>
      <c r="L41" s="1635">
        <f>'12-18л. РАСКЛАДКА'!Y439</f>
        <v>0.71</v>
      </c>
      <c r="M41" s="1635">
        <f>'12-18л. РАСКЛАДКА'!Y492</f>
        <v>0.01</v>
      </c>
      <c r="N41" s="1635">
        <f>'12-18л. РАСКЛАДКА'!Y546</f>
        <v>0.91027000000000002</v>
      </c>
      <c r="O41" s="2064">
        <f>'12-18л. РАСКЛАДКА'!Y599</f>
        <v>1.46031</v>
      </c>
      <c r="P41" s="372">
        <f>'12-18л. РАСКЛАДКА'!Y654</f>
        <v>0.73659999999999992</v>
      </c>
      <c r="Q41" s="2957">
        <f t="shared" si="0"/>
        <v>10.799999999999999</v>
      </c>
      <c r="R41" s="2848">
        <v>0</v>
      </c>
      <c r="S41" s="3722">
        <v>10.8</v>
      </c>
      <c r="T41" s="2377">
        <v>2</v>
      </c>
      <c r="V41" s="383"/>
      <c r="W41" s="106"/>
      <c r="X41" s="634"/>
      <c r="Y41" s="635"/>
      <c r="Z41" s="367"/>
      <c r="AA41" s="106"/>
      <c r="AB41" s="106"/>
      <c r="AC41" s="106"/>
      <c r="AD41" s="106"/>
      <c r="AE41" s="631"/>
      <c r="AF41" s="126"/>
      <c r="AG41" s="632"/>
      <c r="AH41" s="106"/>
      <c r="AI41" s="2235"/>
      <c r="AJ41" s="106"/>
      <c r="AK41" s="106"/>
      <c r="AL41" s="106"/>
    </row>
    <row r="42" spans="2:38" ht="12" customHeight="1">
      <c r="B42" s="458">
        <v>32</v>
      </c>
      <c r="C42" s="231" t="s">
        <v>54</v>
      </c>
      <c r="D42" s="2220">
        <v>40.5</v>
      </c>
      <c r="E42" s="2216">
        <f>'12-18л. МЕНЮ '!E102</f>
        <v>47.317129999999999</v>
      </c>
      <c r="F42" s="656">
        <f>'12-18л. МЕНЮ '!E159</f>
        <v>41.866399999999999</v>
      </c>
      <c r="G42" s="656">
        <f>'12-18л. МЕНЮ '!E217</f>
        <v>37.196799999999996</v>
      </c>
      <c r="H42" s="656">
        <f>'12-18л. МЕНЮ '!E276</f>
        <v>41.16360000000001</v>
      </c>
      <c r="I42" s="2057">
        <f>'12-18л. МЕНЮ '!E333</f>
        <v>40.561999999999998</v>
      </c>
      <c r="J42" s="2102">
        <f>'12-18л. МЕНЮ '!E395</f>
        <v>40.961000000000006</v>
      </c>
      <c r="K42" s="656">
        <f>'12-18л. МЕНЮ '!E455</f>
        <v>39.545499999999997</v>
      </c>
      <c r="L42" s="656">
        <f>'12-18л. МЕНЮ '!E513</f>
        <v>48.529400000000003</v>
      </c>
      <c r="M42" s="656">
        <f>'12-18л. МЕНЮ '!E570</f>
        <v>40.233400000000003</v>
      </c>
      <c r="N42" s="656">
        <f>'12-18л. МЕНЮ '!E629</f>
        <v>32.468900000000005</v>
      </c>
      <c r="O42" s="2057">
        <f>'12-18л. МЕНЮ '!E683</f>
        <v>36.823189999999997</v>
      </c>
      <c r="P42" s="2146">
        <f>'12-18л. МЕНЮ '!E749</f>
        <v>39.333500000000001</v>
      </c>
      <c r="Q42" s="2071">
        <f t="shared" si="0"/>
        <v>486.00082000000009</v>
      </c>
      <c r="R42" s="2848">
        <v>1.6872E-4</v>
      </c>
      <c r="S42" s="3724">
        <v>486</v>
      </c>
      <c r="T42" s="2377">
        <v>90</v>
      </c>
      <c r="V42" s="383"/>
      <c r="W42" s="106"/>
      <c r="X42" s="2198"/>
      <c r="Y42" s="643"/>
      <c r="Z42" s="2234"/>
      <c r="AA42" s="106"/>
      <c r="AB42" s="106"/>
      <c r="AC42" s="106"/>
      <c r="AD42" s="106"/>
      <c r="AE42" s="631"/>
      <c r="AF42" s="126"/>
      <c r="AG42" s="632"/>
      <c r="AH42" s="106"/>
      <c r="AI42" s="646"/>
      <c r="AJ42" s="106"/>
      <c r="AK42" s="106"/>
      <c r="AL42" s="106"/>
    </row>
    <row r="43" spans="2:38" ht="12.75" customHeight="1">
      <c r="B43" s="458">
        <v>33</v>
      </c>
      <c r="C43" s="231" t="s">
        <v>55</v>
      </c>
      <c r="D43" s="2220">
        <v>41.4</v>
      </c>
      <c r="E43" s="2216">
        <f>'12-18л. МЕНЮ '!F102</f>
        <v>57.396419999999999</v>
      </c>
      <c r="F43" s="656">
        <f>'12-18л. МЕНЮ '!F159</f>
        <v>41.509700000000002</v>
      </c>
      <c r="G43" s="656">
        <f>'12-18л. МЕНЮ '!F217</f>
        <v>36.724469999999997</v>
      </c>
      <c r="H43" s="656">
        <f>'12-18л. МЕНЮ '!F276</f>
        <v>44.534400000000005</v>
      </c>
      <c r="I43" s="2057">
        <f>'12-18л. МЕНЮ '!F333</f>
        <v>36.4711</v>
      </c>
      <c r="J43" s="2102">
        <f>'12-18л. МЕНЮ '!F395</f>
        <v>47.649100000000004</v>
      </c>
      <c r="K43" s="656">
        <f>'12-18л. МЕНЮ '!F455</f>
        <v>44.531800000000004</v>
      </c>
      <c r="L43" s="656">
        <f>'12-18л. МЕНЮ '!F513</f>
        <v>38.970569999999995</v>
      </c>
      <c r="M43" s="656">
        <f>'12-18л. МЕНЮ '!F570</f>
        <v>39.080600000000004</v>
      </c>
      <c r="N43" s="656">
        <f>'12-18л. МЕНЮ '!F629</f>
        <v>38.408470000000008</v>
      </c>
      <c r="O43" s="2057">
        <f>'12-18л. МЕНЮ '!F683</f>
        <v>38.19462</v>
      </c>
      <c r="P43" s="2146">
        <f>'12-18л. МЕНЮ '!F749</f>
        <v>33.329000000000001</v>
      </c>
      <c r="Q43" s="2071">
        <f t="shared" si="0"/>
        <v>496.80025000000006</v>
      </c>
      <c r="R43" s="2848">
        <v>5.0319999999999999E-5</v>
      </c>
      <c r="S43" s="3722">
        <v>496.8</v>
      </c>
      <c r="T43" s="2377">
        <v>92</v>
      </c>
      <c r="V43" s="383"/>
      <c r="W43" s="106"/>
      <c r="X43" s="2198"/>
      <c r="Y43" s="643"/>
      <c r="Z43" s="2234"/>
      <c r="AA43" s="106"/>
      <c r="AB43" s="106"/>
      <c r="AC43" s="106"/>
      <c r="AD43" s="106"/>
      <c r="AE43" s="631"/>
      <c r="AF43" s="126"/>
      <c r="AG43" s="632"/>
      <c r="AH43" s="106"/>
      <c r="AI43" s="633"/>
      <c r="AJ43" s="106"/>
      <c r="AK43" s="106"/>
      <c r="AL43" s="106"/>
    </row>
    <row r="44" spans="2:38" ht="11.25" customHeight="1">
      <c r="B44" s="458">
        <v>34</v>
      </c>
      <c r="C44" s="231" t="s">
        <v>56</v>
      </c>
      <c r="D44" s="2220">
        <v>172.35</v>
      </c>
      <c r="E44" s="2217">
        <f>'12-18л. МЕНЮ '!G102</f>
        <v>174.17408</v>
      </c>
      <c r="F44" s="656">
        <f>'12-18л. МЕНЮ '!G159</f>
        <v>161.23779999999999</v>
      </c>
      <c r="G44" s="656">
        <f>'12-18л. МЕНЮ '!G217</f>
        <v>170.63953999999998</v>
      </c>
      <c r="H44" s="656">
        <f>'12-18л. МЕНЮ '!G276</f>
        <v>164.5061</v>
      </c>
      <c r="I44" s="2057">
        <f>'12-18л. МЕНЮ '!G333</f>
        <v>152.29999999999998</v>
      </c>
      <c r="J44" s="2102">
        <f>'12-18л. МЕНЮ '!G395</f>
        <v>165.71280000000002</v>
      </c>
      <c r="K44" s="656">
        <f>'12-18л. МЕНЮ '!G455</f>
        <v>195.4522</v>
      </c>
      <c r="L44" s="656">
        <f>'12-18л. МЕНЮ '!G513</f>
        <v>183.68114</v>
      </c>
      <c r="M44" s="656">
        <f>'12-18л. МЕНЮ '!G570</f>
        <v>152.5642</v>
      </c>
      <c r="N44" s="656">
        <f>'12-18л. МЕНЮ '!G629</f>
        <v>186.23104000000001</v>
      </c>
      <c r="O44" s="2057">
        <f>'12-18л. МЕНЮ '!G683</f>
        <v>185.55240000000001</v>
      </c>
      <c r="P44" s="2146">
        <f>'12-18л. МЕНЮ '!G749</f>
        <v>176.14850000000001</v>
      </c>
      <c r="Q44" s="2071">
        <f t="shared" si="0"/>
        <v>2068.1998000000003</v>
      </c>
      <c r="R44" s="2848">
        <v>-9.6700000000000006E-6</v>
      </c>
      <c r="S44" s="3722">
        <v>2068.1999999999998</v>
      </c>
      <c r="T44" s="2378">
        <v>383</v>
      </c>
      <c r="V44" s="383"/>
      <c r="W44" s="106"/>
      <c r="X44" s="2198"/>
      <c r="Y44" s="643"/>
      <c r="Z44" s="367"/>
      <c r="AA44" s="106"/>
      <c r="AB44" s="106"/>
      <c r="AC44" s="106"/>
      <c r="AD44" s="106"/>
      <c r="AE44" s="631"/>
      <c r="AF44" s="126"/>
      <c r="AG44" s="632"/>
      <c r="AH44" s="106"/>
      <c r="AI44" s="633"/>
      <c r="AJ44" s="106"/>
      <c r="AK44" s="106"/>
      <c r="AL44" s="106"/>
    </row>
    <row r="45" spans="2:38" ht="11.25" customHeight="1" thickBot="1">
      <c r="B45" s="482">
        <v>35</v>
      </c>
      <c r="C45" s="483" t="s">
        <v>57</v>
      </c>
      <c r="D45" s="2221">
        <v>1224</v>
      </c>
      <c r="E45" s="2833">
        <f>'12-18л. МЕНЮ '!H102</f>
        <v>1359.1095299999997</v>
      </c>
      <c r="F45" s="2061">
        <f>'12-18л. МЕНЮ '!H159</f>
        <v>1173.3788</v>
      </c>
      <c r="G45" s="2061">
        <f>'12-18л. МЕНЮ '!H217</f>
        <v>1153.7907</v>
      </c>
      <c r="H45" s="2061">
        <f>'12-18л. МЕНЮ '!H276</f>
        <v>1217.8453</v>
      </c>
      <c r="I45" s="2062">
        <f>'12-18л. МЕНЮ '!H333</f>
        <v>1159.3185999999998</v>
      </c>
      <c r="J45" s="2150">
        <f>'12-18л. МЕНЮ '!H395</f>
        <v>1262.1098999999999</v>
      </c>
      <c r="K45" s="2061">
        <f>'12-18л. МЕНЮ '!H455</f>
        <v>1346.2042999999999</v>
      </c>
      <c r="L45" s="2061">
        <f>'12-18л. МЕНЮ '!H513</f>
        <v>1266.3896999999999</v>
      </c>
      <c r="M45" s="2061">
        <f>'12-18л. МЕНЮ '!H570</f>
        <v>1131.2058</v>
      </c>
      <c r="N45" s="2061">
        <f>'12-18л. МЕНЮ '!H629</f>
        <v>1228.2221999999999</v>
      </c>
      <c r="O45" s="2062">
        <f>'12-18л. МЕНЮ '!H683</f>
        <v>1219.2257999999999</v>
      </c>
      <c r="P45" s="2151">
        <f>'12-18л. МЕНЮ '!H749</f>
        <v>1171.1997000000001</v>
      </c>
      <c r="Q45" s="2072">
        <f t="shared" si="0"/>
        <v>14688.000329999999</v>
      </c>
      <c r="R45" s="2854">
        <v>2.2500000000000001E-6</v>
      </c>
      <c r="S45" s="3723">
        <v>14688</v>
      </c>
      <c r="T45" s="2382">
        <v>2720</v>
      </c>
      <c r="V45" s="383"/>
      <c r="W45" s="106"/>
      <c r="X45" s="634"/>
      <c r="Y45" s="643"/>
      <c r="Z45" s="367"/>
      <c r="AA45" s="106"/>
      <c r="AB45" s="106"/>
      <c r="AC45" s="106"/>
      <c r="AD45" s="106"/>
      <c r="AE45" s="650"/>
      <c r="AF45" s="126"/>
      <c r="AG45" s="632"/>
      <c r="AH45" s="106"/>
      <c r="AI45" s="633"/>
      <c r="AJ45" s="106"/>
      <c r="AK45" s="106"/>
      <c r="AL45" s="106"/>
    </row>
    <row r="46" spans="2:38">
      <c r="R46" s="2878"/>
      <c r="V46" s="106"/>
      <c r="W46" s="106"/>
      <c r="X46" s="106"/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</row>
    <row r="47" spans="2:38" ht="13.5" customHeight="1">
      <c r="V47" s="106"/>
      <c r="W47" s="106"/>
      <c r="X47" s="106"/>
      <c r="Y47" s="106"/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</row>
    <row r="48" spans="2:38" ht="13.5" customHeight="1">
      <c r="V48" s="106"/>
      <c r="W48" s="106"/>
      <c r="X48" s="106"/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</row>
    <row r="49" spans="2:36" ht="12.75" customHeight="1"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</row>
    <row r="50" spans="2:36" ht="12.75" customHeight="1">
      <c r="V50" s="106"/>
      <c r="W50" s="106"/>
      <c r="X50" s="106"/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</row>
    <row r="51" spans="2:36" ht="11.25" customHeight="1">
      <c r="V51" s="106"/>
      <c r="W51" s="106"/>
      <c r="X51" s="106"/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</row>
    <row r="52" spans="2:36" ht="11.25" customHeight="1">
      <c r="V52" s="106"/>
      <c r="W52" s="106"/>
      <c r="X52" s="106"/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</row>
    <row r="53" spans="2:36">
      <c r="V53" s="106"/>
      <c r="W53" s="106"/>
      <c r="X53" s="106"/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</row>
    <row r="54" spans="2:36">
      <c r="B54" t="s">
        <v>191</v>
      </c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V54" s="106"/>
      <c r="W54" s="106"/>
      <c r="X54" s="106"/>
      <c r="Y54" s="106"/>
      <c r="Z54" s="106"/>
      <c r="AA54" s="106"/>
      <c r="AB54" s="106"/>
      <c r="AC54" s="106"/>
      <c r="AD54" s="106"/>
      <c r="AE54" s="106"/>
      <c r="AF54" s="106"/>
      <c r="AG54" s="106"/>
      <c r="AH54" s="106"/>
      <c r="AI54" s="106"/>
      <c r="AJ54" s="106"/>
    </row>
    <row r="55" spans="2:36">
      <c r="B55" t="s">
        <v>192</v>
      </c>
      <c r="D55" s="266"/>
      <c r="E55" s="266"/>
      <c r="F55" s="266"/>
      <c r="G55" s="266"/>
      <c r="H55" s="266"/>
      <c r="I55" s="266"/>
      <c r="J55" s="266"/>
      <c r="K55" s="266"/>
      <c r="L55" s="266"/>
      <c r="M55" s="266"/>
      <c r="N55" s="266"/>
      <c r="O55" s="266"/>
      <c r="P55" s="266"/>
      <c r="Q55" s="266"/>
      <c r="R55" s="266"/>
      <c r="V55" s="106"/>
      <c r="W55" s="106"/>
      <c r="X55" s="106"/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</row>
    <row r="56" spans="2:36">
      <c r="B56" t="s">
        <v>193</v>
      </c>
      <c r="O56" s="266"/>
      <c r="P56" s="266"/>
      <c r="V56" s="106"/>
      <c r="W56" s="106"/>
      <c r="X56" s="106"/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</row>
    <row r="57" spans="2:36"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266"/>
      <c r="R57" s="26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</row>
    <row r="58" spans="2:36">
      <c r="B58" s="1" t="s">
        <v>194</v>
      </c>
      <c r="V58" s="106"/>
      <c r="W58" s="106"/>
      <c r="X58" s="106"/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</row>
    <row r="59" spans="2:36">
      <c r="B59" t="s">
        <v>195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V59" s="106"/>
      <c r="W59" s="106"/>
      <c r="X59" s="106"/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</row>
    <row r="60" spans="2:36"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266"/>
      <c r="R60" s="266"/>
      <c r="V60" s="106"/>
      <c r="W60" s="106"/>
      <c r="X60" s="106"/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</row>
    <row r="61" spans="2:36"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</row>
    <row r="68" ht="13.5" customHeight="1"/>
    <row r="70" ht="13.5" customHeight="1"/>
    <row r="71" ht="12" customHeight="1"/>
    <row r="73" ht="12.75" customHeight="1"/>
    <row r="75" ht="12.75" customHeight="1"/>
    <row r="77" ht="12.75" customHeight="1"/>
    <row r="79" ht="12.75" customHeight="1"/>
    <row r="80" hidden="1"/>
    <row r="87" spans="2:31">
      <c r="B87" s="106"/>
      <c r="C87" s="106"/>
      <c r="D87" s="106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  <c r="P87" s="106"/>
      <c r="Q87" s="106"/>
      <c r="R87" s="106"/>
      <c r="S87" s="106"/>
      <c r="V87" s="106"/>
      <c r="W87" s="106"/>
      <c r="X87" s="106"/>
      <c r="Y87" s="106"/>
      <c r="Z87" s="106"/>
      <c r="AA87" s="106"/>
      <c r="AB87" s="106"/>
      <c r="AC87" s="106"/>
      <c r="AD87" s="106"/>
      <c r="AE87" s="106"/>
    </row>
    <row r="88" spans="2:31">
      <c r="B88" s="197"/>
      <c r="C88" s="106"/>
      <c r="D88" s="197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  <c r="P88" s="106"/>
      <c r="Q88" s="106"/>
      <c r="R88" s="194"/>
      <c r="S88" s="106"/>
      <c r="V88" s="106"/>
      <c r="W88" s="106"/>
      <c r="X88" s="106"/>
      <c r="Y88" s="106"/>
      <c r="Z88" s="106"/>
      <c r="AA88" s="106"/>
      <c r="AB88" s="106"/>
      <c r="AC88" s="106"/>
      <c r="AD88" s="106"/>
      <c r="AE88" s="106"/>
    </row>
    <row r="89" spans="2:31">
      <c r="B89" s="106"/>
      <c r="C89" s="126"/>
      <c r="D89" s="367"/>
      <c r="E89" s="201"/>
      <c r="F89" s="201"/>
      <c r="G89" s="201"/>
      <c r="H89" s="201"/>
      <c r="I89" s="201"/>
      <c r="J89" s="201"/>
      <c r="K89" s="201"/>
      <c r="L89" s="201"/>
      <c r="M89" s="126"/>
      <c r="N89" s="126"/>
      <c r="O89" s="98"/>
      <c r="P89" s="98"/>
      <c r="Q89" s="126"/>
      <c r="R89" s="367"/>
      <c r="S89" s="106"/>
      <c r="V89" s="367"/>
      <c r="W89" s="126"/>
      <c r="X89" s="106"/>
      <c r="Y89" s="106"/>
      <c r="Z89" s="106"/>
      <c r="AA89" s="106"/>
      <c r="AB89" s="106"/>
      <c r="AC89" s="106"/>
      <c r="AD89" s="106"/>
      <c r="AE89" s="106"/>
    </row>
    <row r="90" spans="2:31">
      <c r="B90" s="106"/>
      <c r="C90" s="126"/>
      <c r="D90" s="98"/>
      <c r="E90" s="201"/>
      <c r="F90" s="201"/>
      <c r="G90" s="201"/>
      <c r="H90" s="201"/>
      <c r="I90" s="201"/>
      <c r="J90" s="201"/>
      <c r="K90" s="201"/>
      <c r="L90" s="201"/>
      <c r="M90" s="126"/>
      <c r="N90" s="126"/>
      <c r="O90" s="98"/>
      <c r="P90" s="98"/>
      <c r="Q90" s="126"/>
      <c r="R90" s="367"/>
      <c r="S90" s="106"/>
      <c r="V90" s="367"/>
      <c r="W90" s="126"/>
      <c r="X90" s="106"/>
      <c r="Y90" s="106"/>
      <c r="Z90" s="106"/>
      <c r="AA90" s="106"/>
      <c r="AB90" s="106"/>
      <c r="AC90" s="106"/>
      <c r="AD90" s="106"/>
      <c r="AE90" s="106"/>
    </row>
    <row r="91" spans="2:31">
      <c r="B91" s="106"/>
      <c r="C91" s="367"/>
      <c r="D91" s="367"/>
      <c r="E91" s="201"/>
      <c r="F91" s="201"/>
      <c r="G91" s="201"/>
      <c r="H91" s="201"/>
      <c r="I91" s="106"/>
      <c r="J91" s="106"/>
      <c r="K91" s="201"/>
      <c r="L91" s="104"/>
      <c r="M91" s="126"/>
      <c r="N91" s="126"/>
      <c r="O91" s="98"/>
      <c r="P91" s="98"/>
      <c r="Q91" s="367"/>
      <c r="R91" s="367"/>
      <c r="S91" s="106"/>
      <c r="V91" s="367"/>
      <c r="W91" s="126"/>
      <c r="X91" s="106"/>
      <c r="Y91" s="106"/>
      <c r="Z91" s="106"/>
      <c r="AA91" s="106"/>
      <c r="AB91" s="106"/>
      <c r="AC91" s="106"/>
      <c r="AD91" s="626"/>
      <c r="AE91" s="106"/>
    </row>
    <row r="92" spans="2:31">
      <c r="B92" s="106"/>
      <c r="C92" s="126"/>
      <c r="D92" s="126"/>
      <c r="E92" s="367"/>
      <c r="F92" s="367"/>
      <c r="G92" s="367"/>
      <c r="H92" s="367"/>
      <c r="I92" s="367"/>
      <c r="J92" s="367"/>
      <c r="K92" s="367"/>
      <c r="L92" s="367"/>
      <c r="M92" s="367"/>
      <c r="N92" s="367"/>
      <c r="O92" s="98"/>
      <c r="P92" s="98"/>
      <c r="Q92" s="367"/>
      <c r="R92" s="367"/>
      <c r="S92" s="106"/>
      <c r="V92" s="367"/>
      <c r="W92" s="126"/>
      <c r="X92" s="106"/>
      <c r="Y92" s="106"/>
      <c r="Z92" s="106"/>
      <c r="AA92" s="106"/>
      <c r="AB92" s="334"/>
      <c r="AC92" s="106"/>
      <c r="AD92" s="626"/>
      <c r="AE92" s="106"/>
    </row>
    <row r="93" spans="2:31">
      <c r="B93" s="106"/>
      <c r="C93" s="367"/>
      <c r="D93" s="106"/>
      <c r="E93" s="367"/>
      <c r="F93" s="367"/>
      <c r="G93" s="367"/>
      <c r="H93" s="367"/>
      <c r="I93" s="367"/>
      <c r="J93" s="367"/>
      <c r="K93" s="367"/>
      <c r="L93" s="367"/>
      <c r="M93" s="367"/>
      <c r="N93" s="367"/>
      <c r="O93" s="98"/>
      <c r="P93" s="98"/>
      <c r="Q93" s="126"/>
      <c r="R93" s="367"/>
      <c r="S93" s="106"/>
      <c r="V93" s="367"/>
      <c r="W93" s="126"/>
      <c r="X93" s="106"/>
      <c r="Y93" s="106"/>
      <c r="Z93" s="106"/>
      <c r="AA93" s="106"/>
      <c r="AB93" s="334"/>
      <c r="AC93" s="106"/>
      <c r="AD93" s="627"/>
      <c r="AE93" s="106"/>
    </row>
    <row r="94" spans="2:31">
      <c r="B94" s="106"/>
      <c r="C94" s="126"/>
      <c r="D94" s="201"/>
      <c r="E94" s="126"/>
      <c r="F94" s="126"/>
      <c r="G94" s="126"/>
      <c r="H94" s="126"/>
      <c r="I94" s="101"/>
      <c r="J94" s="126"/>
      <c r="K94" s="126"/>
      <c r="L94" s="126"/>
      <c r="M94" s="126"/>
      <c r="N94" s="101"/>
      <c r="O94" s="98"/>
      <c r="P94" s="98"/>
      <c r="Q94" s="201"/>
      <c r="R94" s="367"/>
      <c r="S94" s="126"/>
      <c r="V94" s="367"/>
      <c r="W94" s="126"/>
      <c r="X94" s="106"/>
      <c r="Y94" s="274"/>
      <c r="Z94" s="367"/>
      <c r="AA94" s="157"/>
      <c r="AB94" s="628"/>
      <c r="AC94" s="106"/>
      <c r="AD94" s="627"/>
      <c r="AE94" s="106"/>
    </row>
    <row r="95" spans="2:31">
      <c r="B95" s="157"/>
      <c r="C95" s="126"/>
      <c r="D95" s="629"/>
      <c r="E95" s="645"/>
      <c r="F95" s="630"/>
      <c r="G95" s="630"/>
      <c r="H95" s="630"/>
      <c r="I95" s="630"/>
      <c r="J95" s="630"/>
      <c r="K95" s="630"/>
      <c r="L95" s="630"/>
      <c r="M95" s="630"/>
      <c r="N95" s="630"/>
      <c r="O95" s="629"/>
      <c r="P95" s="367"/>
      <c r="Q95" s="367"/>
      <c r="R95" s="106"/>
      <c r="S95" s="507"/>
      <c r="V95" s="106"/>
      <c r="W95" s="106"/>
      <c r="X95" s="106"/>
      <c r="Y95" s="631"/>
      <c r="Z95" s="126"/>
      <c r="AA95" s="121"/>
      <c r="AB95" s="632"/>
      <c r="AC95" s="106"/>
      <c r="AD95" s="633"/>
      <c r="AE95" s="106"/>
    </row>
    <row r="96" spans="2:31">
      <c r="B96" s="157"/>
      <c r="C96" s="126"/>
      <c r="D96" s="629"/>
      <c r="E96" s="645"/>
      <c r="F96" s="630"/>
      <c r="G96" s="630"/>
      <c r="H96" s="630"/>
      <c r="I96" s="630"/>
      <c r="J96" s="630"/>
      <c r="K96" s="630"/>
      <c r="L96" s="630"/>
      <c r="M96" s="630"/>
      <c r="N96" s="630"/>
      <c r="O96" s="634"/>
      <c r="P96" s="635"/>
      <c r="Q96" s="367"/>
      <c r="R96" s="106"/>
      <c r="S96" s="106"/>
      <c r="V96" s="106"/>
      <c r="W96" s="106"/>
      <c r="X96" s="106"/>
      <c r="Y96" s="631"/>
      <c r="Z96" s="126"/>
      <c r="AA96" s="121"/>
      <c r="AB96" s="632"/>
      <c r="AC96" s="106"/>
      <c r="AD96" s="633"/>
      <c r="AE96" s="106"/>
    </row>
    <row r="97" spans="2:31">
      <c r="B97" s="157"/>
      <c r="C97" s="126"/>
      <c r="D97" s="629"/>
      <c r="E97" s="645"/>
      <c r="F97" s="630"/>
      <c r="G97" s="630"/>
      <c r="H97" s="645"/>
      <c r="I97" s="630"/>
      <c r="J97" s="630"/>
      <c r="K97" s="645"/>
      <c r="L97" s="630"/>
      <c r="M97" s="630"/>
      <c r="N97" s="630"/>
      <c r="O97" s="629"/>
      <c r="P97" s="635"/>
      <c r="Q97" s="367"/>
      <c r="R97" s="106"/>
      <c r="S97" s="106"/>
      <c r="V97" s="106"/>
      <c r="W97" s="106"/>
      <c r="X97" s="106"/>
      <c r="Y97" s="631"/>
      <c r="Z97" s="126"/>
      <c r="AA97" s="121"/>
      <c r="AB97" s="632"/>
      <c r="AC97" s="106"/>
      <c r="AD97" s="636"/>
      <c r="AE97" s="106"/>
    </row>
    <row r="98" spans="2:31">
      <c r="B98" s="157"/>
      <c r="C98" s="126"/>
      <c r="D98" s="629"/>
      <c r="E98" s="645"/>
      <c r="F98" s="630"/>
      <c r="G98" s="630"/>
      <c r="H98" s="630"/>
      <c r="I98" s="630"/>
      <c r="J98" s="630"/>
      <c r="K98" s="630"/>
      <c r="L98" s="630"/>
      <c r="M98" s="630"/>
      <c r="N98" s="645"/>
      <c r="O98" s="637"/>
      <c r="P98" s="635"/>
      <c r="Q98" s="367"/>
      <c r="R98" s="106"/>
      <c r="S98" s="106"/>
      <c r="V98" s="106"/>
      <c r="W98" s="106"/>
      <c r="X98" s="106"/>
      <c r="Y98" s="631"/>
      <c r="Z98" s="126"/>
      <c r="AA98" s="121"/>
      <c r="AB98" s="632"/>
      <c r="AC98" s="106"/>
      <c r="AD98" s="633"/>
      <c r="AE98" s="106"/>
    </row>
    <row r="99" spans="2:31">
      <c r="B99" s="157"/>
      <c r="C99" s="126"/>
      <c r="D99" s="629"/>
      <c r="E99" s="645"/>
      <c r="F99" s="630"/>
      <c r="G99" s="630"/>
      <c r="H99" s="630"/>
      <c r="I99" s="630"/>
      <c r="J99" s="630"/>
      <c r="K99" s="630"/>
      <c r="L99" s="630"/>
      <c r="M99" s="630"/>
      <c r="N99" s="630"/>
      <c r="O99" s="629"/>
      <c r="P99" s="635"/>
      <c r="Q99" s="367"/>
      <c r="R99" s="106"/>
      <c r="S99" s="106"/>
      <c r="V99" s="106"/>
      <c r="W99" s="106"/>
      <c r="X99" s="106"/>
      <c r="Y99" s="631"/>
      <c r="Z99" s="126"/>
      <c r="AA99" s="121"/>
      <c r="AB99" s="632"/>
      <c r="AC99" s="106"/>
      <c r="AD99" s="638"/>
      <c r="AE99" s="106"/>
    </row>
    <row r="100" spans="2:31">
      <c r="B100" s="157"/>
      <c r="C100" s="126"/>
      <c r="D100" s="629"/>
      <c r="E100" s="645"/>
      <c r="F100" s="630"/>
      <c r="G100" s="630"/>
      <c r="H100" s="630"/>
      <c r="I100" s="630"/>
      <c r="J100" s="630"/>
      <c r="K100" s="630"/>
      <c r="L100" s="630"/>
      <c r="M100" s="630"/>
      <c r="N100" s="630"/>
      <c r="O100" s="629"/>
      <c r="P100" s="635"/>
      <c r="Q100" s="367"/>
      <c r="R100" s="106"/>
      <c r="S100" s="106"/>
      <c r="V100" s="106"/>
      <c r="W100" s="106"/>
      <c r="X100" s="106"/>
      <c r="Y100" s="631"/>
      <c r="Z100" s="126"/>
      <c r="AA100" s="121"/>
      <c r="AB100" s="632"/>
      <c r="AC100" s="106"/>
      <c r="AD100" s="636"/>
      <c r="AE100" s="106"/>
    </row>
    <row r="101" spans="2:31">
      <c r="B101" s="157"/>
      <c r="C101" s="126"/>
      <c r="D101" s="629"/>
      <c r="E101" s="645"/>
      <c r="F101" s="630"/>
      <c r="G101" s="98"/>
      <c r="H101" s="640"/>
      <c r="I101" s="645"/>
      <c r="J101" s="630"/>
      <c r="K101" s="630"/>
      <c r="L101" s="630"/>
      <c r="M101" s="630"/>
      <c r="N101" s="630"/>
      <c r="O101" s="639"/>
      <c r="P101" s="635"/>
      <c r="Q101" s="367"/>
      <c r="R101" s="106"/>
      <c r="S101" s="106"/>
      <c r="V101" s="106"/>
      <c r="W101" s="106"/>
      <c r="X101" s="106"/>
      <c r="Y101" s="631"/>
      <c r="Z101" s="126"/>
      <c r="AA101" s="121"/>
      <c r="AB101" s="632"/>
      <c r="AC101" s="106"/>
      <c r="AD101" s="638"/>
      <c r="AE101" s="106"/>
    </row>
    <row r="102" spans="2:31">
      <c r="B102" s="157"/>
      <c r="C102" s="126"/>
      <c r="D102" s="629"/>
      <c r="E102" s="645"/>
      <c r="F102" s="630"/>
      <c r="G102" s="630"/>
      <c r="H102" s="630"/>
      <c r="I102" s="630"/>
      <c r="J102" s="630"/>
      <c r="K102" s="630"/>
      <c r="L102" s="630"/>
      <c r="M102" s="630"/>
      <c r="N102" s="630"/>
      <c r="O102" s="629"/>
      <c r="P102" s="635"/>
      <c r="Q102" s="367"/>
      <c r="R102" s="106"/>
      <c r="S102" s="106"/>
      <c r="V102" s="106"/>
      <c r="W102" s="106"/>
      <c r="X102" s="106"/>
      <c r="Y102" s="631"/>
      <c r="Z102" s="126"/>
      <c r="AA102" s="121"/>
      <c r="AB102" s="632"/>
      <c r="AC102" s="106"/>
      <c r="AD102" s="633"/>
      <c r="AE102" s="106"/>
    </row>
    <row r="103" spans="2:31">
      <c r="B103" s="157"/>
      <c r="C103" s="126"/>
      <c r="D103" s="629"/>
      <c r="E103" s="645"/>
      <c r="F103" s="630"/>
      <c r="G103" s="630"/>
      <c r="H103" s="630"/>
      <c r="I103" s="630"/>
      <c r="J103" s="630"/>
      <c r="K103" s="630"/>
      <c r="L103" s="630"/>
      <c r="M103" s="630"/>
      <c r="N103" s="630"/>
      <c r="O103" s="629"/>
      <c r="P103" s="635"/>
      <c r="Q103" s="367"/>
      <c r="R103" s="106"/>
      <c r="S103" s="106"/>
      <c r="V103" s="106"/>
      <c r="W103" s="106"/>
      <c r="X103" s="106"/>
      <c r="Y103" s="631"/>
      <c r="Z103" s="126"/>
      <c r="AA103" s="121"/>
      <c r="AB103" s="632"/>
      <c r="AC103" s="106"/>
      <c r="AD103" s="633"/>
      <c r="AE103" s="106"/>
    </row>
    <row r="104" spans="2:31" ht="12.75" customHeight="1">
      <c r="B104" s="157"/>
      <c r="C104" s="126"/>
      <c r="D104" s="629"/>
      <c r="E104" s="645"/>
      <c r="F104" s="630"/>
      <c r="G104" s="630"/>
      <c r="H104" s="630"/>
      <c r="I104" s="630"/>
      <c r="J104" s="630"/>
      <c r="K104" s="630"/>
      <c r="L104" s="630"/>
      <c r="M104" s="630"/>
      <c r="N104" s="630"/>
      <c r="O104" s="629"/>
      <c r="P104" s="635"/>
      <c r="Q104" s="367"/>
      <c r="R104" s="106"/>
      <c r="S104" s="106"/>
      <c r="V104" s="106"/>
      <c r="W104" s="106"/>
      <c r="X104" s="106"/>
      <c r="Y104" s="631"/>
      <c r="Z104" s="126"/>
      <c r="AA104" s="121"/>
      <c r="AB104" s="632"/>
      <c r="AC104" s="106"/>
      <c r="AD104" s="633"/>
      <c r="AE104" s="106"/>
    </row>
    <row r="105" spans="2:31" ht="13.5" customHeight="1">
      <c r="B105" s="157"/>
      <c r="C105" s="126"/>
      <c r="D105" s="629"/>
      <c r="E105" s="645"/>
      <c r="F105" s="630"/>
      <c r="G105" s="630"/>
      <c r="H105" s="630"/>
      <c r="I105" s="630"/>
      <c r="J105" s="630"/>
      <c r="K105" s="630"/>
      <c r="L105" s="630"/>
      <c r="M105" s="630"/>
      <c r="N105" s="630"/>
      <c r="O105" s="629"/>
      <c r="P105" s="635"/>
      <c r="Q105" s="367"/>
      <c r="R105" s="106"/>
      <c r="S105" s="106"/>
      <c r="V105" s="106"/>
      <c r="W105" s="106"/>
      <c r="X105" s="106"/>
      <c r="Y105" s="631"/>
      <c r="Z105" s="126"/>
      <c r="AA105" s="121"/>
      <c r="AB105" s="632"/>
      <c r="AC105" s="106"/>
      <c r="AD105" s="633"/>
      <c r="AE105" s="106"/>
    </row>
    <row r="106" spans="2:31" ht="12.75" customHeight="1">
      <c r="B106" s="157"/>
      <c r="C106" s="126"/>
      <c r="D106" s="629"/>
      <c r="E106" s="645"/>
      <c r="F106" s="630"/>
      <c r="G106" s="630"/>
      <c r="H106" s="630"/>
      <c r="I106" s="630"/>
      <c r="J106" s="630"/>
      <c r="K106" s="630"/>
      <c r="L106" s="630"/>
      <c r="M106" s="630"/>
      <c r="N106" s="630"/>
      <c r="O106" s="629"/>
      <c r="P106" s="635"/>
      <c r="Q106" s="367"/>
      <c r="R106" s="106"/>
      <c r="S106" s="106"/>
      <c r="V106" s="106"/>
      <c r="W106" s="106"/>
      <c r="X106" s="106"/>
      <c r="Y106" s="631"/>
      <c r="Z106" s="126"/>
      <c r="AA106" s="121"/>
      <c r="AB106" s="632"/>
      <c r="AC106" s="106"/>
      <c r="AD106" s="633"/>
      <c r="AE106" s="106"/>
    </row>
    <row r="107" spans="2:31">
      <c r="B107" s="157"/>
      <c r="C107" s="126"/>
      <c r="D107" s="629"/>
      <c r="E107" s="645"/>
      <c r="F107" s="630"/>
      <c r="G107" s="630"/>
      <c r="H107" s="630"/>
      <c r="I107" s="630"/>
      <c r="J107" s="630"/>
      <c r="K107" s="630"/>
      <c r="L107" s="630"/>
      <c r="M107" s="630"/>
      <c r="N107" s="630"/>
      <c r="O107" s="629"/>
      <c r="P107" s="635"/>
      <c r="Q107" s="367"/>
      <c r="R107" s="106"/>
      <c r="S107" s="106"/>
      <c r="V107" s="106"/>
      <c r="W107" s="106"/>
      <c r="X107" s="106"/>
      <c r="Y107" s="631"/>
      <c r="Z107" s="126"/>
      <c r="AA107" s="121"/>
      <c r="AB107" s="632"/>
      <c r="AC107" s="106"/>
      <c r="AD107" s="633"/>
      <c r="AE107" s="106"/>
    </row>
    <row r="108" spans="2:31">
      <c r="B108" s="157"/>
      <c r="C108" s="126"/>
      <c r="D108" s="629"/>
      <c r="E108" s="645"/>
      <c r="F108" s="630"/>
      <c r="G108" s="630"/>
      <c r="H108" s="630"/>
      <c r="I108" s="630"/>
      <c r="J108" s="630"/>
      <c r="K108" s="630"/>
      <c r="L108" s="630"/>
      <c r="M108" s="630"/>
      <c r="N108" s="630"/>
      <c r="O108" s="629"/>
      <c r="P108" s="635"/>
      <c r="Q108" s="367"/>
      <c r="R108" s="106"/>
      <c r="S108" s="106"/>
      <c r="V108" s="106"/>
      <c r="W108" s="106"/>
      <c r="X108" s="106"/>
      <c r="Y108" s="631"/>
      <c r="Z108" s="126"/>
      <c r="AA108" s="121"/>
      <c r="AB108" s="632"/>
      <c r="AC108" s="106"/>
      <c r="AD108" s="633"/>
      <c r="AE108" s="106"/>
    </row>
    <row r="109" spans="2:31">
      <c r="B109" s="157"/>
      <c r="C109" s="126"/>
      <c r="D109" s="629"/>
      <c r="E109" s="645"/>
      <c r="F109" s="630"/>
      <c r="G109" s="630"/>
      <c r="H109" s="630"/>
      <c r="I109" s="630"/>
      <c r="J109" s="630"/>
      <c r="K109" s="630"/>
      <c r="L109" s="630"/>
      <c r="M109" s="630"/>
      <c r="N109" s="630"/>
      <c r="O109" s="629"/>
      <c r="P109" s="635"/>
      <c r="Q109" s="367"/>
      <c r="R109" s="106"/>
      <c r="S109" s="106"/>
      <c r="V109" s="106"/>
      <c r="W109" s="106"/>
      <c r="X109" s="106"/>
      <c r="Y109" s="631"/>
      <c r="Z109" s="126"/>
      <c r="AA109" s="121"/>
      <c r="AB109" s="632"/>
      <c r="AC109" s="106"/>
      <c r="AD109" s="636"/>
      <c r="AE109" s="106"/>
    </row>
    <row r="110" spans="2:31" ht="12.75" customHeight="1">
      <c r="B110" s="157"/>
      <c r="C110" s="126"/>
      <c r="D110" s="629"/>
      <c r="E110" s="648"/>
      <c r="F110" s="640"/>
      <c r="G110" s="641"/>
      <c r="H110" s="630"/>
      <c r="I110" s="630"/>
      <c r="J110" s="630"/>
      <c r="K110" s="630"/>
      <c r="L110" s="640"/>
      <c r="M110" s="640"/>
      <c r="N110" s="630"/>
      <c r="O110" s="634"/>
      <c r="P110" s="635"/>
      <c r="Q110" s="367"/>
      <c r="R110" s="106"/>
      <c r="S110" s="106"/>
      <c r="V110" s="106"/>
      <c r="W110" s="106"/>
      <c r="X110" s="106"/>
      <c r="Y110" s="631"/>
      <c r="Z110" s="126"/>
      <c r="AA110" s="121"/>
      <c r="AB110" s="632"/>
      <c r="AC110" s="106"/>
      <c r="AD110" s="642"/>
      <c r="AE110" s="106"/>
    </row>
    <row r="111" spans="2:31" ht="12.75" customHeight="1">
      <c r="B111" s="157"/>
      <c r="C111" s="126"/>
      <c r="D111" s="629"/>
      <c r="E111" s="648"/>
      <c r="F111" s="640"/>
      <c r="G111" s="641"/>
      <c r="H111" s="630"/>
      <c r="I111" s="630"/>
      <c r="J111" s="630"/>
      <c r="K111" s="630"/>
      <c r="L111" s="640"/>
      <c r="M111" s="640"/>
      <c r="N111" s="630"/>
      <c r="O111" s="629"/>
      <c r="P111" s="635"/>
      <c r="Q111" s="367"/>
      <c r="R111" s="106"/>
      <c r="S111" s="106"/>
      <c r="V111" s="106"/>
      <c r="W111" s="106"/>
      <c r="X111" s="106"/>
      <c r="Y111" s="631"/>
      <c r="Z111" s="126"/>
      <c r="AA111" s="121"/>
      <c r="AB111" s="632"/>
      <c r="AC111" s="106"/>
      <c r="AD111" s="633"/>
      <c r="AE111" s="106"/>
    </row>
    <row r="112" spans="2:31" ht="11.25" customHeight="1">
      <c r="B112" s="157"/>
      <c r="C112" s="126"/>
      <c r="D112" s="629"/>
      <c r="E112" s="648"/>
      <c r="F112" s="640"/>
      <c r="G112" s="641"/>
      <c r="H112" s="630"/>
      <c r="I112" s="630"/>
      <c r="J112" s="630"/>
      <c r="K112" s="630"/>
      <c r="L112" s="640"/>
      <c r="M112" s="640"/>
      <c r="N112" s="630"/>
      <c r="O112" s="629"/>
      <c r="P112" s="635"/>
      <c r="Q112" s="367"/>
      <c r="R112" s="106"/>
      <c r="S112" s="106"/>
      <c r="V112" s="106"/>
      <c r="W112" s="106"/>
      <c r="X112" s="106"/>
      <c r="Y112" s="631"/>
      <c r="Z112" s="126"/>
      <c r="AA112" s="121"/>
      <c r="AB112" s="632"/>
      <c r="AC112" s="106"/>
      <c r="AD112" s="633"/>
      <c r="AE112" s="106"/>
    </row>
    <row r="113" spans="2:31" ht="12.75" customHeight="1">
      <c r="B113" s="157"/>
      <c r="C113" s="126"/>
      <c r="D113" s="629"/>
      <c r="E113" s="648"/>
      <c r="F113" s="640"/>
      <c r="G113" s="641"/>
      <c r="H113" s="630"/>
      <c r="I113" s="652"/>
      <c r="J113" s="630"/>
      <c r="K113" s="652"/>
      <c r="L113" s="645"/>
      <c r="M113" s="645"/>
      <c r="N113" s="630"/>
      <c r="O113" s="629"/>
      <c r="P113" s="635"/>
      <c r="Q113" s="367"/>
      <c r="R113" s="106"/>
      <c r="S113" s="106"/>
      <c r="V113" s="106"/>
      <c r="W113" s="106"/>
      <c r="X113" s="106"/>
      <c r="Y113" s="631"/>
      <c r="Z113" s="126"/>
      <c r="AA113" s="121"/>
      <c r="AB113" s="632"/>
      <c r="AC113" s="106"/>
      <c r="AD113" s="638"/>
      <c r="AE113" s="106"/>
    </row>
    <row r="114" spans="2:31" ht="13.5" customHeight="1">
      <c r="B114" s="157"/>
      <c r="C114" s="126"/>
      <c r="D114" s="629"/>
      <c r="E114" s="648"/>
      <c r="F114" s="645"/>
      <c r="G114" s="641"/>
      <c r="H114" s="630"/>
      <c r="I114" s="630"/>
      <c r="J114" s="630"/>
      <c r="K114" s="630"/>
      <c r="L114" s="645"/>
      <c r="M114" s="645"/>
      <c r="N114" s="630"/>
      <c r="O114" s="629"/>
      <c r="P114" s="635"/>
      <c r="Q114" s="367"/>
      <c r="R114" s="106"/>
      <c r="S114" s="106"/>
      <c r="V114" s="106"/>
      <c r="W114" s="106"/>
      <c r="X114" s="106"/>
      <c r="Y114" s="631"/>
      <c r="Z114" s="126"/>
      <c r="AA114" s="121"/>
      <c r="AB114" s="632"/>
      <c r="AC114" s="106"/>
      <c r="AD114" s="633"/>
      <c r="AE114" s="106"/>
    </row>
    <row r="115" spans="2:31" ht="14.25" customHeight="1">
      <c r="B115" s="157"/>
      <c r="C115" s="126"/>
      <c r="D115" s="629"/>
      <c r="E115" s="648"/>
      <c r="F115" s="640"/>
      <c r="G115" s="641"/>
      <c r="H115" s="630"/>
      <c r="I115" s="630"/>
      <c r="J115" s="630"/>
      <c r="K115" s="630"/>
      <c r="L115" s="645"/>
      <c r="M115" s="640"/>
      <c r="N115" s="630"/>
      <c r="O115" s="629"/>
      <c r="P115" s="635"/>
      <c r="Q115" s="367"/>
      <c r="R115" s="106"/>
      <c r="S115" s="106"/>
      <c r="V115" s="106"/>
      <c r="W115" s="106"/>
      <c r="X115" s="106"/>
      <c r="Y115" s="631"/>
      <c r="Z115" s="126"/>
      <c r="AA115" s="121"/>
      <c r="AB115" s="632"/>
      <c r="AC115" s="106"/>
      <c r="AD115" s="633"/>
      <c r="AE115" s="106"/>
    </row>
    <row r="116" spans="2:31">
      <c r="B116" s="157"/>
      <c r="C116" s="126"/>
      <c r="D116" s="629"/>
      <c r="E116" s="648"/>
      <c r="F116" s="645"/>
      <c r="G116" s="641"/>
      <c r="H116" s="630"/>
      <c r="I116" s="630"/>
      <c r="J116" s="630"/>
      <c r="K116" s="630"/>
      <c r="L116" s="641"/>
      <c r="M116" s="641"/>
      <c r="N116" s="98"/>
      <c r="O116" s="629"/>
      <c r="P116" s="635"/>
      <c r="Q116" s="367"/>
      <c r="R116" s="106"/>
      <c r="S116" s="106"/>
      <c r="V116" s="106"/>
      <c r="W116" s="106"/>
      <c r="X116" s="106"/>
      <c r="Y116" s="631"/>
      <c r="Z116" s="126"/>
      <c r="AA116" s="121"/>
      <c r="AB116" s="632"/>
      <c r="AC116" s="106"/>
      <c r="AD116" s="633"/>
      <c r="AE116" s="106"/>
    </row>
    <row r="117" spans="2:31" ht="14.25" customHeight="1">
      <c r="B117" s="157"/>
      <c r="C117" s="126"/>
      <c r="D117" s="629"/>
      <c r="E117" s="648"/>
      <c r="F117" s="645"/>
      <c r="G117" s="645"/>
      <c r="H117" s="630"/>
      <c r="I117" s="630"/>
      <c r="J117" s="630"/>
      <c r="K117" s="640"/>
      <c r="L117" s="652"/>
      <c r="M117" s="645"/>
      <c r="N117" s="641"/>
      <c r="O117" s="629"/>
      <c r="P117" s="635"/>
      <c r="Q117" s="367"/>
      <c r="R117" s="106"/>
      <c r="S117" s="106"/>
      <c r="V117" s="106"/>
      <c r="W117" s="106"/>
      <c r="X117" s="106"/>
      <c r="Y117" s="631"/>
      <c r="Z117" s="126"/>
      <c r="AA117" s="121"/>
      <c r="AB117" s="632"/>
      <c r="AC117" s="106"/>
      <c r="AD117" s="633"/>
      <c r="AE117" s="106"/>
    </row>
    <row r="118" spans="2:31">
      <c r="B118" s="157"/>
      <c r="C118" s="126"/>
      <c r="D118" s="629"/>
      <c r="E118" s="648"/>
      <c r="F118" s="640"/>
      <c r="G118" s="641"/>
      <c r="H118" s="630"/>
      <c r="I118" s="630"/>
      <c r="J118" s="630"/>
      <c r="K118" s="630"/>
      <c r="L118" s="640"/>
      <c r="M118" s="640"/>
      <c r="N118" s="630"/>
      <c r="O118" s="629"/>
      <c r="P118" s="635"/>
      <c r="Q118" s="367"/>
      <c r="R118" s="106"/>
      <c r="S118" s="106"/>
      <c r="V118" s="106"/>
      <c r="W118" s="106"/>
      <c r="X118" s="106"/>
      <c r="Y118" s="631"/>
      <c r="Z118" s="126"/>
      <c r="AA118" s="121"/>
      <c r="AB118" s="632"/>
      <c r="AC118" s="106"/>
      <c r="AD118" s="633"/>
      <c r="AE118" s="106"/>
    </row>
    <row r="119" spans="2:31" ht="11.25" customHeight="1">
      <c r="B119" s="157"/>
      <c r="C119" s="126"/>
      <c r="D119" s="629"/>
      <c r="E119" s="648"/>
      <c r="F119" s="645"/>
      <c r="G119" s="641"/>
      <c r="H119" s="630"/>
      <c r="I119" s="630"/>
      <c r="J119" s="630"/>
      <c r="K119" s="630"/>
      <c r="L119" s="641"/>
      <c r="M119" s="641"/>
      <c r="N119" s="630"/>
      <c r="O119" s="629"/>
      <c r="P119" s="643"/>
      <c r="Q119" s="367"/>
      <c r="R119" s="106"/>
      <c r="S119" s="106"/>
      <c r="V119" s="106"/>
      <c r="W119" s="106"/>
      <c r="X119" s="106"/>
      <c r="Y119" s="631"/>
      <c r="Z119" s="126"/>
      <c r="AA119" s="121"/>
      <c r="AB119" s="632"/>
      <c r="AC119" s="106"/>
      <c r="AD119" s="644"/>
      <c r="AE119" s="106"/>
    </row>
    <row r="120" spans="2:31">
      <c r="B120" s="157"/>
      <c r="C120" s="126"/>
      <c r="D120" s="629"/>
      <c r="E120" s="648"/>
      <c r="F120" s="640"/>
      <c r="G120" s="641"/>
      <c r="H120" s="630"/>
      <c r="I120" s="630"/>
      <c r="J120" s="630"/>
      <c r="K120" s="630"/>
      <c r="L120" s="641"/>
      <c r="M120" s="641"/>
      <c r="N120" s="630"/>
      <c r="O120" s="629"/>
      <c r="P120" s="635"/>
      <c r="Q120" s="367"/>
      <c r="R120" s="106"/>
      <c r="S120" s="106"/>
      <c r="V120" s="106"/>
      <c r="W120" s="106"/>
      <c r="X120" s="106"/>
      <c r="Y120" s="631"/>
      <c r="Z120" s="126"/>
      <c r="AA120" s="121"/>
      <c r="AB120" s="632"/>
      <c r="AC120" s="106"/>
      <c r="AD120" s="633"/>
      <c r="AE120" s="106"/>
    </row>
    <row r="121" spans="2:31">
      <c r="B121" s="157"/>
      <c r="C121" s="126"/>
      <c r="D121" s="629"/>
      <c r="E121" s="648"/>
      <c r="F121" s="641"/>
      <c r="G121" s="645"/>
      <c r="H121" s="630"/>
      <c r="I121" s="630"/>
      <c r="J121" s="630"/>
      <c r="K121" s="630"/>
      <c r="L121" s="652"/>
      <c r="M121" s="645"/>
      <c r="N121" s="630"/>
      <c r="O121" s="629"/>
      <c r="P121" s="643"/>
      <c r="Q121" s="367"/>
      <c r="R121" s="106"/>
      <c r="S121" s="106"/>
      <c r="V121" s="106"/>
      <c r="W121" s="106"/>
      <c r="X121" s="106"/>
      <c r="Y121" s="631"/>
      <c r="Z121" s="126"/>
      <c r="AA121" s="121"/>
      <c r="AB121" s="632"/>
      <c r="AC121" s="106"/>
      <c r="AD121" s="644"/>
      <c r="AE121" s="106"/>
    </row>
    <row r="122" spans="2:31" hidden="1">
      <c r="B122" s="157"/>
      <c r="C122" s="126"/>
      <c r="D122" s="629"/>
      <c r="E122" s="648"/>
      <c r="F122" s="645"/>
      <c r="G122" s="641"/>
      <c r="H122" s="630"/>
      <c r="I122" s="630"/>
      <c r="J122" s="630"/>
      <c r="K122" s="630"/>
      <c r="L122" s="640"/>
      <c r="M122" s="640"/>
      <c r="N122" s="630"/>
      <c r="O122" s="629"/>
      <c r="P122" s="635"/>
      <c r="Q122" s="367"/>
      <c r="R122" s="106"/>
      <c r="S122" s="106"/>
      <c r="V122" s="106"/>
      <c r="W122" s="106"/>
      <c r="X122" s="106"/>
      <c r="Y122" s="631"/>
      <c r="Z122" s="126"/>
      <c r="AA122" s="121"/>
      <c r="AB122" s="632"/>
      <c r="AC122" s="106"/>
      <c r="AD122" s="638"/>
      <c r="AE122" s="106"/>
    </row>
    <row r="123" spans="2:31">
      <c r="B123" s="157"/>
      <c r="C123" s="101"/>
      <c r="D123" s="629"/>
      <c r="E123" s="648"/>
      <c r="F123" s="641"/>
      <c r="G123" s="641"/>
      <c r="H123" s="630"/>
      <c r="I123" s="630"/>
      <c r="J123" s="630"/>
      <c r="K123" s="630"/>
      <c r="L123" s="645"/>
      <c r="M123" s="645"/>
      <c r="N123" s="630"/>
      <c r="O123" s="629"/>
      <c r="P123" s="635"/>
      <c r="Q123" s="367"/>
      <c r="R123" s="106"/>
      <c r="S123" s="106"/>
      <c r="V123" s="106"/>
      <c r="W123" s="106"/>
      <c r="X123" s="106"/>
      <c r="Y123" s="631"/>
      <c r="Z123" s="126"/>
      <c r="AA123" s="121"/>
      <c r="AB123" s="632"/>
      <c r="AC123" s="106"/>
      <c r="AD123" s="633"/>
      <c r="AE123" s="106"/>
    </row>
    <row r="124" spans="2:31">
      <c r="B124" s="157"/>
      <c r="C124" s="126"/>
      <c r="D124" s="629"/>
      <c r="E124" s="648"/>
      <c r="F124" s="640"/>
      <c r="G124" s="641"/>
      <c r="H124" s="652"/>
      <c r="I124" s="630"/>
      <c r="J124" s="630"/>
      <c r="K124" s="630"/>
      <c r="L124" s="640"/>
      <c r="M124" s="641"/>
      <c r="N124" s="630"/>
      <c r="O124" s="634"/>
      <c r="P124" s="643"/>
      <c r="Q124" s="367"/>
      <c r="R124" s="106"/>
      <c r="S124" s="106"/>
      <c r="V124" s="106"/>
      <c r="W124" s="106"/>
      <c r="X124" s="106"/>
      <c r="Y124" s="631"/>
      <c r="Z124" s="126"/>
      <c r="AA124" s="121"/>
      <c r="AB124" s="632"/>
      <c r="AC124" s="106"/>
      <c r="AD124" s="644"/>
      <c r="AE124" s="106"/>
    </row>
    <row r="125" spans="2:31">
      <c r="B125" s="157"/>
      <c r="C125" s="126"/>
      <c r="D125" s="629"/>
      <c r="E125" s="648"/>
      <c r="F125" s="652"/>
      <c r="G125" s="652"/>
      <c r="H125" s="630"/>
      <c r="I125" s="630"/>
      <c r="J125" s="630"/>
      <c r="K125" s="630"/>
      <c r="L125" s="653"/>
      <c r="M125" s="652"/>
      <c r="N125" s="630"/>
      <c r="O125" s="634"/>
      <c r="P125" s="635"/>
      <c r="Q125" s="367"/>
      <c r="R125" s="106"/>
      <c r="S125" s="106"/>
      <c r="V125" s="106"/>
      <c r="W125" s="106"/>
      <c r="X125" s="106"/>
      <c r="Y125" s="631"/>
      <c r="Z125" s="126"/>
      <c r="AA125" s="121"/>
      <c r="AB125" s="632"/>
      <c r="AC125" s="106"/>
      <c r="AD125" s="647"/>
      <c r="AE125" s="106"/>
    </row>
    <row r="126" spans="2:31">
      <c r="B126" s="157"/>
      <c r="C126" s="126"/>
      <c r="D126" s="629"/>
      <c r="E126" s="648"/>
      <c r="F126" s="153"/>
      <c r="G126" s="153"/>
      <c r="H126" s="153"/>
      <c r="I126" s="153"/>
      <c r="J126" s="153"/>
      <c r="K126" s="153"/>
      <c r="L126" s="153"/>
      <c r="M126" s="153"/>
      <c r="N126" s="153"/>
      <c r="O126" s="634"/>
      <c r="P126" s="635"/>
      <c r="Q126" s="367"/>
      <c r="R126" s="106"/>
      <c r="S126" s="106"/>
      <c r="V126" s="106"/>
      <c r="W126" s="106"/>
      <c r="X126" s="106"/>
      <c r="Y126" s="631"/>
      <c r="Z126" s="126"/>
      <c r="AA126" s="121"/>
      <c r="AB126" s="632"/>
      <c r="AC126" s="106"/>
      <c r="AD126" s="633"/>
      <c r="AE126" s="106"/>
    </row>
    <row r="127" spans="2:31" ht="11.25" customHeight="1">
      <c r="B127" s="157"/>
      <c r="C127" s="126"/>
      <c r="D127" s="629"/>
      <c r="E127" s="648"/>
      <c r="F127" s="153"/>
      <c r="G127" s="153"/>
      <c r="H127" s="153"/>
      <c r="I127" s="153"/>
      <c r="J127" s="153"/>
      <c r="K127" s="153"/>
      <c r="L127" s="153"/>
      <c r="M127" s="153"/>
      <c r="N127" s="153"/>
      <c r="O127" s="634"/>
      <c r="P127" s="635"/>
      <c r="Q127" s="367"/>
      <c r="R127" s="106"/>
      <c r="S127" s="106"/>
      <c r="V127" s="106"/>
      <c r="W127" s="106"/>
      <c r="X127" s="106"/>
      <c r="Y127" s="631"/>
      <c r="Z127" s="126"/>
      <c r="AA127" s="121"/>
      <c r="AB127" s="632"/>
      <c r="AC127" s="106"/>
      <c r="AD127" s="633"/>
      <c r="AE127" s="106"/>
    </row>
    <row r="128" spans="2:31" ht="12.75" customHeight="1">
      <c r="B128" s="157"/>
      <c r="C128" s="126"/>
      <c r="D128" s="629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634"/>
      <c r="P128" s="635"/>
      <c r="Q128" s="367"/>
      <c r="R128" s="106"/>
      <c r="S128" s="106"/>
      <c r="V128" s="106"/>
      <c r="W128" s="106"/>
      <c r="X128" s="106"/>
      <c r="Y128" s="631"/>
      <c r="Z128" s="126"/>
      <c r="AA128" s="121"/>
      <c r="AB128" s="632"/>
      <c r="AC128" s="106"/>
      <c r="AD128" s="633"/>
      <c r="AE128" s="106"/>
    </row>
    <row r="129" spans="2:31" ht="11.25" customHeight="1">
      <c r="B129" s="157"/>
      <c r="C129" s="126"/>
      <c r="D129" s="629"/>
      <c r="E129" s="153"/>
      <c r="F129" s="153"/>
      <c r="G129" s="153"/>
      <c r="H129" s="153"/>
      <c r="I129" s="153"/>
      <c r="J129" s="153"/>
      <c r="K129" s="649"/>
      <c r="L129" s="153"/>
      <c r="M129" s="153"/>
      <c r="N129" s="153"/>
      <c r="O129" s="637"/>
      <c r="P129" s="635"/>
      <c r="Q129" s="367"/>
      <c r="R129" s="106"/>
      <c r="S129" s="106"/>
      <c r="V129" s="106"/>
      <c r="W129" s="106"/>
      <c r="X129" s="106"/>
      <c r="Y129" s="650"/>
      <c r="Z129" s="126"/>
      <c r="AA129" s="651"/>
      <c r="AB129" s="632"/>
      <c r="AC129" s="106"/>
      <c r="AD129" s="633"/>
      <c r="AE129" s="106"/>
    </row>
    <row r="130" spans="2:31">
      <c r="B130" s="197"/>
      <c r="C130" s="106"/>
      <c r="D130" s="197"/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94"/>
      <c r="S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</row>
    <row r="131" spans="2:31">
      <c r="B131" s="106"/>
      <c r="C131" s="126"/>
      <c r="D131" s="367"/>
      <c r="E131" s="201"/>
      <c r="F131" s="201"/>
      <c r="G131" s="201"/>
      <c r="H131" s="201"/>
      <c r="I131" s="201"/>
      <c r="J131" s="201"/>
      <c r="K131" s="201"/>
      <c r="L131" s="201"/>
      <c r="M131" s="126"/>
      <c r="N131" s="126"/>
      <c r="O131" s="98"/>
      <c r="P131" s="98"/>
      <c r="Q131" s="126"/>
      <c r="R131" s="367"/>
      <c r="S131" s="106"/>
      <c r="V131" s="367"/>
      <c r="W131" s="126"/>
      <c r="X131" s="106"/>
      <c r="Y131" s="106"/>
      <c r="Z131" s="106"/>
      <c r="AA131" s="106"/>
      <c r="AB131" s="106"/>
      <c r="AC131" s="106"/>
      <c r="AD131" s="106"/>
      <c r="AE131" s="106"/>
    </row>
    <row r="132" spans="2:31">
      <c r="B132" s="106"/>
      <c r="C132" s="126"/>
      <c r="D132" s="98"/>
      <c r="E132" s="624"/>
      <c r="F132" s="201"/>
      <c r="G132" s="201"/>
      <c r="H132" s="201"/>
      <c r="I132" s="201"/>
      <c r="J132" s="201"/>
      <c r="K132" s="201"/>
      <c r="L132" s="201"/>
      <c r="M132" s="126"/>
      <c r="N132" s="126"/>
      <c r="O132" s="98"/>
      <c r="P132" s="98"/>
      <c r="Q132" s="126"/>
      <c r="R132" s="367"/>
      <c r="S132" s="106"/>
      <c r="V132" s="367"/>
      <c r="W132" s="126"/>
      <c r="X132" s="106"/>
      <c r="Y132" s="106"/>
      <c r="Z132" s="106"/>
      <c r="AA132" s="106"/>
      <c r="AB132" s="106"/>
      <c r="AC132" s="106"/>
      <c r="AD132" s="106"/>
      <c r="AE132" s="106"/>
    </row>
    <row r="133" spans="2:31">
      <c r="B133" s="106"/>
      <c r="C133" s="367"/>
      <c r="D133" s="367"/>
      <c r="E133" s="201"/>
      <c r="F133" s="201"/>
      <c r="G133" s="201"/>
      <c r="H133" s="201"/>
      <c r="I133" s="106"/>
      <c r="J133" s="106"/>
      <c r="K133" s="201"/>
      <c r="L133" s="104"/>
      <c r="M133" s="126"/>
      <c r="N133" s="126"/>
      <c r="O133" s="98"/>
      <c r="P133" s="98"/>
      <c r="Q133" s="367"/>
      <c r="R133" s="367"/>
      <c r="S133" s="106"/>
      <c r="V133" s="367"/>
      <c r="W133" s="126"/>
      <c r="X133" s="106"/>
      <c r="Y133" s="106"/>
      <c r="Z133" s="106"/>
      <c r="AA133" s="106"/>
      <c r="AB133" s="106"/>
      <c r="AC133" s="106"/>
      <c r="AD133" s="626"/>
      <c r="AE133" s="106"/>
    </row>
    <row r="134" spans="2:31">
      <c r="B134" s="106"/>
      <c r="C134" s="126"/>
      <c r="D134" s="126"/>
      <c r="E134" s="367"/>
      <c r="F134" s="367"/>
      <c r="G134" s="367"/>
      <c r="H134" s="367"/>
      <c r="I134" s="367"/>
      <c r="J134" s="367"/>
      <c r="K134" s="367"/>
      <c r="L134" s="367"/>
      <c r="M134" s="367"/>
      <c r="N134" s="367"/>
      <c r="O134" s="98"/>
      <c r="P134" s="98"/>
      <c r="Q134" s="367"/>
      <c r="R134" s="367"/>
      <c r="S134" s="106"/>
      <c r="V134" s="367"/>
      <c r="W134" s="126"/>
      <c r="X134" s="106"/>
      <c r="Y134" s="106"/>
      <c r="Z134" s="106"/>
      <c r="AA134" s="106"/>
      <c r="AB134" s="334"/>
      <c r="AC134" s="106"/>
      <c r="AD134" s="626"/>
      <c r="AE134" s="106"/>
    </row>
    <row r="135" spans="2:31">
      <c r="B135" s="106"/>
      <c r="C135" s="367"/>
      <c r="D135" s="106"/>
      <c r="E135" s="367"/>
      <c r="F135" s="367"/>
      <c r="G135" s="367"/>
      <c r="H135" s="367"/>
      <c r="I135" s="367"/>
      <c r="J135" s="367"/>
      <c r="K135" s="367"/>
      <c r="L135" s="367"/>
      <c r="M135" s="367"/>
      <c r="N135" s="367"/>
      <c r="O135" s="98"/>
      <c r="P135" s="98"/>
      <c r="Q135" s="126"/>
      <c r="R135" s="367"/>
      <c r="S135" s="106"/>
      <c r="V135" s="367"/>
      <c r="W135" s="126"/>
      <c r="X135" s="106"/>
      <c r="Y135" s="106"/>
      <c r="Z135" s="106"/>
      <c r="AA135" s="106"/>
      <c r="AB135" s="334"/>
      <c r="AC135" s="106"/>
      <c r="AD135" s="627"/>
      <c r="AE135" s="106"/>
    </row>
    <row r="136" spans="2:31">
      <c r="B136" s="106"/>
      <c r="C136" s="126"/>
      <c r="D136" s="201"/>
      <c r="E136" s="126"/>
      <c r="F136" s="126"/>
      <c r="G136" s="126"/>
      <c r="H136" s="126"/>
      <c r="I136" s="101"/>
      <c r="J136" s="126"/>
      <c r="K136" s="126"/>
      <c r="L136" s="126"/>
      <c r="M136" s="126"/>
      <c r="N136" s="101"/>
      <c r="O136" s="98"/>
      <c r="P136" s="98"/>
      <c r="Q136" s="201"/>
      <c r="R136" s="367"/>
      <c r="S136" s="126"/>
      <c r="V136" s="367"/>
      <c r="W136" s="126"/>
      <c r="X136" s="106"/>
      <c r="Y136" s="274"/>
      <c r="Z136" s="367"/>
      <c r="AA136" s="157"/>
      <c r="AB136" s="628"/>
      <c r="AC136" s="106"/>
      <c r="AD136" s="627"/>
      <c r="AE136" s="106"/>
    </row>
    <row r="137" spans="2:31">
      <c r="B137" s="157"/>
      <c r="C137" s="126"/>
      <c r="D137" s="629"/>
      <c r="E137" s="630"/>
      <c r="F137" s="630"/>
      <c r="G137" s="630"/>
      <c r="H137" s="630"/>
      <c r="I137" s="630"/>
      <c r="J137" s="630"/>
      <c r="K137" s="630"/>
      <c r="L137" s="630"/>
      <c r="M137" s="630"/>
      <c r="N137" s="630"/>
      <c r="O137" s="629"/>
      <c r="P137" s="367"/>
      <c r="Q137" s="367"/>
      <c r="R137" s="106"/>
      <c r="S137" s="507"/>
      <c r="V137" s="106"/>
      <c r="W137" s="106"/>
      <c r="X137" s="106"/>
      <c r="Y137" s="631"/>
      <c r="Z137" s="126"/>
      <c r="AA137" s="121"/>
      <c r="AB137" s="632"/>
      <c r="AC137" s="106"/>
      <c r="AD137" s="633"/>
      <c r="AE137" s="106"/>
    </row>
    <row r="138" spans="2:31">
      <c r="B138" s="157"/>
      <c r="C138" s="126"/>
      <c r="D138" s="629"/>
      <c r="E138" s="630"/>
      <c r="F138" s="630"/>
      <c r="G138" s="630"/>
      <c r="H138" s="630"/>
      <c r="I138" s="630"/>
      <c r="J138" s="630"/>
      <c r="K138" s="630"/>
      <c r="L138" s="630"/>
      <c r="M138" s="630"/>
      <c r="N138" s="630"/>
      <c r="O138" s="634"/>
      <c r="P138" s="635"/>
      <c r="Q138" s="367"/>
      <c r="R138" s="106"/>
      <c r="S138" s="106"/>
      <c r="V138" s="106"/>
      <c r="W138" s="106"/>
      <c r="X138" s="106"/>
      <c r="Y138" s="631"/>
      <c r="Z138" s="126"/>
      <c r="AA138" s="121"/>
      <c r="AB138" s="632"/>
      <c r="AC138" s="106"/>
      <c r="AD138" s="633"/>
      <c r="AE138" s="106"/>
    </row>
    <row r="139" spans="2:31">
      <c r="B139" s="157"/>
      <c r="C139" s="126"/>
      <c r="D139" s="629"/>
      <c r="E139" s="630"/>
      <c r="F139" s="630"/>
      <c r="G139" s="630"/>
      <c r="H139" s="645"/>
      <c r="I139" s="630"/>
      <c r="J139" s="630"/>
      <c r="K139" s="645"/>
      <c r="L139" s="630"/>
      <c r="M139" s="630"/>
      <c r="N139" s="630"/>
      <c r="O139" s="629"/>
      <c r="P139" s="635"/>
      <c r="Q139" s="367"/>
      <c r="R139" s="106"/>
      <c r="S139" s="106"/>
      <c r="V139" s="106"/>
      <c r="W139" s="106"/>
      <c r="X139" s="106"/>
      <c r="Y139" s="631"/>
      <c r="Z139" s="126"/>
      <c r="AA139" s="121"/>
      <c r="AB139" s="632"/>
      <c r="AC139" s="106"/>
      <c r="AD139" s="636"/>
      <c r="AE139" s="106"/>
    </row>
    <row r="140" spans="2:31">
      <c r="B140" s="157"/>
      <c r="C140" s="126"/>
      <c r="D140" s="629"/>
      <c r="E140" s="630"/>
      <c r="F140" s="630"/>
      <c r="G140" s="630"/>
      <c r="H140" s="630"/>
      <c r="I140" s="630"/>
      <c r="J140" s="630"/>
      <c r="K140" s="630"/>
      <c r="L140" s="630"/>
      <c r="M140" s="630"/>
      <c r="N140" s="645"/>
      <c r="O140" s="637"/>
      <c r="P140" s="635"/>
      <c r="Q140" s="367"/>
      <c r="R140" s="106"/>
      <c r="S140" s="106"/>
      <c r="V140" s="106"/>
      <c r="W140" s="106"/>
      <c r="X140" s="106"/>
      <c r="Y140" s="631"/>
      <c r="Z140" s="126"/>
      <c r="AA140" s="121"/>
      <c r="AB140" s="632"/>
      <c r="AC140" s="106"/>
      <c r="AD140" s="633"/>
      <c r="AE140" s="106"/>
    </row>
    <row r="141" spans="2:31">
      <c r="B141" s="157"/>
      <c r="C141" s="126"/>
      <c r="D141" s="629"/>
      <c r="E141" s="630"/>
      <c r="F141" s="630"/>
      <c r="G141" s="630"/>
      <c r="H141" s="630"/>
      <c r="I141" s="630"/>
      <c r="J141" s="630"/>
      <c r="K141" s="630"/>
      <c r="L141" s="630"/>
      <c r="M141" s="630"/>
      <c r="N141" s="630"/>
      <c r="O141" s="629"/>
      <c r="P141" s="635"/>
      <c r="Q141" s="367"/>
      <c r="R141" s="106"/>
      <c r="S141" s="106"/>
      <c r="V141" s="106"/>
      <c r="W141" s="106"/>
      <c r="X141" s="106"/>
      <c r="Y141" s="631"/>
      <c r="Z141" s="126"/>
      <c r="AA141" s="121"/>
      <c r="AB141" s="632"/>
      <c r="AC141" s="106"/>
      <c r="AD141" s="638"/>
      <c r="AE141" s="106"/>
    </row>
    <row r="142" spans="2:31">
      <c r="B142" s="157"/>
      <c r="C142" s="126"/>
      <c r="D142" s="629"/>
      <c r="E142" s="630"/>
      <c r="F142" s="630"/>
      <c r="G142" s="630"/>
      <c r="H142" s="630"/>
      <c r="I142" s="630"/>
      <c r="J142" s="630"/>
      <c r="K142" s="630"/>
      <c r="L142" s="630"/>
      <c r="M142" s="630"/>
      <c r="N142" s="630"/>
      <c r="O142" s="629"/>
      <c r="P142" s="635"/>
      <c r="Q142" s="367"/>
      <c r="R142" s="106"/>
      <c r="S142" s="106"/>
      <c r="V142" s="106"/>
      <c r="W142" s="106"/>
      <c r="X142" s="106"/>
      <c r="Y142" s="631"/>
      <c r="Z142" s="126"/>
      <c r="AA142" s="121"/>
      <c r="AB142" s="632"/>
      <c r="AC142" s="106"/>
      <c r="AD142" s="636"/>
      <c r="AE142" s="106"/>
    </row>
    <row r="143" spans="2:31">
      <c r="B143" s="157"/>
      <c r="C143" s="126"/>
      <c r="D143" s="629"/>
      <c r="E143" s="630"/>
      <c r="F143" s="630"/>
      <c r="G143" s="98"/>
      <c r="H143" s="640"/>
      <c r="I143" s="645"/>
      <c r="J143" s="630"/>
      <c r="K143" s="630"/>
      <c r="L143" s="630"/>
      <c r="M143" s="630"/>
      <c r="N143" s="630"/>
      <c r="O143" s="639"/>
      <c r="P143" s="635"/>
      <c r="Q143" s="367"/>
      <c r="R143" s="106"/>
      <c r="S143" s="106"/>
      <c r="V143" s="106"/>
      <c r="W143" s="106"/>
      <c r="X143" s="106"/>
      <c r="Y143" s="631"/>
      <c r="Z143" s="126"/>
      <c r="AA143" s="121"/>
      <c r="AB143" s="632"/>
      <c r="AC143" s="106"/>
      <c r="AD143" s="638"/>
      <c r="AE143" s="106"/>
    </row>
    <row r="144" spans="2:31">
      <c r="B144" s="157"/>
      <c r="C144" s="126"/>
      <c r="D144" s="629"/>
      <c r="E144" s="496"/>
      <c r="F144" s="630"/>
      <c r="G144" s="630"/>
      <c r="H144" s="630"/>
      <c r="I144" s="630"/>
      <c r="J144" s="630"/>
      <c r="K144" s="630"/>
      <c r="L144" s="630"/>
      <c r="M144" s="630"/>
      <c r="N144" s="630"/>
      <c r="O144" s="629"/>
      <c r="P144" s="635"/>
      <c r="Q144" s="367"/>
      <c r="R144" s="106"/>
      <c r="S144" s="106"/>
      <c r="V144" s="106"/>
      <c r="W144" s="106"/>
      <c r="X144" s="106"/>
      <c r="Y144" s="631"/>
      <c r="Z144" s="126"/>
      <c r="AA144" s="121"/>
      <c r="AB144" s="632"/>
      <c r="AC144" s="106"/>
      <c r="AD144" s="633"/>
      <c r="AE144" s="106"/>
    </row>
    <row r="145" spans="2:31">
      <c r="B145" s="157"/>
      <c r="C145" s="126"/>
      <c r="D145" s="629"/>
      <c r="E145" s="496"/>
      <c r="F145" s="630"/>
      <c r="G145" s="630"/>
      <c r="H145" s="630"/>
      <c r="I145" s="630"/>
      <c r="J145" s="630"/>
      <c r="K145" s="630"/>
      <c r="L145" s="630"/>
      <c r="M145" s="630"/>
      <c r="N145" s="630"/>
      <c r="O145" s="629"/>
      <c r="P145" s="635"/>
      <c r="Q145" s="367"/>
      <c r="R145" s="106"/>
      <c r="S145" s="106"/>
      <c r="V145" s="106"/>
      <c r="W145" s="106"/>
      <c r="X145" s="106"/>
      <c r="Y145" s="631"/>
      <c r="Z145" s="126"/>
      <c r="AA145" s="121"/>
      <c r="AB145" s="632"/>
      <c r="AC145" s="106"/>
      <c r="AD145" s="633"/>
      <c r="AE145" s="106"/>
    </row>
    <row r="146" spans="2:31">
      <c r="B146" s="157"/>
      <c r="C146" s="126"/>
      <c r="D146" s="629"/>
      <c r="E146" s="496"/>
      <c r="F146" s="630"/>
      <c r="G146" s="630"/>
      <c r="H146" s="630"/>
      <c r="I146" s="630"/>
      <c r="J146" s="630"/>
      <c r="K146" s="630"/>
      <c r="L146" s="630"/>
      <c r="M146" s="630"/>
      <c r="N146" s="630"/>
      <c r="O146" s="629"/>
      <c r="P146" s="635"/>
      <c r="Q146" s="367"/>
      <c r="R146" s="106"/>
      <c r="S146" s="106"/>
      <c r="V146" s="106"/>
      <c r="W146" s="106"/>
      <c r="X146" s="106"/>
      <c r="Y146" s="631"/>
      <c r="Z146" s="126"/>
      <c r="AA146" s="121"/>
      <c r="AB146" s="632"/>
      <c r="AC146" s="106"/>
      <c r="AD146" s="633"/>
      <c r="AE146" s="106"/>
    </row>
    <row r="147" spans="2:31">
      <c r="B147" s="157"/>
      <c r="C147" s="126"/>
      <c r="D147" s="629"/>
      <c r="E147" s="496"/>
      <c r="F147" s="630"/>
      <c r="G147" s="630"/>
      <c r="H147" s="630"/>
      <c r="I147" s="630"/>
      <c r="J147" s="630"/>
      <c r="K147" s="630"/>
      <c r="L147" s="630"/>
      <c r="M147" s="630"/>
      <c r="N147" s="630"/>
      <c r="O147" s="629"/>
      <c r="P147" s="635"/>
      <c r="Q147" s="367"/>
      <c r="R147" s="106"/>
      <c r="S147" s="106"/>
      <c r="V147" s="106"/>
      <c r="W147" s="106"/>
      <c r="X147" s="106"/>
      <c r="Y147" s="631"/>
      <c r="Z147" s="126"/>
      <c r="AA147" s="121"/>
      <c r="AB147" s="632"/>
      <c r="AC147" s="106"/>
      <c r="AD147" s="633"/>
      <c r="AE147" s="106"/>
    </row>
    <row r="148" spans="2:31">
      <c r="B148" s="157"/>
      <c r="C148" s="126"/>
      <c r="D148" s="629"/>
      <c r="E148" s="496"/>
      <c r="F148" s="630"/>
      <c r="G148" s="630"/>
      <c r="H148" s="630"/>
      <c r="I148" s="630"/>
      <c r="J148" s="630"/>
      <c r="K148" s="630"/>
      <c r="L148" s="630"/>
      <c r="M148" s="630"/>
      <c r="N148" s="630"/>
      <c r="O148" s="629"/>
      <c r="P148" s="635"/>
      <c r="Q148" s="367"/>
      <c r="R148" s="106"/>
      <c r="S148" s="106"/>
      <c r="V148" s="106"/>
      <c r="W148" s="106"/>
      <c r="X148" s="106"/>
      <c r="Y148" s="631"/>
      <c r="Z148" s="126"/>
      <c r="AA148" s="121"/>
      <c r="AB148" s="632"/>
      <c r="AC148" s="106"/>
      <c r="AD148" s="633"/>
      <c r="AE148" s="106"/>
    </row>
    <row r="149" spans="2:31">
      <c r="B149" s="157"/>
      <c r="C149" s="126"/>
      <c r="D149" s="629"/>
      <c r="E149" s="496"/>
      <c r="F149" s="630"/>
      <c r="G149" s="630"/>
      <c r="H149" s="630"/>
      <c r="I149" s="630"/>
      <c r="J149" s="630"/>
      <c r="K149" s="630"/>
      <c r="L149" s="630"/>
      <c r="M149" s="630"/>
      <c r="N149" s="630"/>
      <c r="O149" s="629"/>
      <c r="P149" s="635"/>
      <c r="Q149" s="367"/>
      <c r="R149" s="106"/>
      <c r="S149" s="106"/>
      <c r="V149" s="106"/>
      <c r="W149" s="106"/>
      <c r="X149" s="106"/>
      <c r="Y149" s="631"/>
      <c r="Z149" s="126"/>
      <c r="AA149" s="121"/>
      <c r="AB149" s="632"/>
      <c r="AC149" s="106"/>
      <c r="AD149" s="633"/>
      <c r="AE149" s="106"/>
    </row>
    <row r="150" spans="2:31" ht="13.5" customHeight="1">
      <c r="B150" s="157"/>
      <c r="C150" s="126"/>
      <c r="D150" s="629"/>
      <c r="E150" s="496"/>
      <c r="F150" s="630"/>
      <c r="G150" s="630"/>
      <c r="H150" s="630"/>
      <c r="I150" s="630"/>
      <c r="J150" s="630"/>
      <c r="K150" s="630"/>
      <c r="L150" s="630"/>
      <c r="M150" s="630"/>
      <c r="N150" s="630"/>
      <c r="O150" s="629"/>
      <c r="P150" s="635"/>
      <c r="Q150" s="367"/>
      <c r="R150" s="106"/>
      <c r="S150" s="106"/>
      <c r="V150" s="106"/>
      <c r="W150" s="106"/>
      <c r="X150" s="106"/>
      <c r="Y150" s="631"/>
      <c r="Z150" s="126"/>
      <c r="AA150" s="121"/>
      <c r="AB150" s="632"/>
      <c r="AC150" s="106"/>
      <c r="AD150" s="633"/>
      <c r="AE150" s="106"/>
    </row>
    <row r="151" spans="2:31">
      <c r="B151" s="157"/>
      <c r="C151" s="126"/>
      <c r="D151" s="629"/>
      <c r="E151" s="496"/>
      <c r="F151" s="630"/>
      <c r="G151" s="630"/>
      <c r="H151" s="630"/>
      <c r="I151" s="630"/>
      <c r="J151" s="630"/>
      <c r="K151" s="630"/>
      <c r="L151" s="630"/>
      <c r="M151" s="630"/>
      <c r="N151" s="630"/>
      <c r="O151" s="629"/>
      <c r="P151" s="635"/>
      <c r="Q151" s="367"/>
      <c r="R151" s="106"/>
      <c r="S151" s="106"/>
      <c r="V151" s="106"/>
      <c r="W151" s="106"/>
      <c r="X151" s="106"/>
      <c r="Y151" s="631"/>
      <c r="Z151" s="126"/>
      <c r="AA151" s="121"/>
      <c r="AB151" s="632"/>
      <c r="AC151" s="106"/>
      <c r="AD151" s="636"/>
      <c r="AE151" s="106"/>
    </row>
    <row r="152" spans="2:31" ht="12.75" customHeight="1">
      <c r="B152" s="157"/>
      <c r="C152" s="126"/>
      <c r="D152" s="629"/>
      <c r="E152" s="496"/>
      <c r="F152" s="640"/>
      <c r="G152" s="641"/>
      <c r="H152" s="630"/>
      <c r="I152" s="630"/>
      <c r="J152" s="630"/>
      <c r="K152" s="630"/>
      <c r="L152" s="640"/>
      <c r="M152" s="640"/>
      <c r="N152" s="630"/>
      <c r="O152" s="634"/>
      <c r="P152" s="635"/>
      <c r="Q152" s="367"/>
      <c r="R152" s="106"/>
      <c r="S152" s="106"/>
      <c r="V152" s="106"/>
      <c r="W152" s="106"/>
      <c r="X152" s="106"/>
      <c r="Y152" s="631"/>
      <c r="Z152" s="126"/>
      <c r="AA152" s="121"/>
      <c r="AB152" s="632"/>
      <c r="AC152" s="106"/>
      <c r="AD152" s="642"/>
      <c r="AE152" s="106"/>
    </row>
    <row r="153" spans="2:31">
      <c r="B153" s="157"/>
      <c r="C153" s="126"/>
      <c r="D153" s="629"/>
      <c r="E153" s="496"/>
      <c r="F153" s="640"/>
      <c r="G153" s="641"/>
      <c r="H153" s="630"/>
      <c r="I153" s="630"/>
      <c r="J153" s="630"/>
      <c r="K153" s="630"/>
      <c r="L153" s="640"/>
      <c r="M153" s="640"/>
      <c r="N153" s="630"/>
      <c r="O153" s="629"/>
      <c r="P153" s="635"/>
      <c r="Q153" s="367"/>
      <c r="R153" s="106"/>
      <c r="S153" s="106"/>
      <c r="V153" s="106"/>
      <c r="W153" s="106"/>
      <c r="X153" s="106"/>
      <c r="Y153" s="631"/>
      <c r="Z153" s="126"/>
      <c r="AA153" s="121"/>
      <c r="AB153" s="632"/>
      <c r="AC153" s="106"/>
      <c r="AD153" s="633"/>
      <c r="AE153" s="106"/>
    </row>
    <row r="154" spans="2:31" ht="12.75" customHeight="1">
      <c r="B154" s="157"/>
      <c r="C154" s="126"/>
      <c r="D154" s="629"/>
      <c r="E154" s="496"/>
      <c r="F154" s="640"/>
      <c r="G154" s="641"/>
      <c r="H154" s="630"/>
      <c r="I154" s="630"/>
      <c r="J154" s="630"/>
      <c r="K154" s="630"/>
      <c r="L154" s="640"/>
      <c r="M154" s="640"/>
      <c r="N154" s="630"/>
      <c r="O154" s="629"/>
      <c r="P154" s="635"/>
      <c r="Q154" s="367"/>
      <c r="R154" s="106"/>
      <c r="S154" s="106"/>
      <c r="V154" s="106"/>
      <c r="W154" s="106"/>
      <c r="X154" s="106"/>
      <c r="Y154" s="631"/>
      <c r="Z154" s="126"/>
      <c r="AA154" s="121"/>
      <c r="AB154" s="632"/>
      <c r="AC154" s="106"/>
      <c r="AD154" s="633"/>
      <c r="AE154" s="106"/>
    </row>
    <row r="155" spans="2:31">
      <c r="B155" s="157"/>
      <c r="C155" s="126"/>
      <c r="D155" s="629"/>
      <c r="E155" s="654"/>
      <c r="F155" s="640"/>
      <c r="G155" s="641"/>
      <c r="H155" s="630"/>
      <c r="I155" s="652"/>
      <c r="J155" s="630"/>
      <c r="K155" s="652"/>
      <c r="L155" s="645"/>
      <c r="M155" s="645"/>
      <c r="N155" s="630"/>
      <c r="O155" s="629"/>
      <c r="P155" s="635"/>
      <c r="Q155" s="367"/>
      <c r="R155" s="106"/>
      <c r="S155" s="106"/>
      <c r="V155" s="106"/>
      <c r="W155" s="106"/>
      <c r="X155" s="106"/>
      <c r="Y155" s="631"/>
      <c r="Z155" s="126"/>
      <c r="AA155" s="121"/>
      <c r="AB155" s="632"/>
      <c r="AC155" s="106"/>
      <c r="AD155" s="638"/>
      <c r="AE155" s="106"/>
    </row>
    <row r="156" spans="2:31">
      <c r="B156" s="157"/>
      <c r="C156" s="126"/>
      <c r="D156" s="629"/>
      <c r="E156" s="496"/>
      <c r="F156" s="645"/>
      <c r="G156" s="641"/>
      <c r="H156" s="630"/>
      <c r="I156" s="630"/>
      <c r="J156" s="630"/>
      <c r="K156" s="630"/>
      <c r="L156" s="645"/>
      <c r="M156" s="645"/>
      <c r="N156" s="630"/>
      <c r="O156" s="629"/>
      <c r="P156" s="635"/>
      <c r="Q156" s="367"/>
      <c r="R156" s="106"/>
      <c r="S156" s="106"/>
      <c r="V156" s="106"/>
      <c r="W156" s="106"/>
      <c r="X156" s="106"/>
      <c r="Y156" s="631"/>
      <c r="Z156" s="126"/>
      <c r="AA156" s="121"/>
      <c r="AB156" s="632"/>
      <c r="AC156" s="106"/>
      <c r="AD156" s="633"/>
      <c r="AE156" s="106"/>
    </row>
    <row r="157" spans="2:31">
      <c r="B157" s="157"/>
      <c r="C157" s="126"/>
      <c r="D157" s="629"/>
      <c r="E157" s="496"/>
      <c r="F157" s="640"/>
      <c r="G157" s="641"/>
      <c r="H157" s="630"/>
      <c r="I157" s="630"/>
      <c r="J157" s="630"/>
      <c r="K157" s="630"/>
      <c r="L157" s="645"/>
      <c r="M157" s="640"/>
      <c r="N157" s="630"/>
      <c r="O157" s="629"/>
      <c r="P157" s="635"/>
      <c r="Q157" s="367"/>
      <c r="R157" s="106"/>
      <c r="S157" s="106"/>
      <c r="V157" s="106"/>
      <c r="W157" s="106"/>
      <c r="X157" s="106"/>
      <c r="Y157" s="631"/>
      <c r="Z157" s="126"/>
      <c r="AA157" s="121"/>
      <c r="AB157" s="632"/>
      <c r="AC157" s="106"/>
      <c r="AD157" s="633"/>
      <c r="AE157" s="106"/>
    </row>
    <row r="158" spans="2:31">
      <c r="B158" s="157"/>
      <c r="C158" s="126"/>
      <c r="D158" s="629"/>
      <c r="E158" s="496"/>
      <c r="F158" s="645"/>
      <c r="G158" s="641"/>
      <c r="H158" s="630"/>
      <c r="I158" s="630"/>
      <c r="J158" s="630"/>
      <c r="K158" s="630"/>
      <c r="L158" s="641"/>
      <c r="M158" s="641"/>
      <c r="N158" s="98"/>
      <c r="O158" s="629"/>
      <c r="P158" s="635"/>
      <c r="Q158" s="367"/>
      <c r="R158" s="106"/>
      <c r="S158" s="106"/>
      <c r="V158" s="106"/>
      <c r="W158" s="106"/>
      <c r="X158" s="106"/>
      <c r="Y158" s="631"/>
      <c r="Z158" s="126"/>
      <c r="AA158" s="121"/>
      <c r="AB158" s="632"/>
      <c r="AC158" s="106"/>
      <c r="AD158" s="633"/>
      <c r="AE158" s="106"/>
    </row>
    <row r="159" spans="2:31">
      <c r="B159" s="157"/>
      <c r="C159" s="126"/>
      <c r="D159" s="629"/>
      <c r="E159" s="496"/>
      <c r="F159" s="645"/>
      <c r="G159" s="645"/>
      <c r="H159" s="630"/>
      <c r="I159" s="630"/>
      <c r="J159" s="630"/>
      <c r="K159" s="640"/>
      <c r="L159" s="652"/>
      <c r="M159" s="645"/>
      <c r="N159" s="641"/>
      <c r="O159" s="629"/>
      <c r="P159" s="635"/>
      <c r="Q159" s="367"/>
      <c r="R159" s="106"/>
      <c r="S159" s="106"/>
      <c r="V159" s="106"/>
      <c r="W159" s="106"/>
      <c r="X159" s="106"/>
      <c r="Y159" s="631"/>
      <c r="Z159" s="126"/>
      <c r="AA159" s="121"/>
      <c r="AB159" s="632"/>
      <c r="AC159" s="106"/>
      <c r="AD159" s="633"/>
      <c r="AE159" s="106"/>
    </row>
    <row r="160" spans="2:31" ht="10.5" customHeight="1">
      <c r="B160" s="157"/>
      <c r="C160" s="126"/>
      <c r="D160" s="629"/>
      <c r="E160" s="496"/>
      <c r="F160" s="640"/>
      <c r="G160" s="641"/>
      <c r="H160" s="630"/>
      <c r="I160" s="630"/>
      <c r="J160" s="630"/>
      <c r="K160" s="630"/>
      <c r="L160" s="640"/>
      <c r="M160" s="640"/>
      <c r="N160" s="630"/>
      <c r="O160" s="629"/>
      <c r="P160" s="635"/>
      <c r="Q160" s="367"/>
      <c r="R160" s="106"/>
      <c r="S160" s="106"/>
      <c r="V160" s="106"/>
      <c r="W160" s="106"/>
      <c r="X160" s="106"/>
      <c r="Y160" s="631"/>
      <c r="Z160" s="126"/>
      <c r="AA160" s="121"/>
      <c r="AB160" s="632"/>
      <c r="AC160" s="106"/>
      <c r="AD160" s="633"/>
      <c r="AE160" s="106"/>
    </row>
    <row r="161" spans="2:31" ht="12.75" customHeight="1">
      <c r="B161" s="157"/>
      <c r="C161" s="126"/>
      <c r="D161" s="629"/>
      <c r="E161" s="496"/>
      <c r="F161" s="645"/>
      <c r="G161" s="641"/>
      <c r="H161" s="630"/>
      <c r="I161" s="630"/>
      <c r="J161" s="630"/>
      <c r="K161" s="630"/>
      <c r="L161" s="641"/>
      <c r="M161" s="641"/>
      <c r="N161" s="630"/>
      <c r="O161" s="629"/>
      <c r="P161" s="643"/>
      <c r="Q161" s="367"/>
      <c r="R161" s="106"/>
      <c r="S161" s="106"/>
      <c r="V161" s="106"/>
      <c r="W161" s="106"/>
      <c r="X161" s="106"/>
      <c r="Y161" s="631"/>
      <c r="Z161" s="126"/>
      <c r="AA161" s="121"/>
      <c r="AB161" s="632"/>
      <c r="AC161" s="106"/>
      <c r="AD161" s="644"/>
      <c r="AE161" s="106"/>
    </row>
    <row r="162" spans="2:31">
      <c r="B162" s="157"/>
      <c r="C162" s="126"/>
      <c r="D162" s="629"/>
      <c r="E162" s="496"/>
      <c r="F162" s="640"/>
      <c r="G162" s="641"/>
      <c r="H162" s="630"/>
      <c r="I162" s="630"/>
      <c r="J162" s="630"/>
      <c r="K162" s="630"/>
      <c r="L162" s="641"/>
      <c r="M162" s="641"/>
      <c r="N162" s="630"/>
      <c r="O162" s="629"/>
      <c r="P162" s="635"/>
      <c r="Q162" s="367"/>
      <c r="R162" s="106"/>
      <c r="S162" s="106"/>
      <c r="V162" s="106"/>
      <c r="W162" s="106"/>
      <c r="X162" s="106"/>
      <c r="Y162" s="631"/>
      <c r="Z162" s="126"/>
      <c r="AA162" s="121"/>
      <c r="AB162" s="632"/>
      <c r="AC162" s="106"/>
      <c r="AD162" s="633"/>
      <c r="AE162" s="106"/>
    </row>
    <row r="163" spans="2:31" ht="12.75" customHeight="1">
      <c r="B163" s="157"/>
      <c r="C163" s="126"/>
      <c r="D163" s="629"/>
      <c r="E163" s="496"/>
      <c r="F163" s="641"/>
      <c r="G163" s="645"/>
      <c r="H163" s="630"/>
      <c r="I163" s="630"/>
      <c r="J163" s="630"/>
      <c r="K163" s="630"/>
      <c r="L163" s="652"/>
      <c r="M163" s="645"/>
      <c r="N163" s="630"/>
      <c r="O163" s="629"/>
      <c r="P163" s="643"/>
      <c r="Q163" s="367"/>
      <c r="R163" s="106"/>
      <c r="S163" s="106"/>
      <c r="V163" s="106"/>
      <c r="W163" s="106"/>
      <c r="X163" s="106"/>
      <c r="Y163" s="631"/>
      <c r="Z163" s="126"/>
      <c r="AA163" s="121"/>
      <c r="AB163" s="632"/>
      <c r="AC163" s="106"/>
      <c r="AD163" s="644"/>
      <c r="AE163" s="106"/>
    </row>
    <row r="164" spans="2:31" hidden="1">
      <c r="B164" s="157"/>
      <c r="C164" s="126"/>
      <c r="D164" s="629"/>
      <c r="E164" s="496"/>
      <c r="F164" s="645"/>
      <c r="G164" s="641"/>
      <c r="H164" s="630"/>
      <c r="I164" s="630"/>
      <c r="J164" s="630"/>
      <c r="K164" s="630"/>
      <c r="L164" s="640"/>
      <c r="M164" s="640"/>
      <c r="N164" s="630"/>
      <c r="O164" s="629"/>
      <c r="P164" s="635"/>
      <c r="Q164" s="367"/>
      <c r="R164" s="106"/>
      <c r="S164" s="106"/>
      <c r="V164" s="106"/>
      <c r="W164" s="106"/>
      <c r="X164" s="106"/>
      <c r="Y164" s="631"/>
      <c r="Z164" s="126"/>
      <c r="AA164" s="121"/>
      <c r="AB164" s="632"/>
      <c r="AC164" s="106"/>
      <c r="AD164" s="638"/>
      <c r="AE164" s="106"/>
    </row>
    <row r="165" spans="2:31" ht="13.5" customHeight="1">
      <c r="B165" s="157"/>
      <c r="C165" s="101"/>
      <c r="D165" s="629"/>
      <c r="E165" s="496"/>
      <c r="F165" s="641"/>
      <c r="G165" s="641"/>
      <c r="H165" s="630"/>
      <c r="I165" s="630"/>
      <c r="J165" s="630"/>
      <c r="K165" s="630"/>
      <c r="L165" s="645"/>
      <c r="M165" s="645"/>
      <c r="N165" s="630"/>
      <c r="O165" s="629"/>
      <c r="P165" s="635"/>
      <c r="Q165" s="367"/>
      <c r="R165" s="106"/>
      <c r="S165" s="106"/>
      <c r="V165" s="106"/>
      <c r="W165" s="106"/>
      <c r="X165" s="106"/>
      <c r="Y165" s="631"/>
      <c r="Z165" s="126"/>
      <c r="AA165" s="121"/>
      <c r="AB165" s="632"/>
      <c r="AC165" s="106"/>
      <c r="AD165" s="633"/>
      <c r="AE165" s="106"/>
    </row>
    <row r="166" spans="2:31" ht="12.75" customHeight="1">
      <c r="B166" s="157"/>
      <c r="C166" s="126"/>
      <c r="D166" s="629"/>
      <c r="E166" s="496"/>
      <c r="F166" s="640"/>
      <c r="G166" s="641"/>
      <c r="H166" s="652"/>
      <c r="I166" s="630"/>
      <c r="J166" s="630"/>
      <c r="K166" s="630"/>
      <c r="L166" s="640"/>
      <c r="M166" s="641"/>
      <c r="N166" s="630"/>
      <c r="O166" s="634"/>
      <c r="P166" s="643"/>
      <c r="Q166" s="367"/>
      <c r="R166" s="106"/>
      <c r="S166" s="106"/>
      <c r="V166" s="106"/>
      <c r="W166" s="106"/>
      <c r="X166" s="106"/>
      <c r="Y166" s="631"/>
      <c r="Z166" s="126"/>
      <c r="AA166" s="121"/>
      <c r="AB166" s="632"/>
      <c r="AC166" s="106"/>
      <c r="AD166" s="644"/>
      <c r="AE166" s="106"/>
    </row>
    <row r="167" spans="2:31" ht="12.75" customHeight="1">
      <c r="B167" s="157"/>
      <c r="C167" s="126"/>
      <c r="D167" s="629"/>
      <c r="E167" s="496"/>
      <c r="F167" s="652"/>
      <c r="G167" s="652"/>
      <c r="H167" s="630"/>
      <c r="I167" s="630"/>
      <c r="J167" s="630"/>
      <c r="K167" s="630"/>
      <c r="L167" s="653"/>
      <c r="M167" s="652"/>
      <c r="N167" s="630"/>
      <c r="O167" s="634"/>
      <c r="P167" s="635"/>
      <c r="Q167" s="367"/>
      <c r="R167" s="106"/>
      <c r="S167" s="106"/>
      <c r="V167" s="106"/>
      <c r="W167" s="106"/>
      <c r="X167" s="106"/>
      <c r="Y167" s="631"/>
      <c r="Z167" s="126"/>
      <c r="AA167" s="121"/>
      <c r="AB167" s="632"/>
      <c r="AC167" s="106"/>
      <c r="AD167" s="647"/>
      <c r="AE167" s="106"/>
    </row>
    <row r="168" spans="2:31" ht="12.75" customHeight="1">
      <c r="B168" s="157"/>
      <c r="C168" s="126"/>
      <c r="D168" s="629"/>
      <c r="E168" s="648"/>
      <c r="F168" s="153"/>
      <c r="G168" s="153"/>
      <c r="H168" s="153"/>
      <c r="I168" s="153"/>
      <c r="J168" s="153"/>
      <c r="K168" s="153"/>
      <c r="L168" s="153"/>
      <c r="M168" s="153"/>
      <c r="N168" s="153"/>
      <c r="O168" s="634"/>
      <c r="P168" s="635"/>
      <c r="Q168" s="367"/>
      <c r="R168" s="106"/>
      <c r="S168" s="106"/>
      <c r="V168" s="106"/>
      <c r="W168" s="106"/>
      <c r="X168" s="106"/>
      <c r="Y168" s="631"/>
      <c r="Z168" s="126"/>
      <c r="AA168" s="121"/>
      <c r="AB168" s="632"/>
      <c r="AC168" s="106"/>
      <c r="AD168" s="633"/>
      <c r="AE168" s="106"/>
    </row>
    <row r="169" spans="2:31" ht="12.75" customHeight="1">
      <c r="B169" s="157"/>
      <c r="C169" s="126"/>
      <c r="D169" s="629"/>
      <c r="E169" s="648"/>
      <c r="F169" s="153"/>
      <c r="G169" s="153"/>
      <c r="H169" s="153"/>
      <c r="I169" s="153"/>
      <c r="J169" s="153"/>
      <c r="K169" s="153"/>
      <c r="L169" s="153"/>
      <c r="M169" s="153"/>
      <c r="N169" s="153"/>
      <c r="O169" s="634"/>
      <c r="P169" s="635"/>
      <c r="Q169" s="367"/>
      <c r="R169" s="106"/>
      <c r="S169" s="106"/>
      <c r="V169" s="106"/>
      <c r="W169" s="106"/>
      <c r="X169" s="106"/>
      <c r="Y169" s="631"/>
      <c r="Z169" s="126"/>
      <c r="AA169" s="121"/>
      <c r="AB169" s="632"/>
      <c r="AC169" s="106"/>
      <c r="AD169" s="633"/>
      <c r="AE169" s="106"/>
    </row>
    <row r="170" spans="2:31" ht="11.25" customHeight="1">
      <c r="B170" s="157"/>
      <c r="C170" s="126"/>
      <c r="D170" s="629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634"/>
      <c r="P170" s="635"/>
      <c r="Q170" s="367"/>
      <c r="R170" s="106"/>
      <c r="S170" s="106"/>
      <c r="V170" s="106"/>
      <c r="W170" s="106"/>
      <c r="X170" s="106"/>
      <c r="Y170" s="631"/>
      <c r="Z170" s="126"/>
      <c r="AA170" s="121"/>
      <c r="AB170" s="632"/>
      <c r="AC170" s="106"/>
      <c r="AD170" s="633"/>
      <c r="AE170" s="106"/>
    </row>
    <row r="171" spans="2:31" ht="12.75" customHeight="1">
      <c r="B171" s="157"/>
      <c r="C171" s="126"/>
      <c r="D171" s="629"/>
      <c r="E171" s="153"/>
      <c r="F171" s="153"/>
      <c r="G171" s="153"/>
      <c r="H171" s="153"/>
      <c r="I171" s="153"/>
      <c r="J171" s="153"/>
      <c r="K171" s="649"/>
      <c r="L171" s="153"/>
      <c r="M171" s="153"/>
      <c r="N171" s="153"/>
      <c r="O171" s="637"/>
      <c r="P171" s="635"/>
      <c r="Q171" s="367"/>
      <c r="R171" s="106"/>
      <c r="S171" s="106"/>
      <c r="V171" s="106"/>
      <c r="W171" s="106"/>
      <c r="X171" s="106"/>
      <c r="Y171" s="650"/>
      <c r="Z171" s="126"/>
      <c r="AA171" s="651"/>
      <c r="AB171" s="632"/>
      <c r="AC171" s="106"/>
      <c r="AD171" s="633"/>
      <c r="AE171" s="106"/>
    </row>
    <row r="172" spans="2:31" ht="11.25" customHeight="1">
      <c r="B172" s="106"/>
      <c r="C172" s="106"/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</row>
    <row r="173" spans="2:31" ht="12.75" customHeight="1">
      <c r="B173" s="197"/>
      <c r="C173" s="106"/>
      <c r="D173" s="197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94"/>
      <c r="S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</row>
    <row r="174" spans="2:31">
      <c r="B174" s="106"/>
      <c r="C174" s="126"/>
      <c r="D174" s="367"/>
      <c r="E174" s="201"/>
      <c r="F174" s="201"/>
      <c r="G174" s="201"/>
      <c r="H174" s="201"/>
      <c r="I174" s="201"/>
      <c r="J174" s="201"/>
      <c r="K174" s="201"/>
      <c r="L174" s="201"/>
      <c r="M174" s="126"/>
      <c r="N174" s="126"/>
      <c r="O174" s="98"/>
      <c r="P174" s="98"/>
      <c r="Q174" s="126"/>
      <c r="R174" s="367"/>
      <c r="S174" s="106"/>
      <c r="V174" s="367"/>
      <c r="W174" s="126"/>
      <c r="X174" s="106"/>
      <c r="Y174" s="106"/>
      <c r="Z174" s="106"/>
      <c r="AA174" s="106"/>
      <c r="AB174" s="106"/>
      <c r="AC174" s="106"/>
      <c r="AD174" s="106"/>
      <c r="AE174" s="106"/>
    </row>
    <row r="175" spans="2:31">
      <c r="B175" s="106"/>
      <c r="C175" s="126"/>
      <c r="D175" s="98"/>
      <c r="E175" s="201"/>
      <c r="F175" s="201"/>
      <c r="G175" s="201"/>
      <c r="H175" s="201"/>
      <c r="I175" s="201"/>
      <c r="J175" s="201"/>
      <c r="K175" s="201"/>
      <c r="L175" s="201"/>
      <c r="M175" s="126"/>
      <c r="N175" s="126"/>
      <c r="O175" s="98"/>
      <c r="P175" s="98"/>
      <c r="Q175" s="126"/>
      <c r="R175" s="367"/>
      <c r="S175" s="106"/>
      <c r="V175" s="367"/>
      <c r="W175" s="126"/>
      <c r="X175" s="106"/>
      <c r="Y175" s="106"/>
      <c r="Z175" s="106"/>
      <c r="AA175" s="106"/>
      <c r="AB175" s="106"/>
      <c r="AC175" s="106"/>
      <c r="AD175" s="106"/>
      <c r="AE175" s="106"/>
    </row>
    <row r="176" spans="2:31">
      <c r="B176" s="106"/>
      <c r="C176" s="367"/>
      <c r="D176" s="367"/>
      <c r="E176" s="201"/>
      <c r="F176" s="201"/>
      <c r="G176" s="201"/>
      <c r="H176" s="201"/>
      <c r="I176" s="106"/>
      <c r="J176" s="106"/>
      <c r="K176" s="201"/>
      <c r="L176" s="104"/>
      <c r="M176" s="126"/>
      <c r="N176" s="126"/>
      <c r="O176" s="98"/>
      <c r="P176" s="98"/>
      <c r="Q176" s="367"/>
      <c r="R176" s="367"/>
      <c r="S176" s="106"/>
      <c r="V176" s="367"/>
      <c r="W176" s="126"/>
      <c r="X176" s="106"/>
      <c r="Y176" s="106"/>
      <c r="Z176" s="106"/>
      <c r="AA176" s="106"/>
      <c r="AB176" s="106"/>
      <c r="AC176" s="106"/>
      <c r="AD176" s="626"/>
      <c r="AE176" s="106"/>
    </row>
    <row r="177" spans="2:31">
      <c r="B177" s="106"/>
      <c r="C177" s="126"/>
      <c r="D177" s="126"/>
      <c r="E177" s="367"/>
      <c r="F177" s="367"/>
      <c r="G177" s="367"/>
      <c r="H177" s="367"/>
      <c r="I177" s="367"/>
      <c r="J177" s="367"/>
      <c r="K177" s="367"/>
      <c r="L177" s="367"/>
      <c r="M177" s="367"/>
      <c r="N177" s="367"/>
      <c r="O177" s="98"/>
      <c r="P177" s="98"/>
      <c r="Q177" s="367"/>
      <c r="R177" s="367"/>
      <c r="S177" s="106"/>
      <c r="V177" s="367"/>
      <c r="W177" s="126"/>
      <c r="X177" s="106"/>
      <c r="Y177" s="106"/>
      <c r="Z177" s="106"/>
      <c r="AA177" s="106"/>
      <c r="AB177" s="334"/>
      <c r="AC177" s="106"/>
      <c r="AD177" s="626"/>
      <c r="AE177" s="106"/>
    </row>
    <row r="178" spans="2:31">
      <c r="B178" s="106"/>
      <c r="C178" s="367"/>
      <c r="D178" s="106"/>
      <c r="E178" s="367"/>
      <c r="F178" s="367"/>
      <c r="G178" s="367"/>
      <c r="H178" s="367"/>
      <c r="I178" s="367"/>
      <c r="J178" s="367"/>
      <c r="K178" s="367"/>
      <c r="L178" s="367"/>
      <c r="M178" s="367"/>
      <c r="N178" s="367"/>
      <c r="O178" s="98"/>
      <c r="P178" s="98"/>
      <c r="Q178" s="126"/>
      <c r="R178" s="367"/>
      <c r="S178" s="106"/>
      <c r="V178" s="367"/>
      <c r="W178" s="126"/>
      <c r="X178" s="106"/>
      <c r="Y178" s="106"/>
      <c r="Z178" s="106"/>
      <c r="AA178" s="106"/>
      <c r="AB178" s="334"/>
      <c r="AC178" s="106"/>
      <c r="AD178" s="627"/>
      <c r="AE178" s="106"/>
    </row>
    <row r="179" spans="2:31">
      <c r="B179" s="106"/>
      <c r="C179" s="126"/>
      <c r="D179" s="201"/>
      <c r="E179" s="126"/>
      <c r="F179" s="126"/>
      <c r="G179" s="126"/>
      <c r="H179" s="126"/>
      <c r="I179" s="101"/>
      <c r="J179" s="126"/>
      <c r="K179" s="126"/>
      <c r="L179" s="126"/>
      <c r="M179" s="126"/>
      <c r="N179" s="101"/>
      <c r="O179" s="98"/>
      <c r="P179" s="98"/>
      <c r="Q179" s="201"/>
      <c r="R179" s="367"/>
      <c r="S179" s="126"/>
      <c r="V179" s="367"/>
      <c r="W179" s="126"/>
      <c r="X179" s="106"/>
      <c r="Y179" s="274"/>
      <c r="Z179" s="367"/>
      <c r="AA179" s="157"/>
      <c r="AB179" s="628"/>
      <c r="AC179" s="106"/>
      <c r="AD179" s="627"/>
      <c r="AE179" s="106"/>
    </row>
    <row r="180" spans="2:31">
      <c r="B180" s="157"/>
      <c r="C180" s="126"/>
      <c r="D180" s="629"/>
      <c r="E180" s="645"/>
      <c r="F180" s="630"/>
      <c r="G180" s="630"/>
      <c r="H180" s="630"/>
      <c r="I180" s="630"/>
      <c r="J180" s="630"/>
      <c r="K180" s="630"/>
      <c r="L180" s="630"/>
      <c r="M180" s="630"/>
      <c r="N180" s="630"/>
      <c r="O180" s="629"/>
      <c r="P180" s="367"/>
      <c r="Q180" s="367"/>
      <c r="R180" s="106"/>
      <c r="S180" s="507"/>
      <c r="V180" s="106"/>
      <c r="W180" s="106"/>
      <c r="X180" s="106"/>
      <c r="Y180" s="631"/>
      <c r="Z180" s="126"/>
      <c r="AA180" s="121"/>
      <c r="AB180" s="632"/>
      <c r="AC180" s="106"/>
      <c r="AD180" s="633"/>
      <c r="AE180" s="106"/>
    </row>
    <row r="181" spans="2:31">
      <c r="B181" s="157"/>
      <c r="C181" s="126"/>
      <c r="D181" s="629"/>
      <c r="E181" s="645"/>
      <c r="F181" s="630"/>
      <c r="G181" s="630"/>
      <c r="H181" s="630"/>
      <c r="I181" s="630"/>
      <c r="J181" s="630"/>
      <c r="K181" s="630"/>
      <c r="L181" s="630"/>
      <c r="M181" s="630"/>
      <c r="N181" s="630"/>
      <c r="O181" s="634"/>
      <c r="P181" s="635"/>
      <c r="Q181" s="367"/>
      <c r="R181" s="106"/>
      <c r="S181" s="106"/>
      <c r="V181" s="106"/>
      <c r="W181" s="106"/>
      <c r="X181" s="106"/>
      <c r="Y181" s="631"/>
      <c r="Z181" s="126"/>
      <c r="AA181" s="121"/>
      <c r="AB181" s="632"/>
      <c r="AC181" s="106"/>
      <c r="AD181" s="633"/>
      <c r="AE181" s="106"/>
    </row>
    <row r="182" spans="2:31" ht="12" customHeight="1">
      <c r="B182" s="157"/>
      <c r="C182" s="126"/>
      <c r="D182" s="629"/>
      <c r="E182" s="645"/>
      <c r="F182" s="630"/>
      <c r="G182" s="630"/>
      <c r="H182" s="645"/>
      <c r="I182" s="630"/>
      <c r="J182" s="630"/>
      <c r="K182" s="645"/>
      <c r="L182" s="630"/>
      <c r="M182" s="630"/>
      <c r="N182" s="630"/>
      <c r="O182" s="629"/>
      <c r="P182" s="635"/>
      <c r="Q182" s="367"/>
      <c r="R182" s="106"/>
      <c r="S182" s="106"/>
      <c r="V182" s="106"/>
      <c r="W182" s="106"/>
      <c r="X182" s="106"/>
      <c r="Y182" s="631"/>
      <c r="Z182" s="126"/>
      <c r="AA182" s="121"/>
      <c r="AB182" s="632"/>
      <c r="AC182" s="106"/>
      <c r="AD182" s="636"/>
      <c r="AE182" s="106"/>
    </row>
    <row r="183" spans="2:31">
      <c r="B183" s="157"/>
      <c r="C183" s="126"/>
      <c r="D183" s="629"/>
      <c r="E183" s="645"/>
      <c r="F183" s="630"/>
      <c r="G183" s="630"/>
      <c r="H183" s="630"/>
      <c r="I183" s="630"/>
      <c r="J183" s="630"/>
      <c r="K183" s="630"/>
      <c r="L183" s="630"/>
      <c r="M183" s="630"/>
      <c r="N183" s="645"/>
      <c r="O183" s="637"/>
      <c r="P183" s="635"/>
      <c r="Q183" s="367"/>
      <c r="R183" s="106"/>
      <c r="S183" s="106"/>
      <c r="V183" s="106"/>
      <c r="W183" s="106"/>
      <c r="X183" s="106"/>
      <c r="Y183" s="631"/>
      <c r="Z183" s="126"/>
      <c r="AA183" s="121"/>
      <c r="AB183" s="632"/>
      <c r="AC183" s="106"/>
      <c r="AD183" s="633"/>
      <c r="AE183" s="106"/>
    </row>
    <row r="184" spans="2:31" ht="12.75" customHeight="1">
      <c r="B184" s="157"/>
      <c r="C184" s="126"/>
      <c r="D184" s="629"/>
      <c r="E184" s="645"/>
      <c r="F184" s="630"/>
      <c r="G184" s="630"/>
      <c r="H184" s="630"/>
      <c r="I184" s="630"/>
      <c r="J184" s="630"/>
      <c r="K184" s="630"/>
      <c r="L184" s="630"/>
      <c r="M184" s="630"/>
      <c r="N184" s="630"/>
      <c r="O184" s="629"/>
      <c r="P184" s="635"/>
      <c r="Q184" s="367"/>
      <c r="R184" s="106"/>
      <c r="S184" s="106"/>
      <c r="V184" s="106"/>
      <c r="W184" s="106"/>
      <c r="X184" s="106"/>
      <c r="Y184" s="631"/>
      <c r="Z184" s="126"/>
      <c r="AA184" s="121"/>
      <c r="AB184" s="632"/>
      <c r="AC184" s="106"/>
      <c r="AD184" s="638"/>
      <c r="AE184" s="106"/>
    </row>
    <row r="185" spans="2:31">
      <c r="B185" s="157"/>
      <c r="C185" s="126"/>
      <c r="D185" s="629"/>
      <c r="E185" s="645"/>
      <c r="F185" s="630"/>
      <c r="G185" s="630"/>
      <c r="H185" s="630"/>
      <c r="I185" s="630"/>
      <c r="J185" s="630"/>
      <c r="K185" s="630"/>
      <c r="L185" s="630"/>
      <c r="M185" s="630"/>
      <c r="N185" s="630"/>
      <c r="O185" s="629"/>
      <c r="P185" s="635"/>
      <c r="Q185" s="367"/>
      <c r="R185" s="106"/>
      <c r="S185" s="106"/>
      <c r="V185" s="106"/>
      <c r="W185" s="106"/>
      <c r="X185" s="106"/>
      <c r="Y185" s="631"/>
      <c r="Z185" s="126"/>
      <c r="AA185" s="121"/>
      <c r="AB185" s="632"/>
      <c r="AC185" s="106"/>
      <c r="AD185" s="636"/>
      <c r="AE185" s="106"/>
    </row>
    <row r="186" spans="2:31" ht="15" customHeight="1">
      <c r="B186" s="157"/>
      <c r="C186" s="126"/>
      <c r="D186" s="629"/>
      <c r="E186" s="645"/>
      <c r="F186" s="630"/>
      <c r="G186" s="98"/>
      <c r="H186" s="640"/>
      <c r="I186" s="645"/>
      <c r="J186" s="630"/>
      <c r="K186" s="630"/>
      <c r="L186" s="630"/>
      <c r="M186" s="630"/>
      <c r="N186" s="630"/>
      <c r="O186" s="639"/>
      <c r="P186" s="635"/>
      <c r="Q186" s="367"/>
      <c r="R186" s="106"/>
      <c r="S186" s="106"/>
      <c r="V186" s="106"/>
      <c r="W186" s="106"/>
      <c r="X186" s="106"/>
      <c r="Y186" s="631"/>
      <c r="Z186" s="126"/>
      <c r="AA186" s="121"/>
      <c r="AB186" s="632"/>
      <c r="AC186" s="106"/>
      <c r="AD186" s="638"/>
      <c r="AE186" s="106"/>
    </row>
    <row r="187" spans="2:31">
      <c r="B187" s="157"/>
      <c r="C187" s="126"/>
      <c r="D187" s="629"/>
      <c r="E187" s="645"/>
      <c r="F187" s="630"/>
      <c r="G187" s="630"/>
      <c r="H187" s="630"/>
      <c r="I187" s="630"/>
      <c r="J187" s="630"/>
      <c r="K187" s="630"/>
      <c r="L187" s="630"/>
      <c r="M187" s="630"/>
      <c r="N187" s="630"/>
      <c r="O187" s="629"/>
      <c r="P187" s="635"/>
      <c r="Q187" s="367"/>
      <c r="R187" s="106"/>
      <c r="S187" s="106"/>
      <c r="V187" s="106"/>
      <c r="W187" s="106"/>
      <c r="X187" s="106"/>
      <c r="Y187" s="631"/>
      <c r="Z187" s="126"/>
      <c r="AA187" s="121"/>
      <c r="AB187" s="632"/>
      <c r="AC187" s="106"/>
      <c r="AD187" s="633"/>
      <c r="AE187" s="106"/>
    </row>
    <row r="188" spans="2:31">
      <c r="B188" s="157"/>
      <c r="C188" s="126"/>
      <c r="D188" s="629"/>
      <c r="E188" s="645"/>
      <c r="F188" s="630"/>
      <c r="G188" s="630"/>
      <c r="H188" s="630"/>
      <c r="I188" s="630"/>
      <c r="J188" s="630"/>
      <c r="K188" s="630"/>
      <c r="L188" s="630"/>
      <c r="M188" s="630"/>
      <c r="N188" s="630"/>
      <c r="O188" s="629"/>
      <c r="P188" s="635"/>
      <c r="Q188" s="367"/>
      <c r="R188" s="106"/>
      <c r="S188" s="106"/>
      <c r="V188" s="106"/>
      <c r="W188" s="106"/>
      <c r="X188" s="106"/>
      <c r="Y188" s="631"/>
      <c r="Z188" s="126"/>
      <c r="AA188" s="121"/>
      <c r="AB188" s="632"/>
      <c r="AC188" s="106"/>
      <c r="AD188" s="633"/>
      <c r="AE188" s="106"/>
    </row>
    <row r="189" spans="2:31">
      <c r="B189" s="157"/>
      <c r="C189" s="126"/>
      <c r="D189" s="629"/>
      <c r="E189" s="645"/>
      <c r="F189" s="630"/>
      <c r="G189" s="630"/>
      <c r="H189" s="630"/>
      <c r="I189" s="630"/>
      <c r="J189" s="630"/>
      <c r="K189" s="630"/>
      <c r="L189" s="630"/>
      <c r="M189" s="630"/>
      <c r="N189" s="630"/>
      <c r="O189" s="629"/>
      <c r="P189" s="635"/>
      <c r="Q189" s="367"/>
      <c r="R189" s="106"/>
      <c r="S189" s="106"/>
      <c r="V189" s="106"/>
      <c r="W189" s="106"/>
      <c r="X189" s="106"/>
      <c r="Y189" s="631"/>
      <c r="Z189" s="126"/>
      <c r="AA189" s="121"/>
      <c r="AB189" s="632"/>
      <c r="AC189" s="106"/>
      <c r="AD189" s="633"/>
      <c r="AE189" s="106"/>
    </row>
    <row r="190" spans="2:31">
      <c r="B190" s="157"/>
      <c r="C190" s="126"/>
      <c r="D190" s="629"/>
      <c r="E190" s="645"/>
      <c r="F190" s="630"/>
      <c r="G190" s="630"/>
      <c r="H190" s="630"/>
      <c r="I190" s="630"/>
      <c r="J190" s="630"/>
      <c r="K190" s="630"/>
      <c r="L190" s="630"/>
      <c r="M190" s="630"/>
      <c r="N190" s="630"/>
      <c r="O190" s="629"/>
      <c r="P190" s="635"/>
      <c r="Q190" s="367"/>
      <c r="R190" s="106"/>
      <c r="S190" s="106"/>
      <c r="V190" s="106"/>
      <c r="W190" s="106"/>
      <c r="X190" s="106"/>
      <c r="Y190" s="631"/>
      <c r="Z190" s="126"/>
      <c r="AA190" s="121"/>
      <c r="AB190" s="632"/>
      <c r="AC190" s="106"/>
      <c r="AD190" s="633"/>
      <c r="AE190" s="106"/>
    </row>
    <row r="191" spans="2:31">
      <c r="B191" s="157"/>
      <c r="C191" s="126"/>
      <c r="D191" s="629"/>
      <c r="E191" s="645"/>
      <c r="F191" s="630"/>
      <c r="G191" s="630"/>
      <c r="H191" s="630"/>
      <c r="I191" s="630"/>
      <c r="J191" s="630"/>
      <c r="K191" s="630"/>
      <c r="L191" s="630"/>
      <c r="M191" s="630"/>
      <c r="N191" s="630"/>
      <c r="O191" s="629"/>
      <c r="P191" s="635"/>
      <c r="Q191" s="367"/>
      <c r="R191" s="106"/>
      <c r="S191" s="106"/>
      <c r="V191" s="106"/>
      <c r="W191" s="106"/>
      <c r="X191" s="106"/>
      <c r="Y191" s="631"/>
      <c r="Z191" s="126"/>
      <c r="AA191" s="121"/>
      <c r="AB191" s="632"/>
      <c r="AC191" s="106"/>
      <c r="AD191" s="633"/>
      <c r="AE191" s="106"/>
    </row>
    <row r="192" spans="2:31">
      <c r="B192" s="157"/>
      <c r="C192" s="126"/>
      <c r="D192" s="629"/>
      <c r="E192" s="645"/>
      <c r="F192" s="630"/>
      <c r="G192" s="630"/>
      <c r="H192" s="630"/>
      <c r="I192" s="630"/>
      <c r="J192" s="630"/>
      <c r="K192" s="630"/>
      <c r="L192" s="630"/>
      <c r="M192" s="630"/>
      <c r="N192" s="630"/>
      <c r="O192" s="629"/>
      <c r="P192" s="635"/>
      <c r="Q192" s="367"/>
      <c r="R192" s="106"/>
      <c r="S192" s="106"/>
      <c r="V192" s="106"/>
      <c r="W192" s="106"/>
      <c r="X192" s="106"/>
      <c r="Y192" s="631"/>
      <c r="Z192" s="126"/>
      <c r="AA192" s="121"/>
      <c r="AB192" s="632"/>
      <c r="AC192" s="106"/>
      <c r="AD192" s="633"/>
      <c r="AE192" s="106"/>
    </row>
    <row r="193" spans="2:31">
      <c r="B193" s="157"/>
      <c r="C193" s="126"/>
      <c r="D193" s="629"/>
      <c r="E193" s="645"/>
      <c r="F193" s="630"/>
      <c r="G193" s="630"/>
      <c r="H193" s="630"/>
      <c r="I193" s="630"/>
      <c r="J193" s="630"/>
      <c r="K193" s="630"/>
      <c r="L193" s="630"/>
      <c r="M193" s="630"/>
      <c r="N193" s="630"/>
      <c r="O193" s="629"/>
      <c r="P193" s="635"/>
      <c r="Q193" s="367"/>
      <c r="R193" s="106"/>
      <c r="S193" s="106"/>
      <c r="V193" s="106"/>
      <c r="W193" s="106"/>
      <c r="X193" s="106"/>
      <c r="Y193" s="631"/>
      <c r="Z193" s="126"/>
      <c r="AA193" s="121"/>
      <c r="AB193" s="632"/>
      <c r="AC193" s="106"/>
      <c r="AD193" s="633"/>
      <c r="AE193" s="106"/>
    </row>
    <row r="194" spans="2:31" ht="13.5" customHeight="1">
      <c r="B194" s="157"/>
      <c r="C194" s="126"/>
      <c r="D194" s="629"/>
      <c r="E194" s="645"/>
      <c r="F194" s="630"/>
      <c r="G194" s="630"/>
      <c r="H194" s="630"/>
      <c r="I194" s="630"/>
      <c r="J194" s="630"/>
      <c r="K194" s="630"/>
      <c r="L194" s="630"/>
      <c r="M194" s="630"/>
      <c r="N194" s="630"/>
      <c r="O194" s="629"/>
      <c r="P194" s="635"/>
      <c r="Q194" s="367"/>
      <c r="R194" s="106"/>
      <c r="S194" s="106"/>
      <c r="V194" s="106"/>
      <c r="W194" s="106"/>
      <c r="X194" s="106"/>
      <c r="Y194" s="631"/>
      <c r="Z194" s="126"/>
      <c r="AA194" s="121"/>
      <c r="AB194" s="632"/>
      <c r="AC194" s="106"/>
      <c r="AD194" s="636"/>
      <c r="AE194" s="106"/>
    </row>
    <row r="195" spans="2:31" ht="12" customHeight="1">
      <c r="B195" s="157"/>
      <c r="C195" s="126"/>
      <c r="D195" s="629"/>
      <c r="E195" s="648"/>
      <c r="F195" s="640"/>
      <c r="G195" s="641"/>
      <c r="H195" s="630"/>
      <c r="I195" s="630"/>
      <c r="J195" s="630"/>
      <c r="K195" s="630"/>
      <c r="L195" s="640"/>
      <c r="M195" s="640"/>
      <c r="N195" s="630"/>
      <c r="O195" s="634"/>
      <c r="P195" s="635"/>
      <c r="Q195" s="367"/>
      <c r="R195" s="106"/>
      <c r="S195" s="106"/>
      <c r="V195" s="106"/>
      <c r="W195" s="106"/>
      <c r="X195" s="106"/>
      <c r="Y195" s="631"/>
      <c r="Z195" s="126"/>
      <c r="AA195" s="121"/>
      <c r="AB195" s="632"/>
      <c r="AC195" s="106"/>
      <c r="AD195" s="642"/>
      <c r="AE195" s="106"/>
    </row>
    <row r="196" spans="2:31">
      <c r="B196" s="157"/>
      <c r="C196" s="126"/>
      <c r="D196" s="629"/>
      <c r="E196" s="648"/>
      <c r="F196" s="640"/>
      <c r="G196" s="641"/>
      <c r="H196" s="630"/>
      <c r="I196" s="630"/>
      <c r="J196" s="630"/>
      <c r="K196" s="630"/>
      <c r="L196" s="640"/>
      <c r="M196" s="640"/>
      <c r="N196" s="630"/>
      <c r="O196" s="629"/>
      <c r="P196" s="635"/>
      <c r="Q196" s="367"/>
      <c r="R196" s="106"/>
      <c r="S196" s="106"/>
      <c r="V196" s="106"/>
      <c r="W196" s="106"/>
      <c r="X196" s="106"/>
      <c r="Y196" s="631"/>
      <c r="Z196" s="126"/>
      <c r="AA196" s="121"/>
      <c r="AB196" s="632"/>
      <c r="AC196" s="106"/>
      <c r="AD196" s="633"/>
      <c r="AE196" s="106"/>
    </row>
    <row r="197" spans="2:31" ht="13.5" customHeight="1">
      <c r="B197" s="157"/>
      <c r="C197" s="126"/>
      <c r="D197" s="629"/>
      <c r="E197" s="648"/>
      <c r="F197" s="640"/>
      <c r="G197" s="641"/>
      <c r="H197" s="630"/>
      <c r="I197" s="630"/>
      <c r="J197" s="630"/>
      <c r="K197" s="630"/>
      <c r="L197" s="640"/>
      <c r="M197" s="640"/>
      <c r="N197" s="630"/>
      <c r="O197" s="629"/>
      <c r="P197" s="635"/>
      <c r="Q197" s="367"/>
      <c r="R197" s="106"/>
      <c r="S197" s="106"/>
      <c r="V197" s="106"/>
      <c r="W197" s="106"/>
      <c r="X197" s="106"/>
      <c r="Y197" s="631"/>
      <c r="Z197" s="126"/>
      <c r="AA197" s="121"/>
      <c r="AB197" s="632"/>
      <c r="AC197" s="106"/>
      <c r="AD197" s="633"/>
      <c r="AE197" s="106"/>
    </row>
    <row r="198" spans="2:31">
      <c r="B198" s="157"/>
      <c r="C198" s="126"/>
      <c r="D198" s="629"/>
      <c r="E198" s="648"/>
      <c r="F198" s="640"/>
      <c r="G198" s="641"/>
      <c r="H198" s="630"/>
      <c r="I198" s="652"/>
      <c r="J198" s="630"/>
      <c r="K198" s="652"/>
      <c r="L198" s="645"/>
      <c r="M198" s="645"/>
      <c r="N198" s="630"/>
      <c r="O198" s="629"/>
      <c r="P198" s="635"/>
      <c r="Q198" s="367"/>
      <c r="R198" s="106"/>
      <c r="S198" s="106"/>
      <c r="V198" s="106"/>
      <c r="W198" s="106"/>
      <c r="X198" s="106"/>
      <c r="Y198" s="631"/>
      <c r="Z198" s="126"/>
      <c r="AA198" s="121"/>
      <c r="AB198" s="632"/>
      <c r="AC198" s="106"/>
      <c r="AD198" s="638"/>
      <c r="AE198" s="106"/>
    </row>
    <row r="199" spans="2:31">
      <c r="B199" s="157"/>
      <c r="C199" s="126"/>
      <c r="D199" s="629"/>
      <c r="E199" s="648"/>
      <c r="F199" s="645"/>
      <c r="G199" s="641"/>
      <c r="H199" s="630"/>
      <c r="I199" s="630"/>
      <c r="J199" s="630"/>
      <c r="K199" s="630"/>
      <c r="L199" s="645"/>
      <c r="M199" s="645"/>
      <c r="N199" s="630"/>
      <c r="O199" s="629"/>
      <c r="P199" s="635"/>
      <c r="Q199" s="367"/>
      <c r="R199" s="106"/>
      <c r="S199" s="106"/>
      <c r="V199" s="106"/>
      <c r="W199" s="106"/>
      <c r="X199" s="106"/>
      <c r="Y199" s="631"/>
      <c r="Z199" s="126"/>
      <c r="AA199" s="121"/>
      <c r="AB199" s="632"/>
      <c r="AC199" s="106"/>
      <c r="AD199" s="633"/>
      <c r="AE199" s="106"/>
    </row>
    <row r="200" spans="2:31" ht="12" customHeight="1">
      <c r="B200" s="157"/>
      <c r="C200" s="126"/>
      <c r="D200" s="629"/>
      <c r="E200" s="648"/>
      <c r="F200" s="640"/>
      <c r="G200" s="641"/>
      <c r="H200" s="630"/>
      <c r="I200" s="630"/>
      <c r="J200" s="630"/>
      <c r="K200" s="630"/>
      <c r="L200" s="645"/>
      <c r="M200" s="640"/>
      <c r="N200" s="630"/>
      <c r="O200" s="629"/>
      <c r="P200" s="635"/>
      <c r="Q200" s="367"/>
      <c r="R200" s="106"/>
      <c r="S200" s="106"/>
      <c r="V200" s="106"/>
      <c r="W200" s="106"/>
      <c r="X200" s="106"/>
      <c r="Y200" s="631"/>
      <c r="Z200" s="126"/>
      <c r="AA200" s="121"/>
      <c r="AB200" s="632"/>
      <c r="AC200" s="106"/>
      <c r="AD200" s="633"/>
      <c r="AE200" s="106"/>
    </row>
    <row r="201" spans="2:31" ht="12.75" customHeight="1">
      <c r="B201" s="157"/>
      <c r="C201" s="126"/>
      <c r="D201" s="629"/>
      <c r="E201" s="648"/>
      <c r="F201" s="645"/>
      <c r="G201" s="641"/>
      <c r="H201" s="630"/>
      <c r="I201" s="630"/>
      <c r="J201" s="630"/>
      <c r="K201" s="630"/>
      <c r="L201" s="641"/>
      <c r="M201" s="641"/>
      <c r="N201" s="98"/>
      <c r="O201" s="629"/>
      <c r="P201" s="635"/>
      <c r="Q201" s="367"/>
      <c r="R201" s="106"/>
      <c r="S201" s="106"/>
      <c r="V201" s="106"/>
      <c r="W201" s="106"/>
      <c r="X201" s="106"/>
      <c r="Y201" s="631"/>
      <c r="Z201" s="126"/>
      <c r="AA201" s="121"/>
      <c r="AB201" s="632"/>
      <c r="AC201" s="106"/>
      <c r="AD201" s="633"/>
      <c r="AE201" s="106"/>
    </row>
    <row r="202" spans="2:31" ht="11.25" customHeight="1">
      <c r="B202" s="157"/>
      <c r="C202" s="126"/>
      <c r="D202" s="629"/>
      <c r="E202" s="648"/>
      <c r="F202" s="645"/>
      <c r="G202" s="645"/>
      <c r="H202" s="630"/>
      <c r="I202" s="630"/>
      <c r="J202" s="630"/>
      <c r="K202" s="640"/>
      <c r="L202" s="652"/>
      <c r="M202" s="645"/>
      <c r="N202" s="641"/>
      <c r="O202" s="629"/>
      <c r="P202" s="635"/>
      <c r="Q202" s="367"/>
      <c r="R202" s="106"/>
      <c r="S202" s="106"/>
      <c r="V202" s="106"/>
      <c r="W202" s="106"/>
      <c r="X202" s="106"/>
      <c r="Y202" s="631"/>
      <c r="Z202" s="126"/>
      <c r="AA202" s="121"/>
      <c r="AB202" s="632"/>
      <c r="AC202" s="106"/>
      <c r="AD202" s="633"/>
      <c r="AE202" s="106"/>
    </row>
    <row r="203" spans="2:31" ht="12" customHeight="1">
      <c r="B203" s="157"/>
      <c r="C203" s="126"/>
      <c r="D203" s="629"/>
      <c r="E203" s="648"/>
      <c r="F203" s="640"/>
      <c r="G203" s="641"/>
      <c r="H203" s="630"/>
      <c r="I203" s="630"/>
      <c r="J203" s="630"/>
      <c r="K203" s="630"/>
      <c r="L203" s="640"/>
      <c r="M203" s="640"/>
      <c r="N203" s="630"/>
      <c r="O203" s="629"/>
      <c r="P203" s="635"/>
      <c r="Q203" s="367"/>
      <c r="R203" s="106"/>
      <c r="S203" s="106"/>
      <c r="V203" s="106"/>
      <c r="W203" s="106"/>
      <c r="X203" s="106"/>
      <c r="Y203" s="631"/>
      <c r="Z203" s="126"/>
      <c r="AA203" s="121"/>
      <c r="AB203" s="632"/>
      <c r="AC203" s="106"/>
      <c r="AD203" s="633"/>
      <c r="AE203" s="106"/>
    </row>
    <row r="204" spans="2:31">
      <c r="B204" s="157"/>
      <c r="C204" s="126"/>
      <c r="D204" s="629"/>
      <c r="E204" s="648"/>
      <c r="F204" s="645"/>
      <c r="G204" s="641"/>
      <c r="H204" s="630"/>
      <c r="I204" s="630"/>
      <c r="J204" s="630"/>
      <c r="K204" s="630"/>
      <c r="L204" s="641"/>
      <c r="M204" s="641"/>
      <c r="N204" s="630"/>
      <c r="O204" s="629"/>
      <c r="P204" s="643"/>
      <c r="Q204" s="367"/>
      <c r="R204" s="106"/>
      <c r="S204" s="106"/>
      <c r="V204" s="106"/>
      <c r="W204" s="106"/>
      <c r="X204" s="106"/>
      <c r="Y204" s="631"/>
      <c r="Z204" s="126"/>
      <c r="AA204" s="121"/>
      <c r="AB204" s="632"/>
      <c r="AC204" s="106"/>
      <c r="AD204" s="644"/>
      <c r="AE204" s="106"/>
    </row>
    <row r="205" spans="2:31" ht="13.5" customHeight="1">
      <c r="B205" s="157"/>
      <c r="C205" s="126"/>
      <c r="D205" s="629"/>
      <c r="E205" s="648"/>
      <c r="F205" s="640"/>
      <c r="G205" s="641"/>
      <c r="H205" s="630"/>
      <c r="I205" s="630"/>
      <c r="J205" s="630"/>
      <c r="K205" s="630"/>
      <c r="L205" s="641"/>
      <c r="M205" s="641"/>
      <c r="N205" s="630"/>
      <c r="O205" s="629"/>
      <c r="P205" s="635"/>
      <c r="Q205" s="367"/>
      <c r="R205" s="106"/>
      <c r="S205" s="106"/>
      <c r="V205" s="106"/>
      <c r="W205" s="106"/>
      <c r="X205" s="106"/>
      <c r="Y205" s="631"/>
      <c r="Z205" s="126"/>
      <c r="AA205" s="121"/>
      <c r="AB205" s="632"/>
      <c r="AC205" s="106"/>
      <c r="AD205" s="633"/>
      <c r="AE205" s="106"/>
    </row>
    <row r="206" spans="2:31" ht="13.5" customHeight="1">
      <c r="B206" s="157"/>
      <c r="C206" s="126"/>
      <c r="D206" s="629"/>
      <c r="E206" s="648"/>
      <c r="F206" s="641"/>
      <c r="G206" s="645"/>
      <c r="H206" s="630"/>
      <c r="I206" s="630"/>
      <c r="J206" s="630"/>
      <c r="K206" s="630"/>
      <c r="L206" s="652"/>
      <c r="M206" s="645"/>
      <c r="N206" s="630"/>
      <c r="O206" s="629"/>
      <c r="P206" s="643"/>
      <c r="Q206" s="367"/>
      <c r="R206" s="106"/>
      <c r="S206" s="106"/>
      <c r="V206" s="106"/>
      <c r="W206" s="106"/>
      <c r="X206" s="106"/>
      <c r="Y206" s="631"/>
      <c r="Z206" s="126"/>
      <c r="AA206" s="121"/>
      <c r="AB206" s="632"/>
      <c r="AC206" s="106"/>
      <c r="AD206" s="644"/>
      <c r="AE206" s="106"/>
    </row>
    <row r="207" spans="2:31" hidden="1">
      <c r="B207" s="157"/>
      <c r="C207" s="126"/>
      <c r="D207" s="629"/>
      <c r="E207" s="648"/>
      <c r="F207" s="645"/>
      <c r="G207" s="641"/>
      <c r="H207" s="630"/>
      <c r="I207" s="630"/>
      <c r="J207" s="630"/>
      <c r="K207" s="630"/>
      <c r="L207" s="640"/>
      <c r="M207" s="640"/>
      <c r="N207" s="630"/>
      <c r="O207" s="629"/>
      <c r="P207" s="635"/>
      <c r="Q207" s="367"/>
      <c r="R207" s="106"/>
      <c r="S207" s="106"/>
      <c r="V207" s="106"/>
      <c r="W207" s="106"/>
      <c r="X207" s="106"/>
      <c r="Y207" s="631"/>
      <c r="Z207" s="126"/>
      <c r="AA207" s="121"/>
      <c r="AB207" s="632"/>
      <c r="AC207" s="106"/>
      <c r="AD207" s="638"/>
      <c r="AE207" s="106"/>
    </row>
    <row r="208" spans="2:31" ht="13.5" customHeight="1">
      <c r="B208" s="157"/>
      <c r="C208" s="101"/>
      <c r="D208" s="629"/>
      <c r="E208" s="648"/>
      <c r="F208" s="641"/>
      <c r="G208" s="641"/>
      <c r="H208" s="630"/>
      <c r="I208" s="630"/>
      <c r="J208" s="630"/>
      <c r="K208" s="630"/>
      <c r="L208" s="645"/>
      <c r="M208" s="645"/>
      <c r="N208" s="630"/>
      <c r="O208" s="629"/>
      <c r="P208" s="635"/>
      <c r="Q208" s="367"/>
      <c r="R208" s="106"/>
      <c r="S208" s="106"/>
      <c r="V208" s="106"/>
      <c r="W208" s="106"/>
      <c r="X208" s="106"/>
      <c r="Y208" s="631"/>
      <c r="Z208" s="126"/>
      <c r="AA208" s="121"/>
      <c r="AB208" s="632"/>
      <c r="AC208" s="106"/>
      <c r="AD208" s="633"/>
      <c r="AE208" s="106"/>
    </row>
    <row r="209" spans="2:31" ht="12" customHeight="1">
      <c r="B209" s="157"/>
      <c r="C209" s="126"/>
      <c r="D209" s="629"/>
      <c r="E209" s="648"/>
      <c r="F209" s="640"/>
      <c r="G209" s="641"/>
      <c r="H209" s="652"/>
      <c r="I209" s="630"/>
      <c r="J209" s="630"/>
      <c r="K209" s="630"/>
      <c r="L209" s="640"/>
      <c r="M209" s="641"/>
      <c r="N209" s="630"/>
      <c r="O209" s="634"/>
      <c r="P209" s="643"/>
      <c r="Q209" s="367"/>
      <c r="R209" s="106"/>
      <c r="S209" s="106"/>
      <c r="V209" s="106"/>
      <c r="W209" s="106"/>
      <c r="X209" s="106"/>
      <c r="Y209" s="631"/>
      <c r="Z209" s="126"/>
      <c r="AA209" s="121"/>
      <c r="AB209" s="632"/>
      <c r="AC209" s="106"/>
      <c r="AD209" s="644"/>
      <c r="AE209" s="106"/>
    </row>
    <row r="210" spans="2:31" ht="13.5" customHeight="1">
      <c r="B210" s="157"/>
      <c r="C210" s="126"/>
      <c r="D210" s="629"/>
      <c r="E210" s="648"/>
      <c r="F210" s="652"/>
      <c r="G210" s="652"/>
      <c r="H210" s="630"/>
      <c r="I210" s="630"/>
      <c r="J210" s="630"/>
      <c r="K210" s="630"/>
      <c r="L210" s="653"/>
      <c r="M210" s="652"/>
      <c r="N210" s="630"/>
      <c r="O210" s="634"/>
      <c r="P210" s="635"/>
      <c r="Q210" s="367"/>
      <c r="R210" s="106"/>
      <c r="S210" s="106"/>
      <c r="V210" s="106"/>
      <c r="W210" s="106"/>
      <c r="X210" s="106"/>
      <c r="Y210" s="631"/>
      <c r="Z210" s="126"/>
      <c r="AA210" s="121"/>
      <c r="AB210" s="632"/>
      <c r="AC210" s="106"/>
      <c r="AD210" s="647"/>
      <c r="AE210" s="106"/>
    </row>
    <row r="211" spans="2:31">
      <c r="B211" s="157"/>
      <c r="C211" s="126"/>
      <c r="D211" s="629"/>
      <c r="E211" s="648"/>
      <c r="F211" s="153"/>
      <c r="G211" s="153"/>
      <c r="H211" s="153"/>
      <c r="I211" s="153"/>
      <c r="J211" s="153"/>
      <c r="K211" s="153"/>
      <c r="L211" s="153"/>
      <c r="M211" s="153"/>
      <c r="N211" s="153"/>
      <c r="O211" s="634"/>
      <c r="P211" s="635"/>
      <c r="Q211" s="367"/>
      <c r="R211" s="106"/>
      <c r="S211" s="106"/>
      <c r="V211" s="106"/>
      <c r="W211" s="106"/>
      <c r="X211" s="106"/>
      <c r="Y211" s="631"/>
      <c r="Z211" s="126"/>
      <c r="AA211" s="121"/>
      <c r="AB211" s="632"/>
      <c r="AC211" s="106"/>
      <c r="AD211" s="633"/>
      <c r="AE211" s="106"/>
    </row>
    <row r="212" spans="2:31" ht="12.75" customHeight="1">
      <c r="B212" s="157"/>
      <c r="C212" s="126"/>
      <c r="D212" s="629"/>
      <c r="E212" s="648"/>
      <c r="F212" s="153"/>
      <c r="G212" s="153"/>
      <c r="H212" s="153"/>
      <c r="I212" s="153"/>
      <c r="J212" s="153"/>
      <c r="K212" s="153"/>
      <c r="L212" s="153"/>
      <c r="M212" s="153"/>
      <c r="N212" s="153"/>
      <c r="O212" s="634"/>
      <c r="P212" s="635"/>
      <c r="Q212" s="367"/>
      <c r="R212" s="106"/>
      <c r="S212" s="106"/>
      <c r="V212" s="106"/>
      <c r="W212" s="106"/>
      <c r="X212" s="106"/>
      <c r="Y212" s="631"/>
      <c r="Z212" s="126"/>
      <c r="AA212" s="121"/>
      <c r="AB212" s="632"/>
      <c r="AC212" s="106"/>
      <c r="AD212" s="633"/>
      <c r="AE212" s="106"/>
    </row>
    <row r="213" spans="2:31" ht="12" customHeight="1">
      <c r="B213" s="157"/>
      <c r="C213" s="126"/>
      <c r="D213" s="629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634"/>
      <c r="P213" s="635"/>
      <c r="Q213" s="367"/>
      <c r="R213" s="106"/>
      <c r="S213" s="106"/>
      <c r="V213" s="106"/>
      <c r="W213" s="106"/>
      <c r="X213" s="106"/>
      <c r="Y213" s="631"/>
      <c r="Z213" s="126"/>
      <c r="AA213" s="121"/>
      <c r="AB213" s="632"/>
      <c r="AC213" s="106"/>
      <c r="AD213" s="633"/>
      <c r="AE213" s="106"/>
    </row>
    <row r="214" spans="2:31" ht="12.75" customHeight="1">
      <c r="B214" s="157"/>
      <c r="C214" s="126"/>
      <c r="D214" s="629"/>
      <c r="E214" s="153"/>
      <c r="F214" s="153"/>
      <c r="G214" s="153"/>
      <c r="H214" s="153"/>
      <c r="I214" s="153"/>
      <c r="J214" s="153"/>
      <c r="K214" s="649"/>
      <c r="L214" s="153"/>
      <c r="M214" s="153"/>
      <c r="N214" s="153"/>
      <c r="O214" s="637"/>
      <c r="P214" s="635"/>
      <c r="Q214" s="367"/>
      <c r="R214" s="106"/>
      <c r="S214" s="106"/>
      <c r="V214" s="106"/>
      <c r="W214" s="106"/>
      <c r="X214" s="106"/>
      <c r="Y214" s="650"/>
      <c r="Z214" s="126"/>
      <c r="AA214" s="651"/>
      <c r="AB214" s="632"/>
      <c r="AC214" s="106"/>
      <c r="AD214" s="633"/>
      <c r="AE214" s="106"/>
    </row>
    <row r="215" spans="2:31">
      <c r="B215" s="106"/>
      <c r="C215" s="106"/>
      <c r="D215" s="106"/>
      <c r="E215" s="106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V215" s="106"/>
      <c r="W215" s="106"/>
      <c r="X215" s="106"/>
      <c r="Y215" s="106"/>
      <c r="Z215" s="106"/>
      <c r="AA215" s="106"/>
      <c r="AB215" s="106"/>
      <c r="AC215" s="106"/>
      <c r="AD215" s="106"/>
      <c r="AE215" s="106"/>
    </row>
    <row r="216" spans="2:31">
      <c r="B216" s="106"/>
      <c r="C216" s="106"/>
      <c r="D216" s="106"/>
      <c r="E216" s="106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V216" s="106"/>
      <c r="W216" s="106"/>
      <c r="X216" s="106"/>
      <c r="Y216" s="106"/>
      <c r="Z216" s="106"/>
      <c r="AA216" s="106"/>
      <c r="AB216" s="106"/>
      <c r="AC216" s="106"/>
      <c r="AD216" s="106"/>
      <c r="AE216" s="106"/>
    </row>
    <row r="217" spans="2:31">
      <c r="B217" s="106"/>
      <c r="C217" s="106"/>
      <c r="D217" s="106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V217" s="106"/>
      <c r="W217" s="106"/>
      <c r="X217" s="106"/>
      <c r="Y217" s="106"/>
      <c r="Z217" s="106"/>
      <c r="AA217" s="106"/>
      <c r="AB217" s="106"/>
      <c r="AC217" s="106"/>
      <c r="AD217" s="106"/>
      <c r="AE217" s="106"/>
    </row>
    <row r="218" spans="2:31">
      <c r="B218" s="106"/>
      <c r="C218" s="106"/>
      <c r="D218" s="106"/>
      <c r="E218" s="106"/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06"/>
      <c r="Q218" s="106"/>
      <c r="R218" s="106"/>
      <c r="S218" s="106"/>
      <c r="V218" s="106"/>
      <c r="W218" s="106"/>
      <c r="X218" s="106"/>
      <c r="Y218" s="106"/>
      <c r="Z218" s="106"/>
      <c r="AA218" s="106"/>
      <c r="AB218" s="106"/>
      <c r="AC218" s="106"/>
      <c r="AD218" s="106"/>
      <c r="AE218" s="106"/>
    </row>
    <row r="219" spans="2:31">
      <c r="B219" s="106"/>
      <c r="C219" s="106"/>
      <c r="D219" s="106"/>
      <c r="E219" s="106"/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V219" s="106"/>
      <c r="W219" s="106"/>
      <c r="X219" s="106"/>
      <c r="Y219" s="106"/>
      <c r="Z219" s="106"/>
      <c r="AA219" s="106"/>
      <c r="AB219" s="106"/>
      <c r="AC219" s="106"/>
      <c r="AD219" s="106"/>
      <c r="AE219" s="106"/>
    </row>
    <row r="220" spans="2:31">
      <c r="B220" s="106"/>
      <c r="C220" s="106"/>
      <c r="D220" s="106"/>
      <c r="E220" s="106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V220" s="106"/>
      <c r="W220" s="106"/>
      <c r="X220" s="106"/>
      <c r="Y220" s="106"/>
      <c r="Z220" s="106"/>
      <c r="AA220" s="106"/>
      <c r="AB220" s="106"/>
      <c r="AC220" s="106"/>
      <c r="AD220" s="106"/>
      <c r="AE220" s="106"/>
    </row>
    <row r="221" spans="2:31">
      <c r="B221" s="106"/>
      <c r="C221" s="106"/>
      <c r="D221" s="106"/>
      <c r="E221" s="106"/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V221" s="106"/>
      <c r="W221" s="106"/>
      <c r="X221" s="106"/>
      <c r="Y221" s="106"/>
      <c r="Z221" s="106"/>
      <c r="AA221" s="106"/>
      <c r="AB221" s="106"/>
      <c r="AC221" s="106"/>
      <c r="AD221" s="106"/>
      <c r="AE221" s="106"/>
    </row>
    <row r="222" spans="2:31">
      <c r="B222" s="106"/>
      <c r="C222" s="106"/>
      <c r="D222" s="106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V222" s="106"/>
      <c r="W222" s="106"/>
      <c r="X222" s="106"/>
      <c r="Y222" s="106"/>
      <c r="Z222" s="106"/>
      <c r="AA222" s="106"/>
      <c r="AB222" s="106"/>
      <c r="AC222" s="106"/>
      <c r="AD222" s="106"/>
      <c r="AE222" s="106"/>
    </row>
    <row r="223" spans="2:31">
      <c r="B223" s="106"/>
      <c r="C223" s="106"/>
      <c r="D223" s="106"/>
      <c r="E223" s="106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V223" s="106"/>
      <c r="W223" s="106"/>
      <c r="X223" s="106"/>
      <c r="Y223" s="106"/>
      <c r="Z223" s="106"/>
      <c r="AA223" s="106"/>
      <c r="AB223" s="106"/>
      <c r="AC223" s="106"/>
      <c r="AD223" s="106"/>
      <c r="AE223" s="106"/>
    </row>
    <row r="224" spans="2:31">
      <c r="B224" s="106"/>
      <c r="C224" s="106"/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V224" s="106"/>
      <c r="W224" s="106"/>
      <c r="X224" s="106"/>
      <c r="Y224" s="106"/>
      <c r="Z224" s="106"/>
      <c r="AA224" s="106"/>
      <c r="AB224" s="106"/>
      <c r="AC224" s="106"/>
      <c r="AD224" s="106"/>
      <c r="AE224" s="106"/>
    </row>
    <row r="225" spans="2:31">
      <c r="B225" s="106"/>
      <c r="C225" s="106"/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V225" s="106"/>
      <c r="W225" s="106"/>
      <c r="X225" s="106"/>
      <c r="Y225" s="106"/>
      <c r="Z225" s="106"/>
      <c r="AA225" s="106"/>
      <c r="AB225" s="106"/>
      <c r="AC225" s="106"/>
      <c r="AD225" s="106"/>
      <c r="AE225" s="106"/>
    </row>
    <row r="226" spans="2:31">
      <c r="B226" s="106"/>
      <c r="C226" s="106"/>
      <c r="D226" s="106"/>
      <c r="E226" s="106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V226" s="106"/>
      <c r="W226" s="106"/>
      <c r="X226" s="106"/>
      <c r="Y226" s="106"/>
      <c r="Z226" s="106"/>
      <c r="AA226" s="106"/>
      <c r="AB226" s="106"/>
      <c r="AC226" s="106"/>
      <c r="AD226" s="106"/>
      <c r="AE226" s="106"/>
    </row>
    <row r="227" spans="2:31">
      <c r="B227" s="106"/>
      <c r="C227" s="106"/>
      <c r="D227" s="106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V227" s="106"/>
      <c r="W227" s="106"/>
      <c r="X227" s="106"/>
      <c r="Y227" s="106"/>
      <c r="Z227" s="106"/>
      <c r="AA227" s="106"/>
      <c r="AB227" s="106"/>
      <c r="AC227" s="106"/>
      <c r="AD227" s="106"/>
      <c r="AE227" s="106"/>
    </row>
    <row r="228" spans="2:31">
      <c r="B228" s="106"/>
      <c r="C228" s="106"/>
      <c r="D228" s="106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V228" s="106"/>
      <c r="W228" s="106"/>
      <c r="X228" s="106"/>
      <c r="Y228" s="106"/>
      <c r="Z228" s="106"/>
      <c r="AA228" s="106"/>
      <c r="AB228" s="106"/>
      <c r="AC228" s="106"/>
      <c r="AD228" s="106"/>
      <c r="AE228" s="106"/>
    </row>
    <row r="229" spans="2:31">
      <c r="B229" s="106"/>
      <c r="C229" s="106"/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V229" s="106"/>
      <c r="W229" s="106"/>
      <c r="X229" s="106"/>
      <c r="Y229" s="106"/>
      <c r="Z229" s="106"/>
      <c r="AA229" s="106"/>
      <c r="AB229" s="106"/>
      <c r="AC229" s="106"/>
      <c r="AD229" s="106"/>
      <c r="AE229" s="106"/>
    </row>
    <row r="230" spans="2:31">
      <c r="B230" s="106"/>
      <c r="C230" s="106"/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V230" s="106"/>
      <c r="W230" s="106"/>
      <c r="X230" s="106"/>
      <c r="Y230" s="106"/>
      <c r="Z230" s="106"/>
      <c r="AA230" s="106"/>
      <c r="AB230" s="106"/>
      <c r="AC230" s="106"/>
      <c r="AD230" s="106"/>
      <c r="AE230" s="106"/>
    </row>
    <row r="231" spans="2:31">
      <c r="B231" s="106"/>
      <c r="C231" s="106"/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V231" s="106"/>
      <c r="W231" s="106"/>
      <c r="X231" s="106"/>
      <c r="Y231" s="106"/>
      <c r="Z231" s="106"/>
      <c r="AA231" s="106"/>
      <c r="AB231" s="106"/>
      <c r="AC231" s="106"/>
      <c r="AD231" s="106"/>
      <c r="AE231" s="106"/>
    </row>
    <row r="232" spans="2:31">
      <c r="B232" s="106"/>
      <c r="C232" s="106"/>
      <c r="D232" s="106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V232" s="106"/>
      <c r="W232" s="106"/>
      <c r="X232" s="106"/>
      <c r="Y232" s="106"/>
      <c r="Z232" s="106"/>
      <c r="AA232" s="106"/>
      <c r="AB232" s="106"/>
      <c r="AC232" s="106"/>
      <c r="AD232" s="106"/>
      <c r="AE232" s="106"/>
    </row>
    <row r="233" spans="2:31">
      <c r="B233" s="106"/>
      <c r="C233" s="106"/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V233" s="106"/>
      <c r="W233" s="106"/>
      <c r="X233" s="106"/>
      <c r="Y233" s="106"/>
      <c r="Z233" s="106"/>
      <c r="AA233" s="106"/>
      <c r="AB233" s="106"/>
      <c r="AC233" s="106"/>
      <c r="AD233" s="106"/>
      <c r="AE233" s="106"/>
    </row>
    <row r="234" spans="2:31">
      <c r="B234" s="106"/>
      <c r="C234" s="106"/>
      <c r="D234" s="106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V234" s="106"/>
      <c r="W234" s="106"/>
      <c r="X234" s="106"/>
      <c r="Y234" s="106"/>
      <c r="Z234" s="106"/>
      <c r="AA234" s="106"/>
      <c r="AB234" s="106"/>
      <c r="AC234" s="106"/>
      <c r="AD234" s="106"/>
      <c r="AE234" s="106"/>
    </row>
    <row r="235" spans="2:31">
      <c r="B235" s="106"/>
      <c r="C235" s="106"/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V235" s="106"/>
      <c r="W235" s="106"/>
      <c r="X235" s="106"/>
      <c r="Y235" s="106"/>
      <c r="Z235" s="106"/>
      <c r="AA235" s="106"/>
      <c r="AB235" s="106"/>
      <c r="AC235" s="106"/>
      <c r="AD235" s="106"/>
      <c r="AE235" s="106"/>
    </row>
    <row r="236" spans="2:31">
      <c r="B236" s="106"/>
      <c r="C236" s="106"/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V236" s="106"/>
      <c r="W236" s="106"/>
      <c r="X236" s="106"/>
      <c r="Y236" s="106"/>
      <c r="Z236" s="106"/>
      <c r="AA236" s="106"/>
      <c r="AB236" s="106"/>
      <c r="AC236" s="106"/>
      <c r="AD236" s="106"/>
      <c r="AE236" s="106"/>
    </row>
    <row r="237" spans="2:31">
      <c r="B237" s="106"/>
      <c r="C237" s="106"/>
      <c r="D237" s="106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V237" s="106"/>
      <c r="W237" s="106"/>
      <c r="X237" s="106"/>
      <c r="Y237" s="106"/>
      <c r="Z237" s="106"/>
      <c r="AA237" s="106"/>
      <c r="AB237" s="106"/>
      <c r="AC237" s="106"/>
      <c r="AD237" s="106"/>
      <c r="AE237" s="106"/>
    </row>
    <row r="238" spans="2:31">
      <c r="B238" s="106"/>
      <c r="C238" s="106"/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V238" s="106"/>
      <c r="W238" s="106"/>
      <c r="X238" s="106"/>
      <c r="Y238" s="106"/>
      <c r="Z238" s="106"/>
      <c r="AA238" s="106"/>
      <c r="AB238" s="106"/>
      <c r="AC238" s="106"/>
      <c r="AD238" s="106"/>
      <c r="AE238" s="106"/>
    </row>
    <row r="239" spans="2:31">
      <c r="B239" s="106"/>
      <c r="C239" s="106"/>
      <c r="D239" s="106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V239" s="106"/>
      <c r="W239" s="106"/>
      <c r="X239" s="106"/>
      <c r="Y239" s="106"/>
      <c r="Z239" s="106"/>
      <c r="AA239" s="106"/>
      <c r="AB239" s="106"/>
      <c r="AC239" s="106"/>
      <c r="AD239" s="106"/>
      <c r="AE239" s="106"/>
    </row>
    <row r="240" spans="2:31">
      <c r="B240" s="106"/>
      <c r="C240" s="106"/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V240" s="106"/>
      <c r="W240" s="106"/>
      <c r="X240" s="106"/>
      <c r="Y240" s="106"/>
      <c r="Z240" s="106"/>
      <c r="AA240" s="106"/>
      <c r="AB240" s="106"/>
      <c r="AC240" s="106"/>
      <c r="AD240" s="106"/>
      <c r="AE240" s="106"/>
    </row>
    <row r="241" spans="2:31">
      <c r="B241" s="106"/>
      <c r="C241" s="106"/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V241" s="106"/>
      <c r="W241" s="106"/>
      <c r="X241" s="106"/>
      <c r="Y241" s="106"/>
      <c r="Z241" s="106"/>
      <c r="AA241" s="106"/>
      <c r="AB241" s="106"/>
      <c r="AC241" s="106"/>
      <c r="AD241" s="106"/>
      <c r="AE241" s="106"/>
    </row>
    <row r="242" spans="2:31">
      <c r="B242" s="106"/>
      <c r="C242" s="106"/>
      <c r="D242" s="106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V242" s="106"/>
      <c r="W242" s="106"/>
      <c r="X242" s="106"/>
      <c r="Y242" s="106"/>
      <c r="Z242" s="106"/>
      <c r="AA242" s="106"/>
      <c r="AB242" s="106"/>
      <c r="AC242" s="106"/>
      <c r="AD242" s="106"/>
      <c r="AE242" s="106"/>
    </row>
    <row r="243" spans="2:31">
      <c r="B243" s="106"/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V243" s="106"/>
      <c r="W243" s="106"/>
      <c r="X243" s="106"/>
      <c r="Y243" s="106"/>
      <c r="Z243" s="106"/>
      <c r="AA243" s="106"/>
      <c r="AB243" s="106"/>
      <c r="AC243" s="106"/>
      <c r="AD243" s="106"/>
      <c r="AE243" s="106"/>
    </row>
    <row r="244" spans="2:31">
      <c r="B244" s="106"/>
      <c r="C244" s="106"/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V244" s="106"/>
      <c r="W244" s="106"/>
      <c r="X244" s="106"/>
      <c r="Y244" s="106"/>
      <c r="Z244" s="106"/>
      <c r="AA244" s="106"/>
      <c r="AB244" s="106"/>
      <c r="AC244" s="106"/>
      <c r="AD244" s="106"/>
      <c r="AE244" s="106"/>
    </row>
    <row r="245" spans="2:31">
      <c r="B245" s="106"/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V245" s="106"/>
      <c r="W245" s="106"/>
      <c r="X245" s="106"/>
      <c r="Y245" s="106"/>
      <c r="Z245" s="106"/>
      <c r="AA245" s="106"/>
      <c r="AB245" s="106"/>
      <c r="AC245" s="106"/>
      <c r="AD245" s="106"/>
      <c r="AE245" s="106"/>
    </row>
    <row r="246" spans="2:31">
      <c r="B246" s="106"/>
      <c r="C246" s="106"/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V246" s="106"/>
      <c r="W246" s="106"/>
      <c r="X246" s="106"/>
      <c r="Y246" s="106"/>
      <c r="Z246" s="106"/>
      <c r="AA246" s="106"/>
      <c r="AB246" s="106"/>
      <c r="AC246" s="106"/>
      <c r="AD246" s="106"/>
      <c r="AE246" s="106"/>
    </row>
    <row r="247" spans="2:31">
      <c r="B247" s="106"/>
      <c r="C247" s="106"/>
      <c r="D247" s="106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V247" s="106"/>
      <c r="W247" s="106"/>
      <c r="X247" s="106"/>
      <c r="Y247" s="106"/>
      <c r="Z247" s="106"/>
      <c r="AA247" s="106"/>
      <c r="AB247" s="106"/>
      <c r="AC247" s="106"/>
      <c r="AD247" s="106"/>
      <c r="AE247" s="106"/>
    </row>
    <row r="248" spans="2:31">
      <c r="B248" s="106"/>
      <c r="C248" s="106"/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V248" s="106"/>
      <c r="W248" s="106"/>
      <c r="X248" s="106"/>
      <c r="Y248" s="106"/>
      <c r="Z248" s="106"/>
      <c r="AA248" s="106"/>
      <c r="AB248" s="106"/>
      <c r="AC248" s="106"/>
      <c r="AD248" s="106"/>
      <c r="AE248" s="106"/>
    </row>
    <row r="249" spans="2:31">
      <c r="B249" s="106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V249" s="106"/>
      <c r="W249" s="106"/>
      <c r="X249" s="106"/>
      <c r="Y249" s="106"/>
      <c r="Z249" s="106"/>
      <c r="AA249" s="106"/>
      <c r="AB249" s="106"/>
      <c r="AC249" s="106"/>
      <c r="AD249" s="106"/>
      <c r="AE249" s="106"/>
    </row>
    <row r="250" spans="2:31">
      <c r="B250" s="106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V250" s="106"/>
      <c r="W250" s="106"/>
      <c r="X250" s="106"/>
      <c r="Y250" s="106"/>
      <c r="Z250" s="106"/>
      <c r="AA250" s="106"/>
      <c r="AB250" s="106"/>
      <c r="AC250" s="106"/>
      <c r="AD250" s="106"/>
      <c r="AE250" s="106"/>
    </row>
    <row r="251" spans="2:31">
      <c r="B251" s="106"/>
      <c r="C251" s="106"/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V251" s="106"/>
      <c r="W251" s="106"/>
      <c r="X251" s="106"/>
      <c r="Y251" s="106"/>
      <c r="Z251" s="106"/>
      <c r="AA251" s="106"/>
      <c r="AB251" s="106"/>
      <c r="AC251" s="106"/>
      <c r="AD251" s="106"/>
      <c r="AE251" s="106"/>
    </row>
    <row r="252" spans="2:31">
      <c r="B252" s="106"/>
      <c r="C252" s="106"/>
      <c r="D252" s="106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V252" s="106"/>
      <c r="W252" s="106"/>
      <c r="X252" s="106"/>
      <c r="Y252" s="106"/>
      <c r="Z252" s="106"/>
      <c r="AA252" s="106"/>
      <c r="AB252" s="106"/>
      <c r="AC252" s="106"/>
      <c r="AD252" s="106"/>
      <c r="AE252" s="106"/>
    </row>
    <row r="253" spans="2:31">
      <c r="B253" s="106"/>
      <c r="C253" s="106"/>
      <c r="D253" s="106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V253" s="106"/>
      <c r="W253" s="106"/>
      <c r="X253" s="106"/>
      <c r="Y253" s="106"/>
      <c r="Z253" s="106"/>
      <c r="AA253" s="106"/>
      <c r="AB253" s="106"/>
      <c r="AC253" s="106"/>
      <c r="AD253" s="106"/>
      <c r="AE253" s="106"/>
    </row>
    <row r="254" spans="2:31"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  <c r="AA254" s="106"/>
      <c r="AB254" s="106"/>
      <c r="AC254" s="106"/>
    </row>
    <row r="255" spans="2:31"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  <c r="AA255" s="106"/>
      <c r="AB255" s="106"/>
      <c r="AC255" s="106"/>
    </row>
    <row r="256" spans="2:31"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  <c r="AA256" s="106"/>
      <c r="AB256" s="106"/>
      <c r="AC256" s="106"/>
    </row>
    <row r="257" spans="2:29">
      <c r="B257" s="106"/>
      <c r="C257" s="106"/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  <c r="AA257" s="106"/>
      <c r="AB257" s="106"/>
      <c r="AC257" s="106"/>
    </row>
    <row r="258" spans="2:29">
      <c r="B258" s="106"/>
      <c r="C258" s="106"/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  <c r="AA258" s="106"/>
      <c r="AB258" s="106"/>
      <c r="AC258" s="106"/>
    </row>
    <row r="259" spans="2:29">
      <c r="B259" s="106"/>
      <c r="C259" s="106"/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  <c r="AA259" s="106"/>
      <c r="AB259" s="106"/>
      <c r="AC259" s="106"/>
    </row>
    <row r="260" spans="2:29"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  <c r="AA260" s="106"/>
      <c r="AB260" s="106"/>
      <c r="AC260" s="106"/>
    </row>
    <row r="261" spans="2:29">
      <c r="B261" s="106"/>
      <c r="C261" s="106"/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  <c r="AA261" s="106"/>
      <c r="AB261" s="106"/>
      <c r="AC261" s="106"/>
    </row>
    <row r="262" spans="2:29"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  <c r="AA262" s="106"/>
      <c r="AB262" s="106"/>
      <c r="AC262" s="106"/>
    </row>
    <row r="263" spans="2:29"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  <c r="AA263" s="106"/>
      <c r="AB263" s="106"/>
      <c r="AC263" s="106"/>
    </row>
    <row r="264" spans="2:29"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  <c r="AA264" s="106"/>
      <c r="AB264" s="106"/>
      <c r="AC264" s="106"/>
    </row>
    <row r="265" spans="2:29"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  <c r="AA265" s="106"/>
      <c r="AB265" s="106"/>
      <c r="AC265" s="106"/>
    </row>
    <row r="266" spans="2:29"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  <c r="AA266" s="106"/>
      <c r="AB266" s="106"/>
      <c r="AC266" s="106"/>
    </row>
    <row r="267" spans="2:29"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  <c r="AA267" s="106"/>
      <c r="AB267" s="106"/>
      <c r="AC267" s="106"/>
    </row>
    <row r="268" spans="2:29"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  <c r="AA268" s="106"/>
      <c r="AB268" s="106"/>
      <c r="AC268" s="106"/>
    </row>
    <row r="269" spans="2:29"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  <c r="AA269" s="106"/>
      <c r="AB269" s="106"/>
      <c r="AC269" s="106"/>
    </row>
    <row r="270" spans="2:29"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  <c r="AA270" s="106"/>
      <c r="AB270" s="106"/>
      <c r="AC270" s="106"/>
    </row>
    <row r="271" spans="2:29"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  <c r="AA271" s="106"/>
      <c r="AB271" s="106"/>
      <c r="AC271" s="106"/>
    </row>
    <row r="272" spans="2:29"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  <c r="AA272" s="106"/>
      <c r="AB272" s="106"/>
      <c r="AC272" s="106"/>
    </row>
    <row r="273" spans="2:29"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  <c r="AA273" s="106"/>
      <c r="AB273" s="106"/>
      <c r="AC273" s="106"/>
    </row>
    <row r="274" spans="2:29"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  <c r="AA274" s="106"/>
      <c r="AB274" s="106"/>
      <c r="AC274" s="106"/>
    </row>
    <row r="275" spans="2:29"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  <c r="AA275" s="106"/>
      <c r="AB275" s="106"/>
      <c r="AC275" s="106"/>
    </row>
    <row r="276" spans="2:29"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  <c r="AA276" s="106"/>
      <c r="AB276" s="106"/>
      <c r="AC276" s="106"/>
    </row>
    <row r="277" spans="2:29"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  <c r="AA277" s="106"/>
      <c r="AB277" s="106"/>
      <c r="AC277" s="106"/>
    </row>
    <row r="278" spans="2:29"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  <c r="AA278" s="106"/>
      <c r="AB278" s="106"/>
      <c r="AC278" s="106"/>
    </row>
    <row r="279" spans="2:29"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  <c r="AA279" s="106"/>
      <c r="AB279" s="106"/>
      <c r="AC279" s="106"/>
    </row>
    <row r="280" spans="2:29"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  <c r="AA280" s="106"/>
      <c r="AB280" s="106"/>
      <c r="AC280" s="106"/>
    </row>
    <row r="281" spans="2:29"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  <c r="AA281" s="106"/>
      <c r="AB281" s="106"/>
      <c r="AC281" s="106"/>
    </row>
    <row r="282" spans="2:29"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  <c r="AA282" s="106"/>
      <c r="AB282" s="106"/>
      <c r="AC282" s="106"/>
    </row>
    <row r="283" spans="2:29"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  <c r="AA283" s="106"/>
      <c r="AB283" s="106"/>
      <c r="AC283" s="106"/>
    </row>
    <row r="284" spans="2:29"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  <c r="AA284" s="106"/>
      <c r="AB284" s="106"/>
      <c r="AC284" s="106"/>
    </row>
    <row r="285" spans="2:29"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  <c r="AA285" s="106"/>
      <c r="AB285" s="106"/>
      <c r="AC285" s="106"/>
    </row>
    <row r="286" spans="2:29"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  <c r="AA286" s="106"/>
      <c r="AB286" s="106"/>
      <c r="AC286" s="106"/>
    </row>
    <row r="287" spans="2:29"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  <c r="AA287" s="106"/>
      <c r="AB287" s="106"/>
      <c r="AC287" s="106"/>
    </row>
    <row r="288" spans="2:29"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  <c r="AA288" s="106"/>
      <c r="AB288" s="106"/>
      <c r="AC288" s="106"/>
    </row>
    <row r="289" spans="2:29"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  <c r="AA289" s="106"/>
      <c r="AB289" s="106"/>
      <c r="AC289" s="106"/>
    </row>
    <row r="290" spans="2:29"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  <c r="AA290" s="106"/>
      <c r="AB290" s="106"/>
      <c r="AC290" s="106"/>
    </row>
    <row r="291" spans="2:29"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  <c r="AA291" s="106"/>
      <c r="AB291" s="106"/>
      <c r="AC291" s="106"/>
    </row>
    <row r="292" spans="2:29"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  <c r="Z292" s="106"/>
      <c r="AA292" s="106"/>
      <c r="AB292" s="106"/>
      <c r="AC292" s="106"/>
    </row>
    <row r="293" spans="2:29"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  <c r="AA293" s="106"/>
      <c r="AB293" s="106"/>
      <c r="AC293" s="106"/>
    </row>
    <row r="294" spans="2:29"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  <c r="AA294" s="106"/>
      <c r="AB294" s="106"/>
      <c r="AC294" s="106"/>
    </row>
    <row r="295" spans="2:29">
      <c r="B295" s="106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  <c r="AA295" s="106"/>
      <c r="AB295" s="106"/>
      <c r="AC295" s="106"/>
    </row>
    <row r="296" spans="2:29">
      <c r="B296" s="106"/>
      <c r="C296" s="106"/>
      <c r="D296" s="106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  <c r="Z296" s="106"/>
      <c r="AA296" s="106"/>
      <c r="AB296" s="106"/>
      <c r="AC296" s="106"/>
    </row>
    <row r="297" spans="2:29"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  <c r="AA297" s="106"/>
      <c r="AB297" s="106"/>
      <c r="AC297" s="106"/>
    </row>
    <row r="298" spans="2:29"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  <c r="AA298" s="106"/>
      <c r="AB298" s="106"/>
      <c r="AC298" s="106"/>
    </row>
    <row r="299" spans="2:29"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  <c r="Z299" s="106"/>
      <c r="AA299" s="106"/>
      <c r="AB299" s="106"/>
      <c r="AC299" s="106"/>
    </row>
    <row r="300" spans="2:29"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  <c r="Z300" s="106"/>
      <c r="AA300" s="106"/>
      <c r="AB300" s="106"/>
      <c r="AC300" s="106"/>
    </row>
    <row r="301" spans="2:29">
      <c r="B301" s="106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  <c r="AA301" s="106"/>
      <c r="AB301" s="106"/>
      <c r="AC301" s="106"/>
    </row>
    <row r="302" spans="2:29"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  <c r="Z302" s="106"/>
      <c r="AA302" s="106"/>
      <c r="AB302" s="106"/>
      <c r="AC302" s="106"/>
    </row>
    <row r="303" spans="2:29">
      <c r="B303" s="106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  <c r="Z303" s="106"/>
      <c r="AA303" s="106"/>
      <c r="AB303" s="106"/>
      <c r="AC303" s="106"/>
    </row>
    <row r="304" spans="2:29"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  <c r="Z304" s="106"/>
      <c r="AA304" s="106"/>
      <c r="AB304" s="106"/>
      <c r="AC304" s="106"/>
    </row>
    <row r="305" spans="2:29">
      <c r="B305" s="106"/>
      <c r="C305" s="106"/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  <c r="AA305" s="106"/>
      <c r="AB305" s="106"/>
      <c r="AC305" s="106"/>
    </row>
    <row r="306" spans="2:29">
      <c r="B306" s="106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  <c r="Z306" s="106"/>
      <c r="AA306" s="106"/>
      <c r="AB306" s="106"/>
      <c r="AC306" s="106"/>
    </row>
    <row r="307" spans="2:29">
      <c r="B307" s="106"/>
      <c r="C307" s="106"/>
      <c r="D307" s="106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  <c r="Z307" s="106"/>
      <c r="AA307" s="106"/>
      <c r="AB307" s="106"/>
      <c r="AC307" s="106"/>
    </row>
    <row r="308" spans="2:29">
      <c r="B308" s="106"/>
      <c r="C308" s="106"/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  <c r="AA308" s="106"/>
      <c r="AB308" s="106"/>
      <c r="AC308" s="106"/>
    </row>
    <row r="309" spans="2:29">
      <c r="B309" s="106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  <c r="Z309" s="106"/>
      <c r="AA309" s="106"/>
      <c r="AB309" s="106"/>
      <c r="AC309" s="106"/>
    </row>
    <row r="310" spans="2:29">
      <c r="B310" s="106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6"/>
      <c r="Z310" s="106"/>
      <c r="AA310" s="106"/>
      <c r="AB310" s="106"/>
      <c r="AC310" s="106"/>
    </row>
    <row r="311" spans="2:29">
      <c r="B311" s="106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  <c r="AA311" s="106"/>
      <c r="AB311" s="106"/>
      <c r="AC311" s="106"/>
    </row>
    <row r="312" spans="2:29"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  <c r="AA312" s="106"/>
      <c r="AB312" s="106"/>
      <c r="AC312" s="106"/>
    </row>
    <row r="313" spans="2:29">
      <c r="B313" s="106"/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  <c r="Z313" s="106"/>
      <c r="AA313" s="106"/>
      <c r="AB313" s="106"/>
      <c r="AC313" s="106"/>
    </row>
    <row r="314" spans="2:29">
      <c r="B314" s="106"/>
      <c r="C314" s="106"/>
      <c r="D314" s="106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6"/>
      <c r="Z314" s="106"/>
      <c r="AA314" s="106"/>
      <c r="AB314" s="106"/>
      <c r="AC314" s="106"/>
    </row>
    <row r="315" spans="2:29">
      <c r="B315" s="106"/>
      <c r="C315" s="106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  <c r="AA315" s="106"/>
      <c r="AB315" s="106"/>
      <c r="AC315" s="106"/>
    </row>
    <row r="316" spans="2:29">
      <c r="B316" s="106"/>
      <c r="C316" s="106"/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  <c r="Z316" s="106"/>
      <c r="AA316" s="106"/>
      <c r="AB316" s="106"/>
      <c r="AC316" s="106"/>
    </row>
    <row r="317" spans="2:29">
      <c r="B317" s="106"/>
      <c r="C317" s="106"/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6"/>
      <c r="Z317" s="106"/>
      <c r="AA317" s="106"/>
      <c r="AB317" s="106"/>
      <c r="AC317" s="106"/>
    </row>
    <row r="318" spans="2:29">
      <c r="B318" s="106"/>
      <c r="C318" s="106"/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  <c r="Z318" s="106"/>
      <c r="AA318" s="106"/>
      <c r="AB318" s="106"/>
      <c r="AC318" s="106"/>
    </row>
    <row r="319" spans="2:29">
      <c r="B319" s="106"/>
      <c r="C319" s="106"/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  <c r="Z319" s="106"/>
      <c r="AA319" s="106"/>
      <c r="AB319" s="106"/>
      <c r="AC319" s="106"/>
    </row>
    <row r="320" spans="2:29">
      <c r="B320" s="106"/>
      <c r="C320" s="106"/>
      <c r="D320" s="106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6"/>
      <c r="Z320" s="106"/>
      <c r="AA320" s="106"/>
      <c r="AB320" s="106"/>
      <c r="AC320" s="106"/>
    </row>
    <row r="321" spans="2:29">
      <c r="B321" s="106"/>
      <c r="C321" s="106"/>
      <c r="D321" s="106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106"/>
      <c r="Z321" s="106"/>
      <c r="AA321" s="106"/>
      <c r="AB321" s="106"/>
      <c r="AC321" s="106"/>
    </row>
    <row r="322" spans="2:29">
      <c r="B322" s="106"/>
      <c r="C322" s="106"/>
      <c r="D322" s="106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  <c r="AA322" s="106"/>
      <c r="AB322" s="106"/>
      <c r="AC322" s="106"/>
    </row>
    <row r="323" spans="2:29">
      <c r="B323" s="106"/>
      <c r="C323" s="106"/>
      <c r="D323" s="106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6"/>
      <c r="Z323" s="106"/>
      <c r="AA323" s="106"/>
      <c r="AB323" s="106"/>
      <c r="AC323" s="106"/>
    </row>
    <row r="324" spans="2:29">
      <c r="B324" s="106"/>
      <c r="C324" s="106"/>
      <c r="D324" s="106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  <c r="Z324" s="106"/>
      <c r="AA324" s="106"/>
      <c r="AB324" s="106"/>
      <c r="AC324" s="106"/>
    </row>
    <row r="325" spans="2:29">
      <c r="B325" s="106"/>
      <c r="C325" s="106"/>
      <c r="D325" s="106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  <c r="AA325" s="106"/>
      <c r="AB325" s="106"/>
      <c r="AC325" s="106"/>
    </row>
    <row r="326" spans="2:29">
      <c r="B326" s="106"/>
      <c r="C326" s="106"/>
      <c r="D326" s="106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  <c r="Z326" s="106"/>
      <c r="AA326" s="106"/>
      <c r="AB326" s="106"/>
      <c r="AC326" s="106"/>
    </row>
    <row r="327" spans="2:29"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6"/>
      <c r="Z327" s="106"/>
      <c r="AA327" s="106"/>
      <c r="AB327" s="106"/>
      <c r="AC327" s="106"/>
    </row>
    <row r="328" spans="2:29">
      <c r="B328" s="106"/>
      <c r="C328" s="106"/>
      <c r="D328" s="106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6"/>
      <c r="Z328" s="106"/>
      <c r="AA328" s="106"/>
      <c r="AB328" s="106"/>
      <c r="AC328" s="106"/>
    </row>
    <row r="329" spans="2:29">
      <c r="B329" s="106"/>
      <c r="C329" s="106"/>
      <c r="D329" s="106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  <c r="AA329" s="106"/>
      <c r="AB329" s="106"/>
      <c r="AC329" s="106"/>
    </row>
    <row r="330" spans="2:29"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  <c r="Z330" s="106"/>
      <c r="AA330" s="106"/>
      <c r="AB330" s="106"/>
      <c r="AC330" s="106"/>
    </row>
    <row r="331" spans="2:29">
      <c r="B331" s="106"/>
      <c r="C331" s="106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6"/>
      <c r="Z331" s="106"/>
      <c r="AA331" s="106"/>
      <c r="AB331" s="106"/>
      <c r="AC331" s="106"/>
    </row>
    <row r="332" spans="2:29">
      <c r="B332" s="106"/>
      <c r="C332" s="106"/>
      <c r="D332" s="106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6"/>
      <c r="Z332" s="106"/>
      <c r="AA332" s="106"/>
      <c r="AB332" s="106"/>
      <c r="AC332" s="106"/>
    </row>
    <row r="333" spans="2:29">
      <c r="B333" s="106"/>
      <c r="C333" s="106"/>
      <c r="D333" s="106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  <c r="Z333" s="106"/>
      <c r="AA333" s="106"/>
      <c r="AB333" s="106"/>
      <c r="AC333" s="106"/>
    </row>
    <row r="334" spans="2:29">
      <c r="B334" s="106"/>
      <c r="C334" s="106"/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6"/>
      <c r="Z334" s="106"/>
      <c r="AA334" s="106"/>
      <c r="AB334" s="106"/>
      <c r="AC334" s="106"/>
    </row>
    <row r="335" spans="2:29">
      <c r="B335" s="106"/>
      <c r="C335" s="106"/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6"/>
      <c r="Z335" s="106"/>
      <c r="AA335" s="106"/>
      <c r="AB335" s="106"/>
      <c r="AC335" s="106"/>
    </row>
    <row r="336" spans="2:29">
      <c r="B336" s="106"/>
      <c r="C336" s="106"/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  <c r="Z336" s="106"/>
      <c r="AA336" s="106"/>
      <c r="AB336" s="106"/>
      <c r="AC336" s="106"/>
    </row>
    <row r="337" spans="2:29">
      <c r="B337" s="106"/>
      <c r="C337" s="106"/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  <c r="Z337" s="106"/>
      <c r="AA337" s="106"/>
      <c r="AB337" s="106"/>
      <c r="AC337" s="106"/>
    </row>
    <row r="338" spans="2:29">
      <c r="B338" s="106"/>
      <c r="C338" s="106"/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  <c r="Y338" s="106"/>
      <c r="Z338" s="106"/>
      <c r="AA338" s="106"/>
      <c r="AB338" s="106"/>
      <c r="AC338" s="106"/>
    </row>
    <row r="339" spans="2:29">
      <c r="B339" s="106"/>
      <c r="C339" s="106"/>
      <c r="D339" s="106"/>
      <c r="E339" s="106"/>
      <c r="F339" s="106"/>
      <c r="G339" s="106"/>
      <c r="H339" s="106"/>
      <c r="I339" s="106"/>
      <c r="J339" s="106"/>
      <c r="K339" s="106"/>
      <c r="L339" s="106"/>
      <c r="M339" s="106"/>
      <c r="N339" s="106"/>
      <c r="O339" s="106"/>
      <c r="P339" s="106"/>
      <c r="Q339" s="106"/>
      <c r="R339" s="106"/>
      <c r="S339" s="106"/>
      <c r="T339" s="106"/>
      <c r="U339" s="106"/>
      <c r="V339" s="106"/>
      <c r="W339" s="106"/>
      <c r="X339" s="106"/>
      <c r="Y339" s="106"/>
      <c r="Z339" s="106"/>
      <c r="AA339" s="106"/>
      <c r="AB339" s="106"/>
      <c r="AC339" s="106"/>
    </row>
    <row r="340" spans="2:29">
      <c r="B340" s="106"/>
      <c r="C340" s="106"/>
      <c r="D340" s="106"/>
      <c r="E340" s="106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6"/>
      <c r="Z340" s="106"/>
      <c r="AA340" s="106"/>
      <c r="AB340" s="106"/>
      <c r="AC340" s="106"/>
    </row>
    <row r="341" spans="2:29">
      <c r="B341" s="106"/>
      <c r="C341" s="106"/>
      <c r="D341" s="106"/>
      <c r="E341" s="106"/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06"/>
      <c r="Q341" s="106"/>
      <c r="R341" s="106"/>
      <c r="S341" s="106"/>
      <c r="T341" s="106"/>
      <c r="U341" s="106"/>
      <c r="V341" s="106"/>
      <c r="W341" s="106"/>
      <c r="X341" s="106"/>
      <c r="Y341" s="106"/>
      <c r="Z341" s="106"/>
      <c r="AA341" s="106"/>
      <c r="AB341" s="106"/>
      <c r="AC341" s="106"/>
    </row>
    <row r="342" spans="2:29">
      <c r="B342" s="106"/>
      <c r="C342" s="106"/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6"/>
      <c r="Z342" s="106"/>
      <c r="AA342" s="106"/>
      <c r="AB342" s="106"/>
      <c r="AC342" s="106"/>
    </row>
    <row r="343" spans="2:29">
      <c r="B343" s="106"/>
      <c r="C343" s="106"/>
      <c r="D343" s="106"/>
      <c r="E343" s="106"/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  <c r="P343" s="106"/>
      <c r="Q343" s="106"/>
      <c r="R343" s="106"/>
      <c r="S343" s="106"/>
      <c r="T343" s="106"/>
      <c r="U343" s="106"/>
      <c r="V343" s="106"/>
      <c r="W343" s="106"/>
      <c r="X343" s="106"/>
      <c r="Y343" s="106"/>
      <c r="Z343" s="106"/>
      <c r="AA343" s="106"/>
      <c r="AB343" s="106"/>
      <c r="AC343" s="106"/>
    </row>
    <row r="344" spans="2:29">
      <c r="B344" s="106"/>
      <c r="C344" s="106"/>
      <c r="D344" s="106"/>
      <c r="E344" s="106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  <c r="X344" s="106"/>
      <c r="Y344" s="106"/>
      <c r="Z344" s="106"/>
      <c r="AA344" s="106"/>
      <c r="AB344" s="106"/>
      <c r="AC344" s="106"/>
    </row>
    <row r="345" spans="2:29">
      <c r="B345" s="106"/>
      <c r="C345" s="106"/>
      <c r="D345" s="106"/>
      <c r="E345" s="106"/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06"/>
      <c r="Q345" s="106"/>
      <c r="R345" s="106"/>
      <c r="S345" s="106"/>
      <c r="T345" s="106"/>
      <c r="U345" s="106"/>
      <c r="V345" s="106"/>
      <c r="W345" s="106"/>
      <c r="X345" s="106"/>
      <c r="Y345" s="106"/>
      <c r="Z345" s="106"/>
      <c r="AA345" s="106"/>
      <c r="AB345" s="106"/>
      <c r="AC345" s="106"/>
    </row>
    <row r="346" spans="2:29"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  <c r="S346" s="106"/>
      <c r="T346" s="106"/>
      <c r="U346" s="106"/>
      <c r="V346" s="106"/>
      <c r="W346" s="106"/>
      <c r="X346" s="106"/>
      <c r="Y346" s="106"/>
      <c r="Z346" s="106"/>
      <c r="AA346" s="106"/>
      <c r="AB346" s="106"/>
      <c r="AC346" s="106"/>
    </row>
    <row r="347" spans="2:29"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  <c r="X347" s="106"/>
      <c r="Y347" s="106"/>
      <c r="Z347" s="106"/>
      <c r="AA347" s="106"/>
      <c r="AB347" s="106"/>
      <c r="AC347" s="106"/>
    </row>
    <row r="348" spans="2:29">
      <c r="B348" s="106"/>
      <c r="C348" s="106"/>
      <c r="D348" s="106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  <c r="X348" s="106"/>
      <c r="Y348" s="106"/>
      <c r="Z348" s="106"/>
      <c r="AA348" s="106"/>
      <c r="AB348" s="106"/>
      <c r="AC348" s="106"/>
    </row>
    <row r="349" spans="2:29">
      <c r="B349" s="106"/>
      <c r="C349" s="106"/>
      <c r="D349" s="106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6"/>
      <c r="Z349" s="106"/>
      <c r="AA349" s="106"/>
      <c r="AB349" s="106"/>
      <c r="AC349" s="106"/>
    </row>
    <row r="350" spans="2:29">
      <c r="B350" s="106"/>
      <c r="C350" s="106"/>
      <c r="D350" s="106"/>
      <c r="E350" s="106"/>
      <c r="F350" s="106"/>
      <c r="G350" s="106"/>
      <c r="H350" s="106"/>
      <c r="I350" s="106"/>
      <c r="J350" s="106"/>
      <c r="K350" s="106"/>
      <c r="L350" s="106"/>
      <c r="M350" s="106"/>
      <c r="N350" s="106"/>
      <c r="O350" s="106"/>
      <c r="P350" s="106"/>
      <c r="Q350" s="106"/>
      <c r="R350" s="106"/>
      <c r="S350" s="106"/>
      <c r="T350" s="106"/>
      <c r="U350" s="106"/>
      <c r="V350" s="106"/>
      <c r="W350" s="106"/>
      <c r="X350" s="106"/>
      <c r="Y350" s="106"/>
      <c r="Z350" s="106"/>
      <c r="AA350" s="106"/>
      <c r="AB350" s="106"/>
      <c r="AC350" s="106"/>
    </row>
    <row r="351" spans="2:29">
      <c r="B351" s="106"/>
      <c r="C351" s="106"/>
      <c r="D351" s="106"/>
      <c r="E351" s="106"/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  <c r="P351" s="106"/>
      <c r="Q351" s="106"/>
      <c r="R351" s="106"/>
      <c r="S351" s="106"/>
      <c r="T351" s="106"/>
      <c r="U351" s="106"/>
      <c r="V351" s="106"/>
      <c r="W351" s="106"/>
      <c r="X351" s="106"/>
      <c r="Y351" s="106"/>
      <c r="Z351" s="106"/>
      <c r="AA351" s="106"/>
      <c r="AB351" s="106"/>
      <c r="AC351" s="106"/>
    </row>
    <row r="352" spans="2:29">
      <c r="B352" s="106"/>
      <c r="C352" s="106"/>
      <c r="D352" s="106"/>
      <c r="E352" s="106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06"/>
      <c r="Q352" s="106"/>
      <c r="R352" s="106"/>
      <c r="S352" s="106"/>
      <c r="T352" s="106"/>
      <c r="U352" s="106"/>
      <c r="V352" s="106"/>
      <c r="W352" s="106"/>
      <c r="X352" s="106"/>
      <c r="Y352" s="106"/>
      <c r="Z352" s="106"/>
      <c r="AA352" s="106"/>
      <c r="AB352" s="106"/>
      <c r="AC352" s="106"/>
    </row>
    <row r="353" spans="2:29">
      <c r="B353" s="106"/>
      <c r="C353" s="106"/>
      <c r="D353" s="106"/>
      <c r="E353" s="106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  <c r="Y353" s="106"/>
      <c r="Z353" s="106"/>
      <c r="AA353" s="106"/>
      <c r="AB353" s="106"/>
      <c r="AC353" s="106"/>
    </row>
    <row r="354" spans="2:29">
      <c r="B354" s="106"/>
      <c r="C354" s="106"/>
      <c r="D354" s="106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6"/>
      <c r="Z354" s="106"/>
      <c r="AA354" s="106"/>
      <c r="AB354" s="106"/>
      <c r="AC354" s="106"/>
    </row>
    <row r="355" spans="2:29">
      <c r="B355" s="106"/>
      <c r="C355" s="106"/>
      <c r="D355" s="106"/>
      <c r="E355" s="106"/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  <c r="P355" s="106"/>
      <c r="Q355" s="106"/>
      <c r="R355" s="106"/>
      <c r="S355" s="106"/>
      <c r="T355" s="106"/>
      <c r="U355" s="106"/>
      <c r="V355" s="106"/>
      <c r="W355" s="106"/>
      <c r="X355" s="106"/>
      <c r="Y355" s="106"/>
      <c r="Z355" s="106"/>
      <c r="AA355" s="106"/>
      <c r="AB355" s="106"/>
      <c r="AC355" s="106"/>
    </row>
    <row r="356" spans="2:29">
      <c r="B356" s="106"/>
      <c r="C356" s="106"/>
      <c r="D356" s="106"/>
      <c r="E356" s="106"/>
      <c r="F356" s="106"/>
      <c r="G356" s="106"/>
      <c r="H356" s="106"/>
      <c r="I356" s="106"/>
      <c r="J356" s="106"/>
      <c r="K356" s="106"/>
      <c r="L356" s="106"/>
      <c r="M356" s="106"/>
      <c r="N356" s="106"/>
      <c r="O356" s="106"/>
      <c r="P356" s="106"/>
      <c r="Q356" s="106"/>
      <c r="R356" s="106"/>
      <c r="S356" s="106"/>
      <c r="T356" s="106"/>
      <c r="U356" s="106"/>
      <c r="V356" s="106"/>
      <c r="W356" s="106"/>
      <c r="X356" s="106"/>
      <c r="Y356" s="106"/>
      <c r="Z356" s="106"/>
      <c r="AA356" s="106"/>
      <c r="AB356" s="106"/>
      <c r="AC356" s="106"/>
    </row>
    <row r="357" spans="2:29">
      <c r="B357" s="106"/>
      <c r="C357" s="106"/>
      <c r="D357" s="106"/>
      <c r="E357" s="106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6"/>
      <c r="Z357" s="106"/>
      <c r="AA357" s="106"/>
      <c r="AB357" s="106"/>
      <c r="AC357" s="106"/>
    </row>
    <row r="358" spans="2:29">
      <c r="B358" s="106"/>
      <c r="C358" s="106"/>
      <c r="D358" s="106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6"/>
      <c r="Z358" s="106"/>
      <c r="AA358" s="106"/>
      <c r="AB358" s="106"/>
      <c r="AC358" s="106"/>
    </row>
    <row r="359" spans="2:29">
      <c r="B359" s="106"/>
      <c r="C359" s="106"/>
      <c r="D359" s="106"/>
      <c r="E359" s="106"/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  <c r="Y359" s="106"/>
      <c r="Z359" s="106"/>
      <c r="AA359" s="106"/>
      <c r="AB359" s="106"/>
      <c r="AC359" s="106"/>
    </row>
    <row r="360" spans="2:29">
      <c r="B360" s="106"/>
      <c r="C360" s="106"/>
      <c r="D360" s="106"/>
      <c r="E360" s="106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106"/>
      <c r="Z360" s="106"/>
      <c r="AA360" s="106"/>
      <c r="AB360" s="106"/>
      <c r="AC360" s="106"/>
    </row>
    <row r="361" spans="2:29">
      <c r="B361" s="106"/>
      <c r="C361" s="106"/>
      <c r="D361" s="106"/>
      <c r="E361" s="106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6"/>
      <c r="Z361" s="106"/>
      <c r="AA361" s="106"/>
      <c r="AB361" s="106"/>
      <c r="AC361" s="106"/>
    </row>
    <row r="362" spans="2:29">
      <c r="B362" s="106"/>
      <c r="C362" s="106"/>
      <c r="D362" s="106"/>
      <c r="E362" s="106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6"/>
      <c r="Z362" s="106"/>
      <c r="AA362" s="106"/>
      <c r="AB362" s="106"/>
      <c r="AC362" s="106"/>
    </row>
    <row r="363" spans="2:29">
      <c r="B363" s="106"/>
      <c r="C363" s="106"/>
      <c r="D363" s="106"/>
      <c r="E363" s="106"/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106"/>
      <c r="Z363" s="106"/>
      <c r="AA363" s="106"/>
      <c r="AB363" s="106"/>
      <c r="AC363" s="106"/>
    </row>
    <row r="364" spans="2:29">
      <c r="B364" s="106"/>
      <c r="C364" s="106"/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106"/>
      <c r="Z364" s="106"/>
      <c r="AA364" s="106"/>
      <c r="AB364" s="106"/>
      <c r="AC364" s="106"/>
    </row>
    <row r="365" spans="2:29">
      <c r="B365" s="106"/>
      <c r="C365" s="106"/>
      <c r="D365" s="106"/>
      <c r="E365" s="106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6"/>
      <c r="Z365" s="106"/>
      <c r="AA365" s="106"/>
      <c r="AB365" s="106"/>
      <c r="AC365" s="106"/>
    </row>
    <row r="366" spans="2:29">
      <c r="B366" s="106"/>
      <c r="C366" s="106"/>
      <c r="D366" s="106"/>
      <c r="E366" s="106"/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6"/>
      <c r="Z366" s="106"/>
      <c r="AA366" s="106"/>
      <c r="AB366" s="106"/>
      <c r="AC366" s="106"/>
    </row>
    <row r="367" spans="2:29">
      <c r="B367" s="106"/>
      <c r="C367" s="106"/>
      <c r="D367" s="106"/>
      <c r="E367" s="106"/>
      <c r="F367" s="106"/>
      <c r="G367" s="106"/>
      <c r="H367" s="106"/>
      <c r="I367" s="106"/>
      <c r="J367" s="106"/>
      <c r="K367" s="106"/>
      <c r="L367" s="106"/>
      <c r="M367" s="106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  <c r="X367" s="106"/>
      <c r="Y367" s="106"/>
      <c r="Z367" s="106"/>
      <c r="AA367" s="106"/>
      <c r="AB367" s="106"/>
      <c r="AC367" s="106"/>
    </row>
    <row r="368" spans="2:29">
      <c r="B368" s="106"/>
      <c r="C368" s="106"/>
      <c r="D368" s="106"/>
      <c r="E368" s="106"/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  <c r="Y368" s="106"/>
      <c r="Z368" s="106"/>
      <c r="AA368" s="106"/>
      <c r="AB368" s="106"/>
      <c r="AC368" s="106"/>
    </row>
    <row r="369" spans="2:29">
      <c r="B369" s="106"/>
      <c r="C369" s="106"/>
      <c r="D369" s="106"/>
      <c r="E369" s="106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  <c r="Y369" s="106"/>
      <c r="Z369" s="106"/>
      <c r="AA369" s="106"/>
      <c r="AB369" s="106"/>
      <c r="AC369" s="106"/>
    </row>
    <row r="370" spans="2:29">
      <c r="B370" s="106"/>
      <c r="C370" s="106"/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6"/>
      <c r="Z370" s="106"/>
      <c r="AA370" s="106"/>
      <c r="AB370" s="106"/>
      <c r="AC370" s="106"/>
    </row>
    <row r="371" spans="2:29">
      <c r="B371" s="106"/>
      <c r="C371" s="106"/>
      <c r="D371" s="106"/>
      <c r="E371" s="106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06"/>
      <c r="Q371" s="106"/>
      <c r="R371" s="106"/>
      <c r="S371" s="106"/>
      <c r="T371" s="106"/>
      <c r="U371" s="106"/>
      <c r="V371" s="106"/>
      <c r="W371" s="106"/>
      <c r="X371" s="106"/>
      <c r="Y371" s="106"/>
      <c r="Z371" s="106"/>
      <c r="AA371" s="106"/>
      <c r="AB371" s="106"/>
      <c r="AC371" s="106"/>
    </row>
    <row r="372" spans="2:29">
      <c r="B372" s="106"/>
      <c r="C372" s="106"/>
      <c r="D372" s="106"/>
      <c r="E372" s="106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  <c r="P372" s="106"/>
      <c r="Q372" s="106"/>
      <c r="R372" s="106"/>
      <c r="S372" s="106"/>
      <c r="T372" s="106"/>
      <c r="U372" s="106"/>
      <c r="V372" s="106"/>
      <c r="W372" s="106"/>
      <c r="X372" s="106"/>
      <c r="Y372" s="106"/>
      <c r="Z372" s="106"/>
      <c r="AA372" s="106"/>
      <c r="AB372" s="106"/>
      <c r="AC372" s="106"/>
    </row>
    <row r="373" spans="2:29">
      <c r="B373" s="106"/>
      <c r="C373" s="106"/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6"/>
      <c r="Z373" s="106"/>
      <c r="AA373" s="106"/>
      <c r="AB373" s="106"/>
      <c r="AC373" s="106"/>
    </row>
    <row r="374" spans="2:29">
      <c r="B374" s="106"/>
      <c r="C374" s="106"/>
      <c r="D374" s="106"/>
      <c r="E374" s="106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  <c r="Y374" s="106"/>
      <c r="Z374" s="106"/>
      <c r="AA374" s="106"/>
      <c r="AB374" s="106"/>
      <c r="AC374" s="106"/>
    </row>
    <row r="375" spans="2:29">
      <c r="B375" s="106"/>
      <c r="C375" s="106"/>
      <c r="D375" s="106"/>
      <c r="E375" s="106"/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  <c r="Z375" s="106"/>
      <c r="AA375" s="106"/>
      <c r="AB375" s="106"/>
      <c r="AC375" s="106"/>
    </row>
    <row r="376" spans="2:29">
      <c r="B376" s="106"/>
      <c r="C376" s="106"/>
      <c r="D376" s="106"/>
      <c r="E376" s="106"/>
      <c r="F376" s="106"/>
      <c r="G376" s="106"/>
      <c r="H376" s="106"/>
      <c r="I376" s="106"/>
      <c r="J376" s="106"/>
      <c r="K376" s="106"/>
      <c r="L376" s="106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  <c r="Z376" s="106"/>
      <c r="AA376" s="106"/>
      <c r="AB376" s="106"/>
      <c r="AC376" s="106"/>
    </row>
    <row r="377" spans="2:29">
      <c r="B377" s="106"/>
      <c r="C377" s="106"/>
      <c r="D377" s="106"/>
      <c r="E377" s="106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  <c r="Z377" s="106"/>
      <c r="AA377" s="106"/>
      <c r="AB377" s="106"/>
      <c r="AC377" s="106"/>
    </row>
    <row r="378" spans="2:29">
      <c r="B378" s="106"/>
      <c r="C378" s="106"/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  <c r="Z378" s="106"/>
      <c r="AA378" s="106"/>
      <c r="AB378" s="106"/>
      <c r="AC378" s="106"/>
    </row>
    <row r="379" spans="2:29">
      <c r="B379" s="106"/>
      <c r="C379" s="106"/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  <c r="Z379" s="106"/>
      <c r="AA379" s="106"/>
      <c r="AB379" s="106"/>
      <c r="AC379" s="106"/>
    </row>
    <row r="380" spans="2:29">
      <c r="B380" s="106"/>
      <c r="C380" s="106"/>
      <c r="D380" s="106"/>
      <c r="E380" s="106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  <c r="Z380" s="106"/>
      <c r="AA380" s="106"/>
      <c r="AB380" s="106"/>
      <c r="AC380" s="106"/>
    </row>
    <row r="381" spans="2:29">
      <c r="B381" s="106"/>
      <c r="C381" s="106"/>
      <c r="D381" s="106"/>
      <c r="E381" s="106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  <c r="Z381" s="106"/>
      <c r="AA381" s="106"/>
      <c r="AB381" s="106"/>
      <c r="AC381" s="106"/>
    </row>
    <row r="382" spans="2:29">
      <c r="B382" s="106"/>
      <c r="C382" s="106"/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  <c r="Z382" s="106"/>
      <c r="AA382" s="106"/>
      <c r="AB382" s="106"/>
      <c r="AC382" s="106"/>
    </row>
    <row r="383" spans="2:29">
      <c r="B383" s="106"/>
      <c r="C383" s="106"/>
      <c r="D383" s="106"/>
      <c r="E383" s="106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  <c r="Z383" s="106"/>
      <c r="AA383" s="106"/>
      <c r="AB383" s="106"/>
      <c r="AC383" s="106"/>
    </row>
    <row r="384" spans="2:29">
      <c r="B384" s="106"/>
      <c r="C384" s="106"/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  <c r="Z384" s="106"/>
      <c r="AA384" s="106"/>
      <c r="AB384" s="106"/>
      <c r="AC384" s="106"/>
    </row>
    <row r="385" spans="2:29">
      <c r="B385" s="106"/>
      <c r="C385" s="106"/>
      <c r="D385" s="106"/>
      <c r="E385" s="106"/>
      <c r="F385" s="106"/>
      <c r="G385" s="106"/>
      <c r="H385" s="106"/>
      <c r="I385" s="106"/>
      <c r="J385" s="106"/>
      <c r="K385" s="106"/>
      <c r="L385" s="106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  <c r="Z385" s="106"/>
      <c r="AA385" s="106"/>
      <c r="AB385" s="106"/>
      <c r="AC385" s="106"/>
    </row>
    <row r="386" spans="2:29">
      <c r="B386" s="106"/>
      <c r="C386" s="106"/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  <c r="Z386" s="106"/>
      <c r="AA386" s="106"/>
      <c r="AB386" s="106"/>
      <c r="AC386" s="106"/>
    </row>
    <row r="387" spans="2:29">
      <c r="B387" s="106"/>
      <c r="C387" s="106"/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  <c r="Z387" s="106"/>
      <c r="AA387" s="106"/>
      <c r="AB387" s="106"/>
      <c r="AC387" s="106"/>
    </row>
    <row r="388" spans="2:29">
      <c r="B388" s="106"/>
      <c r="C388" s="106"/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6"/>
      <c r="Z388" s="106"/>
      <c r="AA388" s="106"/>
      <c r="AB388" s="106"/>
      <c r="AC388" s="106"/>
    </row>
    <row r="389" spans="2:29">
      <c r="B389" s="106"/>
      <c r="C389" s="106"/>
      <c r="D389" s="106"/>
      <c r="E389" s="106"/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  <c r="Y389" s="106"/>
      <c r="Z389" s="106"/>
      <c r="AA389" s="106"/>
      <c r="AB389" s="106"/>
      <c r="AC389" s="106"/>
    </row>
    <row r="390" spans="2:29">
      <c r="B390" s="106"/>
      <c r="C390" s="106"/>
      <c r="D390" s="106"/>
      <c r="E390" s="106"/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  <c r="Y390" s="106"/>
      <c r="Z390" s="106"/>
      <c r="AA390" s="106"/>
      <c r="AB390" s="106"/>
      <c r="AC390" s="106"/>
    </row>
    <row r="391" spans="2:29">
      <c r="B391" s="106"/>
      <c r="C391" s="106"/>
      <c r="D391" s="106"/>
      <c r="E391" s="106"/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  <c r="P391" s="106"/>
      <c r="Q391" s="106"/>
      <c r="R391" s="106"/>
      <c r="S391" s="106"/>
      <c r="T391" s="106"/>
      <c r="U391" s="106"/>
      <c r="V391" s="106"/>
      <c r="W391" s="106"/>
      <c r="X391" s="106"/>
      <c r="Y391" s="106"/>
      <c r="Z391" s="106"/>
      <c r="AA391" s="106"/>
      <c r="AB391" s="106"/>
      <c r="AC391" s="106"/>
    </row>
    <row r="392" spans="2:29">
      <c r="B392" s="106"/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  <c r="AA392" s="106"/>
      <c r="AB392" s="106"/>
      <c r="AC392" s="106"/>
    </row>
    <row r="393" spans="2:29">
      <c r="B393" s="106"/>
      <c r="C393" s="106"/>
      <c r="D393" s="106"/>
      <c r="E393" s="106"/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6"/>
      <c r="Z393" s="106"/>
      <c r="AA393" s="106"/>
      <c r="AB393" s="106"/>
      <c r="AC393" s="106"/>
    </row>
    <row r="394" spans="2:29">
      <c r="B394" s="106"/>
      <c r="C394" s="106"/>
      <c r="D394" s="106"/>
      <c r="E394" s="106"/>
      <c r="F394" s="106"/>
      <c r="G394" s="106"/>
      <c r="H394" s="106"/>
      <c r="I394" s="106"/>
      <c r="J394" s="106"/>
      <c r="K394" s="106"/>
      <c r="L394" s="106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6"/>
      <c r="Z394" s="106"/>
      <c r="AA394" s="106"/>
      <c r="AB394" s="106"/>
      <c r="AC394" s="106"/>
    </row>
    <row r="395" spans="2:29">
      <c r="B395" s="106"/>
      <c r="C395" s="106"/>
      <c r="D395" s="106"/>
      <c r="E395" s="106"/>
      <c r="F395" s="106"/>
      <c r="G395" s="106"/>
      <c r="H395" s="106"/>
      <c r="I395" s="106"/>
      <c r="J395" s="106"/>
      <c r="K395" s="106"/>
      <c r="L395" s="106"/>
      <c r="M395" s="106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  <c r="X395" s="106"/>
      <c r="Y395" s="106"/>
      <c r="Z395" s="106"/>
      <c r="AA395" s="106"/>
      <c r="AB395" s="106"/>
      <c r="AC395" s="106"/>
    </row>
    <row r="396" spans="2:29">
      <c r="B396" s="106"/>
      <c r="C396" s="106"/>
      <c r="D396" s="106"/>
      <c r="E396" s="106"/>
      <c r="F396" s="106"/>
      <c r="G396" s="106"/>
      <c r="H396" s="106"/>
      <c r="I396" s="106"/>
      <c r="J396" s="106"/>
      <c r="K396" s="106"/>
      <c r="L396" s="106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  <c r="AA396" s="106"/>
      <c r="AB396" s="106"/>
      <c r="AC396" s="106"/>
    </row>
    <row r="397" spans="2:29">
      <c r="B397" s="106"/>
      <c r="C397" s="106"/>
      <c r="D397" s="106"/>
      <c r="E397" s="106"/>
      <c r="F397" s="106"/>
      <c r="G397" s="106"/>
      <c r="H397" s="106"/>
      <c r="I397" s="106"/>
      <c r="J397" s="106"/>
      <c r="K397" s="106"/>
      <c r="L397" s="106"/>
      <c r="M397" s="106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  <c r="X397" s="106"/>
      <c r="Y397" s="106"/>
      <c r="Z397" s="106"/>
      <c r="AA397" s="106"/>
      <c r="AB397" s="106"/>
      <c r="AC397" s="106"/>
    </row>
    <row r="398" spans="2:29">
      <c r="B398" s="106"/>
      <c r="C398" s="106"/>
      <c r="D398" s="106"/>
      <c r="E398" s="106"/>
      <c r="F398" s="106"/>
      <c r="G398" s="106"/>
      <c r="H398" s="106"/>
      <c r="I398" s="106"/>
      <c r="J398" s="106"/>
      <c r="K398" s="106"/>
      <c r="L398" s="106"/>
      <c r="M398" s="106"/>
      <c r="N398" s="106"/>
      <c r="O398" s="106"/>
      <c r="P398" s="106"/>
      <c r="Q398" s="106"/>
      <c r="R398" s="106"/>
      <c r="S398" s="106"/>
      <c r="T398" s="106"/>
      <c r="U398" s="106"/>
      <c r="V398" s="106"/>
      <c r="W398" s="106"/>
      <c r="X398" s="106"/>
      <c r="Y398" s="106"/>
      <c r="Z398" s="106"/>
      <c r="AA398" s="106"/>
      <c r="AB398" s="106"/>
      <c r="AC398" s="106"/>
    </row>
    <row r="399" spans="2:29">
      <c r="B399" s="106"/>
      <c r="C399" s="106"/>
      <c r="D399" s="106"/>
      <c r="E399" s="106"/>
      <c r="F399" s="106"/>
      <c r="G399" s="106"/>
      <c r="H399" s="106"/>
      <c r="I399" s="106"/>
      <c r="J399" s="106"/>
      <c r="K399" s="106"/>
      <c r="L399" s="106"/>
      <c r="M399" s="106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  <c r="Y399" s="106"/>
      <c r="Z399" s="106"/>
      <c r="AA399" s="106"/>
      <c r="AB399" s="106"/>
      <c r="AC399" s="106"/>
    </row>
    <row r="400" spans="2:29">
      <c r="B400" s="106"/>
      <c r="C400" s="106"/>
      <c r="D400" s="106"/>
      <c r="E400" s="106"/>
      <c r="F400" s="106"/>
      <c r="G400" s="106"/>
      <c r="H400" s="106"/>
      <c r="I400" s="106"/>
      <c r="J400" s="106"/>
      <c r="K400" s="106"/>
      <c r="L400" s="106"/>
      <c r="M400" s="106"/>
      <c r="N400" s="106"/>
      <c r="O400" s="106"/>
      <c r="P400" s="106"/>
      <c r="Q400" s="106"/>
      <c r="R400" s="106"/>
      <c r="S400" s="106"/>
      <c r="T400" s="106"/>
      <c r="U400" s="106"/>
      <c r="V400" s="106"/>
      <c r="W400" s="106"/>
      <c r="X400" s="106"/>
      <c r="Y400" s="106"/>
      <c r="Z400" s="106"/>
      <c r="AA400" s="106"/>
      <c r="AB400" s="106"/>
      <c r="AC400" s="106"/>
    </row>
    <row r="401" spans="2:29">
      <c r="B401" s="106"/>
      <c r="C401" s="106"/>
      <c r="D401" s="106"/>
      <c r="E401" s="106"/>
      <c r="F401" s="106"/>
      <c r="G401" s="106"/>
      <c r="H401" s="106"/>
      <c r="I401" s="106"/>
      <c r="J401" s="106"/>
      <c r="K401" s="106"/>
      <c r="L401" s="106"/>
      <c r="M401" s="106"/>
      <c r="N401" s="106"/>
      <c r="O401" s="106"/>
      <c r="P401" s="106"/>
      <c r="Q401" s="106"/>
      <c r="R401" s="106"/>
      <c r="S401" s="106"/>
      <c r="T401" s="106"/>
      <c r="U401" s="106"/>
      <c r="V401" s="106"/>
      <c r="W401" s="106"/>
      <c r="X401" s="106"/>
      <c r="Y401" s="106"/>
      <c r="Z401" s="106"/>
      <c r="AA401" s="106"/>
      <c r="AB401" s="106"/>
      <c r="AC401" s="106"/>
    </row>
    <row r="402" spans="2:29">
      <c r="B402" s="106"/>
      <c r="C402" s="106"/>
      <c r="D402" s="106"/>
      <c r="E402" s="106"/>
      <c r="F402" s="106"/>
      <c r="G402" s="106"/>
      <c r="H402" s="106"/>
      <c r="I402" s="106"/>
      <c r="J402" s="106"/>
      <c r="K402" s="106"/>
      <c r="L402" s="106"/>
      <c r="M402" s="106"/>
      <c r="N402" s="106"/>
      <c r="O402" s="106"/>
      <c r="P402" s="106"/>
      <c r="Q402" s="106"/>
      <c r="R402" s="106"/>
      <c r="S402" s="106"/>
      <c r="T402" s="106"/>
      <c r="U402" s="106"/>
      <c r="V402" s="106"/>
      <c r="W402" s="106"/>
      <c r="X402" s="106"/>
      <c r="Y402" s="106"/>
      <c r="Z402" s="106"/>
      <c r="AA402" s="106"/>
      <c r="AB402" s="106"/>
      <c r="AC402" s="106"/>
    </row>
    <row r="403" spans="2:29">
      <c r="B403" s="106"/>
      <c r="C403" s="106"/>
      <c r="D403" s="106"/>
      <c r="E403" s="106"/>
      <c r="F403" s="106"/>
      <c r="G403" s="106"/>
      <c r="H403" s="106"/>
      <c r="I403" s="106"/>
      <c r="J403" s="106"/>
      <c r="K403" s="106"/>
      <c r="L403" s="106"/>
      <c r="M403" s="106"/>
      <c r="N403" s="106"/>
      <c r="O403" s="106"/>
      <c r="P403" s="106"/>
      <c r="Q403" s="106"/>
      <c r="R403" s="106"/>
      <c r="S403" s="106"/>
      <c r="T403" s="106"/>
      <c r="U403" s="106"/>
      <c r="V403" s="106"/>
      <c r="W403" s="106"/>
      <c r="X403" s="106"/>
      <c r="Y403" s="106"/>
      <c r="Z403" s="106"/>
      <c r="AA403" s="106"/>
      <c r="AB403" s="106"/>
      <c r="AC403" s="106"/>
    </row>
    <row r="404" spans="2:29">
      <c r="B404" s="106"/>
      <c r="C404" s="106"/>
      <c r="D404" s="106"/>
      <c r="E404" s="106"/>
      <c r="F404" s="106"/>
      <c r="G404" s="106"/>
      <c r="H404" s="106"/>
      <c r="I404" s="106"/>
      <c r="J404" s="106"/>
      <c r="K404" s="106"/>
      <c r="L404" s="106"/>
      <c r="M404" s="106"/>
      <c r="N404" s="106"/>
      <c r="O404" s="106"/>
      <c r="P404" s="106"/>
      <c r="Q404" s="106"/>
      <c r="R404" s="106"/>
      <c r="S404" s="106"/>
      <c r="T404" s="106"/>
      <c r="U404" s="106"/>
      <c r="V404" s="106"/>
      <c r="W404" s="106"/>
      <c r="X404" s="106"/>
      <c r="Y404" s="106"/>
      <c r="Z404" s="106"/>
      <c r="AA404" s="106"/>
      <c r="AB404" s="106"/>
      <c r="AC404" s="106"/>
    </row>
    <row r="405" spans="2:29">
      <c r="B405" s="106"/>
      <c r="C405" s="106"/>
      <c r="D405" s="106"/>
      <c r="E405" s="106"/>
      <c r="F405" s="106"/>
      <c r="G405" s="106"/>
      <c r="H405" s="106"/>
      <c r="I405" s="106"/>
      <c r="J405" s="106"/>
      <c r="K405" s="106"/>
      <c r="L405" s="106"/>
      <c r="M405" s="106"/>
      <c r="N405" s="106"/>
      <c r="O405" s="106"/>
      <c r="P405" s="106"/>
      <c r="Q405" s="106"/>
      <c r="R405" s="106"/>
      <c r="S405" s="106"/>
      <c r="T405" s="106"/>
      <c r="U405" s="106"/>
      <c r="V405" s="106"/>
      <c r="W405" s="106"/>
      <c r="X405" s="106"/>
      <c r="Y405" s="106"/>
      <c r="Z405" s="106"/>
      <c r="AA405" s="106"/>
      <c r="AB405" s="106"/>
      <c r="AC405" s="106"/>
    </row>
    <row r="406" spans="2:29">
      <c r="B406" s="106"/>
      <c r="C406" s="106"/>
      <c r="D406" s="106"/>
      <c r="E406" s="106"/>
      <c r="F406" s="106"/>
      <c r="G406" s="106"/>
      <c r="H406" s="106"/>
      <c r="I406" s="106"/>
      <c r="J406" s="106"/>
      <c r="K406" s="106"/>
      <c r="L406" s="106"/>
      <c r="M406" s="106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  <c r="X406" s="106"/>
      <c r="Y406" s="106"/>
      <c r="Z406" s="106"/>
      <c r="AA406" s="106"/>
      <c r="AB406" s="106"/>
      <c r="AC406" s="106"/>
    </row>
    <row r="407" spans="2:29">
      <c r="B407" s="106"/>
      <c r="C407" s="106"/>
      <c r="D407" s="106"/>
      <c r="E407" s="106"/>
      <c r="F407" s="106"/>
      <c r="G407" s="106"/>
      <c r="H407" s="106"/>
      <c r="I407" s="106"/>
      <c r="J407" s="106"/>
      <c r="K407" s="106"/>
      <c r="L407" s="106"/>
      <c r="M407" s="106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  <c r="X407" s="106"/>
      <c r="Y407" s="106"/>
      <c r="Z407" s="106"/>
      <c r="AA407" s="106"/>
      <c r="AB407" s="106"/>
      <c r="AC407" s="106"/>
    </row>
    <row r="408" spans="2:29">
      <c r="B408" s="106"/>
      <c r="C408" s="106"/>
      <c r="D408" s="106"/>
      <c r="E408" s="106"/>
      <c r="F408" s="106"/>
      <c r="G408" s="106"/>
      <c r="H408" s="106"/>
      <c r="I408" s="106"/>
      <c r="J408" s="106"/>
      <c r="K408" s="106"/>
      <c r="L408" s="106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106"/>
      <c r="Z408" s="106"/>
      <c r="AA408" s="106"/>
      <c r="AB408" s="106"/>
      <c r="AC408" s="106"/>
    </row>
    <row r="409" spans="2:29">
      <c r="B409" s="106"/>
      <c r="C409" s="106"/>
      <c r="D409" s="106"/>
      <c r="E409" s="106"/>
      <c r="F409" s="106"/>
      <c r="G409" s="106"/>
      <c r="H409" s="106"/>
      <c r="I409" s="106"/>
      <c r="J409" s="106"/>
      <c r="K409" s="106"/>
      <c r="L409" s="106"/>
      <c r="M409" s="106"/>
      <c r="N409" s="106"/>
      <c r="O409" s="106"/>
      <c r="P409" s="106"/>
      <c r="Q409" s="106"/>
      <c r="R409" s="106"/>
      <c r="S409" s="106"/>
      <c r="T409" s="106"/>
      <c r="U409" s="106"/>
      <c r="V409" s="106"/>
      <c r="W409" s="106"/>
      <c r="X409" s="106"/>
      <c r="Y409" s="106"/>
      <c r="Z409" s="106"/>
      <c r="AA409" s="106"/>
      <c r="AB409" s="106"/>
      <c r="AC409" s="106"/>
    </row>
    <row r="410" spans="2:29">
      <c r="B410" s="106"/>
      <c r="C410" s="106"/>
      <c r="D410" s="106"/>
      <c r="E410" s="106"/>
      <c r="F410" s="106"/>
      <c r="G410" s="106"/>
      <c r="H410" s="106"/>
      <c r="I410" s="106"/>
      <c r="J410" s="106"/>
      <c r="K410" s="106"/>
      <c r="L410" s="106"/>
      <c r="M410" s="106"/>
      <c r="N410" s="106"/>
      <c r="O410" s="106"/>
      <c r="P410" s="106"/>
      <c r="Q410" s="106"/>
      <c r="R410" s="106"/>
      <c r="S410" s="106"/>
      <c r="T410" s="106"/>
      <c r="U410" s="106"/>
      <c r="V410" s="106"/>
      <c r="W410" s="106"/>
      <c r="X410" s="106"/>
      <c r="Y410" s="106"/>
      <c r="Z410" s="106"/>
      <c r="AA410" s="106"/>
      <c r="AB410" s="106"/>
      <c r="AC410" s="106"/>
    </row>
    <row r="411" spans="2:29">
      <c r="B411" s="106"/>
      <c r="C411" s="106"/>
      <c r="D411" s="106"/>
      <c r="E411" s="106"/>
      <c r="F411" s="106"/>
      <c r="G411" s="106"/>
      <c r="H411" s="106"/>
      <c r="I411" s="106"/>
      <c r="J411" s="106"/>
      <c r="K411" s="106"/>
      <c r="L411" s="106"/>
      <c r="M411" s="106"/>
      <c r="N411" s="106"/>
      <c r="O411" s="106"/>
      <c r="P411" s="106"/>
      <c r="Q411" s="106"/>
      <c r="R411" s="106"/>
      <c r="S411" s="106"/>
      <c r="T411" s="106"/>
      <c r="U411" s="106"/>
      <c r="V411" s="106"/>
      <c r="W411" s="106"/>
      <c r="X411" s="106"/>
      <c r="Y411" s="106"/>
      <c r="Z411" s="106"/>
      <c r="AA411" s="106"/>
      <c r="AB411" s="106"/>
      <c r="AC411" s="106"/>
    </row>
    <row r="412" spans="2:29">
      <c r="B412" s="106"/>
      <c r="C412" s="106"/>
      <c r="D412" s="106"/>
      <c r="E412" s="106"/>
      <c r="F412" s="106"/>
      <c r="G412" s="106"/>
      <c r="H412" s="106"/>
      <c r="I412" s="106"/>
      <c r="J412" s="106"/>
      <c r="K412" s="106"/>
      <c r="L412" s="106"/>
      <c r="M412" s="106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  <c r="Y412" s="106"/>
      <c r="Z412" s="106"/>
      <c r="AA412" s="106"/>
      <c r="AB412" s="106"/>
      <c r="AC412" s="106"/>
    </row>
    <row r="413" spans="2:29">
      <c r="B413" s="106"/>
      <c r="C413" s="106"/>
      <c r="D413" s="106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106"/>
      <c r="Q413" s="106"/>
      <c r="R413" s="106"/>
      <c r="S413" s="106"/>
      <c r="T413" s="106"/>
      <c r="U413" s="106"/>
      <c r="V413" s="106"/>
      <c r="W413" s="106"/>
      <c r="X413" s="106"/>
      <c r="Y413" s="106"/>
      <c r="Z413" s="106"/>
      <c r="AA413" s="106"/>
      <c r="AB413" s="106"/>
      <c r="AC413" s="106"/>
    </row>
    <row r="414" spans="2:29">
      <c r="B414" s="106"/>
      <c r="C414" s="106"/>
      <c r="D414" s="106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  <c r="X414" s="106"/>
      <c r="Y414" s="106"/>
      <c r="Z414" s="106"/>
      <c r="AA414" s="106"/>
      <c r="AB414" s="106"/>
      <c r="AC414" s="106"/>
    </row>
    <row r="415" spans="2:29">
      <c r="B415" s="106"/>
      <c r="C415" s="106"/>
      <c r="D415" s="106"/>
      <c r="E415" s="106"/>
      <c r="F415" s="106"/>
      <c r="G415" s="106"/>
      <c r="H415" s="106"/>
      <c r="I415" s="106"/>
      <c r="J415" s="106"/>
      <c r="K415" s="106"/>
      <c r="L415" s="106"/>
      <c r="M415" s="106"/>
      <c r="N415" s="106"/>
      <c r="O415" s="106"/>
      <c r="P415" s="106"/>
      <c r="Q415" s="106"/>
      <c r="R415" s="106"/>
      <c r="S415" s="106"/>
      <c r="T415" s="106"/>
      <c r="U415" s="106"/>
      <c r="V415" s="106"/>
      <c r="W415" s="106"/>
      <c r="X415" s="106"/>
      <c r="Y415" s="106"/>
      <c r="Z415" s="106"/>
      <c r="AA415" s="106"/>
      <c r="AB415" s="106"/>
      <c r="AC415" s="106"/>
    </row>
    <row r="416" spans="2:29">
      <c r="B416" s="106"/>
      <c r="C416" s="106"/>
      <c r="D416" s="106"/>
      <c r="E416" s="106"/>
      <c r="F416" s="106"/>
      <c r="G416" s="106"/>
      <c r="H416" s="106"/>
      <c r="I416" s="106"/>
      <c r="J416" s="106"/>
      <c r="K416" s="106"/>
      <c r="L416" s="106"/>
      <c r="M416" s="106"/>
      <c r="N416" s="106"/>
      <c r="O416" s="106"/>
      <c r="P416" s="106"/>
      <c r="Q416" s="106"/>
      <c r="R416" s="106"/>
      <c r="S416" s="106"/>
      <c r="T416" s="106"/>
      <c r="U416" s="106"/>
      <c r="V416" s="106"/>
      <c r="W416" s="106"/>
      <c r="X416" s="106"/>
      <c r="Y416" s="106"/>
      <c r="Z416" s="106"/>
      <c r="AA416" s="106"/>
      <c r="AB416" s="106"/>
      <c r="AC416" s="106"/>
    </row>
    <row r="417" spans="2:29">
      <c r="B417" s="106"/>
      <c r="C417" s="106"/>
      <c r="D417" s="106"/>
      <c r="E417" s="106"/>
      <c r="F417" s="106"/>
      <c r="G417" s="106"/>
      <c r="H417" s="106"/>
      <c r="I417" s="106"/>
      <c r="J417" s="106"/>
      <c r="K417" s="106"/>
      <c r="L417" s="106"/>
      <c r="M417" s="106"/>
      <c r="N417" s="106"/>
      <c r="O417" s="106"/>
      <c r="P417" s="106"/>
      <c r="Q417" s="106"/>
      <c r="R417" s="106"/>
      <c r="S417" s="106"/>
      <c r="T417" s="106"/>
      <c r="U417" s="106"/>
      <c r="V417" s="106"/>
      <c r="W417" s="106"/>
      <c r="X417" s="106"/>
      <c r="Y417" s="106"/>
      <c r="Z417" s="106"/>
      <c r="AA417" s="106"/>
      <c r="AB417" s="106"/>
      <c r="AC417" s="106"/>
    </row>
    <row r="418" spans="2:29">
      <c r="B418" s="106"/>
      <c r="C418" s="106"/>
      <c r="D418" s="106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  <c r="P418" s="106"/>
      <c r="Q418" s="106"/>
      <c r="R418" s="106"/>
      <c r="S418" s="106"/>
      <c r="T418" s="106"/>
      <c r="U418" s="106"/>
      <c r="V418" s="106"/>
      <c r="W418" s="106"/>
      <c r="X418" s="106"/>
      <c r="Y418" s="106"/>
      <c r="Z418" s="106"/>
      <c r="AA418" s="106"/>
      <c r="AB418" s="106"/>
      <c r="AC418" s="106"/>
    </row>
    <row r="419" spans="2:29">
      <c r="B419" s="106"/>
      <c r="C419" s="106"/>
      <c r="D419" s="106"/>
      <c r="E419" s="106"/>
      <c r="F419" s="106"/>
      <c r="G419" s="106"/>
      <c r="H419" s="106"/>
      <c r="I419" s="106"/>
      <c r="J419" s="106"/>
      <c r="K419" s="106"/>
      <c r="L419" s="106"/>
      <c r="M419" s="106"/>
      <c r="N419" s="106"/>
      <c r="O419" s="106"/>
      <c r="P419" s="106"/>
      <c r="Q419" s="106"/>
      <c r="R419" s="106"/>
      <c r="S419" s="106"/>
      <c r="T419" s="106"/>
      <c r="U419" s="106"/>
      <c r="V419" s="106"/>
      <c r="W419" s="106"/>
      <c r="X419" s="106"/>
      <c r="Y419" s="106"/>
      <c r="Z419" s="106"/>
      <c r="AA419" s="106"/>
      <c r="AB419" s="106"/>
      <c r="AC419" s="106"/>
    </row>
    <row r="420" spans="2:29">
      <c r="B420" s="106"/>
      <c r="C420" s="106"/>
      <c r="D420" s="106"/>
      <c r="E420" s="106"/>
      <c r="F420" s="106"/>
      <c r="G420" s="106"/>
      <c r="H420" s="106"/>
      <c r="I420" s="106"/>
      <c r="J420" s="106"/>
      <c r="K420" s="106"/>
      <c r="L420" s="106"/>
      <c r="M420" s="106"/>
      <c r="N420" s="106"/>
      <c r="O420" s="106"/>
      <c r="P420" s="106"/>
      <c r="Q420" s="106"/>
      <c r="R420" s="106"/>
      <c r="S420" s="106"/>
      <c r="T420" s="106"/>
      <c r="U420" s="106"/>
      <c r="V420" s="106"/>
      <c r="W420" s="106"/>
      <c r="X420" s="106"/>
      <c r="Y420" s="106"/>
      <c r="Z420" s="106"/>
      <c r="AA420" s="106"/>
      <c r="AB420" s="106"/>
      <c r="AC420" s="106"/>
    </row>
    <row r="421" spans="2:29">
      <c r="B421" s="106"/>
      <c r="C421" s="106"/>
      <c r="D421" s="106"/>
      <c r="E421" s="106"/>
      <c r="F421" s="106"/>
      <c r="G421" s="106"/>
      <c r="H421" s="106"/>
      <c r="I421" s="106"/>
      <c r="J421" s="106"/>
      <c r="K421" s="106"/>
      <c r="L421" s="106"/>
      <c r="M421" s="106"/>
      <c r="N421" s="106"/>
      <c r="O421" s="106"/>
      <c r="P421" s="106"/>
      <c r="Q421" s="106"/>
      <c r="R421" s="106"/>
      <c r="S421" s="106"/>
      <c r="T421" s="106"/>
      <c r="U421" s="106"/>
      <c r="V421" s="106"/>
      <c r="W421" s="106"/>
      <c r="X421" s="106"/>
      <c r="Y421" s="106"/>
      <c r="Z421" s="106"/>
      <c r="AA421" s="106"/>
      <c r="AB421" s="106"/>
      <c r="AC421" s="106"/>
    </row>
    <row r="422" spans="2:29">
      <c r="B422" s="106"/>
      <c r="C422" s="106"/>
      <c r="D422" s="106"/>
      <c r="E422" s="106"/>
      <c r="F422" s="106"/>
      <c r="G422" s="106"/>
      <c r="H422" s="106"/>
      <c r="I422" s="106"/>
      <c r="J422" s="106"/>
      <c r="K422" s="106"/>
      <c r="L422" s="106"/>
      <c r="M422" s="106"/>
      <c r="N422" s="106"/>
      <c r="O422" s="106"/>
      <c r="P422" s="106"/>
      <c r="Q422" s="106"/>
      <c r="R422" s="106"/>
      <c r="S422" s="106"/>
      <c r="T422" s="106"/>
      <c r="U422" s="106"/>
      <c r="V422" s="106"/>
      <c r="W422" s="106"/>
      <c r="X422" s="106"/>
      <c r="Y422" s="106"/>
      <c r="Z422" s="106"/>
      <c r="AA422" s="106"/>
      <c r="AB422" s="106"/>
      <c r="AC422" s="106"/>
    </row>
    <row r="423" spans="2:29">
      <c r="B423" s="106"/>
      <c r="C423" s="106"/>
      <c r="D423" s="106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106"/>
      <c r="Q423" s="106"/>
      <c r="R423" s="106"/>
      <c r="S423" s="106"/>
      <c r="T423" s="106"/>
      <c r="U423" s="106"/>
      <c r="V423" s="106"/>
      <c r="W423" s="106"/>
      <c r="X423" s="106"/>
      <c r="Y423" s="106"/>
      <c r="Z423" s="106"/>
      <c r="AA423" s="106"/>
      <c r="AB423" s="106"/>
      <c r="AC423" s="106"/>
    </row>
    <row r="424" spans="2:29">
      <c r="B424" s="106"/>
      <c r="C424" s="106"/>
      <c r="D424" s="106"/>
      <c r="E424" s="106"/>
      <c r="F424" s="106"/>
      <c r="G424" s="106"/>
      <c r="H424" s="106"/>
      <c r="I424" s="106"/>
      <c r="J424" s="106"/>
      <c r="K424" s="106"/>
      <c r="L424" s="106"/>
      <c r="M424" s="106"/>
      <c r="N424" s="106"/>
      <c r="O424" s="106"/>
      <c r="P424" s="106"/>
      <c r="Q424" s="106"/>
      <c r="R424" s="106"/>
      <c r="S424" s="106"/>
      <c r="T424" s="106"/>
      <c r="U424" s="106"/>
      <c r="V424" s="106"/>
      <c r="W424" s="106"/>
      <c r="X424" s="106"/>
      <c r="Y424" s="106"/>
      <c r="Z424" s="106"/>
      <c r="AA424" s="106"/>
      <c r="AB424" s="106"/>
      <c r="AC424" s="106"/>
    </row>
    <row r="425" spans="2:29">
      <c r="B425" s="106"/>
      <c r="C425" s="106"/>
      <c r="D425" s="106"/>
      <c r="E425" s="106"/>
      <c r="F425" s="106"/>
      <c r="G425" s="106"/>
      <c r="H425" s="106"/>
      <c r="I425" s="106"/>
      <c r="J425" s="106"/>
      <c r="K425" s="106"/>
      <c r="L425" s="106"/>
      <c r="M425" s="106"/>
      <c r="N425" s="106"/>
      <c r="O425" s="106"/>
      <c r="P425" s="106"/>
      <c r="Q425" s="106"/>
      <c r="R425" s="106"/>
      <c r="S425" s="106"/>
      <c r="T425" s="106"/>
      <c r="U425" s="106"/>
      <c r="V425" s="106"/>
      <c r="W425" s="106"/>
      <c r="X425" s="106"/>
      <c r="Y425" s="106"/>
      <c r="Z425" s="106"/>
      <c r="AA425" s="106"/>
      <c r="AB425" s="106"/>
      <c r="AC425" s="106"/>
    </row>
    <row r="426" spans="2:29">
      <c r="B426" s="106"/>
      <c r="C426" s="106"/>
      <c r="D426" s="106"/>
      <c r="E426" s="106"/>
      <c r="F426" s="106"/>
      <c r="G426" s="106"/>
      <c r="H426" s="106"/>
      <c r="I426" s="106"/>
      <c r="J426" s="106"/>
      <c r="K426" s="106"/>
      <c r="L426" s="106"/>
      <c r="M426" s="106"/>
      <c r="N426" s="106"/>
      <c r="O426" s="106"/>
      <c r="P426" s="106"/>
      <c r="Q426" s="106"/>
      <c r="R426" s="106"/>
      <c r="S426" s="106"/>
      <c r="T426" s="106"/>
      <c r="U426" s="106"/>
      <c r="V426" s="106"/>
      <c r="W426" s="106"/>
      <c r="X426" s="106"/>
      <c r="Y426" s="106"/>
      <c r="Z426" s="106"/>
      <c r="AA426" s="106"/>
      <c r="AB426" s="106"/>
      <c r="AC426" s="106"/>
    </row>
    <row r="427" spans="2:29">
      <c r="B427" s="106"/>
      <c r="C427" s="106"/>
      <c r="D427" s="106"/>
      <c r="E427" s="106"/>
      <c r="F427" s="106"/>
      <c r="G427" s="106"/>
      <c r="H427" s="106"/>
      <c r="I427" s="106"/>
      <c r="J427" s="106"/>
      <c r="K427" s="106"/>
      <c r="L427" s="106"/>
      <c r="M427" s="106"/>
      <c r="N427" s="106"/>
      <c r="O427" s="106"/>
      <c r="P427" s="106"/>
      <c r="Q427" s="106"/>
      <c r="R427" s="106"/>
      <c r="S427" s="106"/>
      <c r="T427" s="106"/>
      <c r="U427" s="106"/>
      <c r="V427" s="106"/>
      <c r="W427" s="106"/>
      <c r="X427" s="106"/>
      <c r="Y427" s="106"/>
      <c r="Z427" s="106"/>
      <c r="AA427" s="106"/>
      <c r="AB427" s="106"/>
      <c r="AC427" s="106"/>
    </row>
    <row r="428" spans="2:29">
      <c r="B428" s="106"/>
      <c r="C428" s="106"/>
      <c r="D428" s="106"/>
      <c r="E428" s="106"/>
      <c r="F428" s="106"/>
      <c r="G428" s="106"/>
      <c r="H428" s="106"/>
      <c r="I428" s="106"/>
      <c r="J428" s="106"/>
      <c r="K428" s="106"/>
      <c r="L428" s="106"/>
      <c r="M428" s="106"/>
      <c r="N428" s="106"/>
      <c r="O428" s="106"/>
      <c r="P428" s="106"/>
      <c r="Q428" s="106"/>
      <c r="R428" s="106"/>
      <c r="S428" s="106"/>
      <c r="T428" s="106"/>
      <c r="U428" s="106"/>
      <c r="V428" s="106"/>
      <c r="W428" s="106"/>
      <c r="X428" s="106"/>
      <c r="Y428" s="106"/>
      <c r="Z428" s="106"/>
      <c r="AA428" s="106"/>
      <c r="AB428" s="106"/>
      <c r="AC428" s="106"/>
    </row>
    <row r="429" spans="2:29">
      <c r="B429" s="106"/>
      <c r="C429" s="106"/>
      <c r="D429" s="106"/>
      <c r="E429" s="106"/>
      <c r="F429" s="106"/>
      <c r="G429" s="106"/>
      <c r="H429" s="106"/>
      <c r="I429" s="106"/>
      <c r="J429" s="106"/>
      <c r="K429" s="106"/>
      <c r="L429" s="106"/>
      <c r="M429" s="106"/>
      <c r="N429" s="106"/>
      <c r="O429" s="106"/>
      <c r="P429" s="106"/>
      <c r="Q429" s="106"/>
      <c r="R429" s="106"/>
      <c r="S429" s="106"/>
      <c r="T429" s="106"/>
      <c r="U429" s="106"/>
      <c r="V429" s="106"/>
      <c r="W429" s="106"/>
      <c r="X429" s="106"/>
      <c r="Y429" s="106"/>
      <c r="Z429" s="106"/>
      <c r="AA429" s="106"/>
      <c r="AB429" s="106"/>
      <c r="AC429" s="106"/>
    </row>
    <row r="430" spans="2:29">
      <c r="B430" s="106"/>
      <c r="C430" s="106"/>
      <c r="D430" s="106"/>
      <c r="E430" s="106"/>
      <c r="F430" s="106"/>
      <c r="G430" s="106"/>
      <c r="H430" s="106"/>
      <c r="I430" s="106"/>
      <c r="J430" s="106"/>
      <c r="K430" s="106"/>
      <c r="L430" s="106"/>
      <c r="M430" s="106"/>
      <c r="N430" s="106"/>
      <c r="O430" s="106"/>
      <c r="P430" s="106"/>
      <c r="Q430" s="106"/>
      <c r="R430" s="106"/>
      <c r="S430" s="106"/>
      <c r="T430" s="106"/>
      <c r="U430" s="106"/>
      <c r="V430" s="106"/>
      <c r="W430" s="106"/>
      <c r="X430" s="106"/>
      <c r="Y430" s="106"/>
      <c r="Z430" s="106"/>
      <c r="AA430" s="106"/>
      <c r="AB430" s="106"/>
      <c r="AC430" s="106"/>
    </row>
    <row r="431" spans="2:29">
      <c r="B431" s="106"/>
      <c r="C431" s="106"/>
      <c r="D431" s="106"/>
      <c r="E431" s="106"/>
      <c r="F431" s="106"/>
      <c r="G431" s="106"/>
      <c r="H431" s="106"/>
      <c r="I431" s="106"/>
      <c r="J431" s="106"/>
      <c r="K431" s="106"/>
      <c r="L431" s="106"/>
      <c r="M431" s="106"/>
      <c r="N431" s="106"/>
      <c r="O431" s="106"/>
      <c r="P431" s="106"/>
      <c r="Q431" s="106"/>
      <c r="R431" s="106"/>
      <c r="S431" s="106"/>
      <c r="T431" s="106"/>
      <c r="U431" s="106"/>
      <c r="V431" s="106"/>
      <c r="W431" s="106"/>
      <c r="X431" s="106"/>
      <c r="Y431" s="106"/>
      <c r="Z431" s="106"/>
      <c r="AA431" s="106"/>
      <c r="AB431" s="106"/>
      <c r="AC431" s="106"/>
    </row>
    <row r="432" spans="2:29">
      <c r="B432" s="106"/>
      <c r="C432" s="106"/>
      <c r="D432" s="106"/>
      <c r="E432" s="106"/>
      <c r="F432" s="106"/>
      <c r="G432" s="106"/>
      <c r="H432" s="106"/>
      <c r="I432" s="106"/>
      <c r="J432" s="106"/>
      <c r="K432" s="106"/>
      <c r="L432" s="106"/>
      <c r="M432" s="106"/>
      <c r="N432" s="106"/>
      <c r="O432" s="106"/>
      <c r="P432" s="106"/>
      <c r="Q432" s="106"/>
      <c r="R432" s="106"/>
      <c r="S432" s="106"/>
      <c r="T432" s="106"/>
      <c r="U432" s="106"/>
      <c r="V432" s="106"/>
      <c r="W432" s="106"/>
      <c r="X432" s="106"/>
      <c r="Y432" s="106"/>
      <c r="Z432" s="106"/>
      <c r="AA432" s="106"/>
      <c r="AB432" s="106"/>
      <c r="AC432" s="106"/>
    </row>
    <row r="433" spans="2:29">
      <c r="B433" s="106"/>
      <c r="C433" s="106"/>
      <c r="D433" s="106"/>
      <c r="E433" s="106"/>
      <c r="F433" s="106"/>
      <c r="G433" s="106"/>
      <c r="H433" s="106"/>
      <c r="I433" s="106"/>
      <c r="J433" s="106"/>
      <c r="K433" s="106"/>
      <c r="L433" s="106"/>
      <c r="M433" s="106"/>
      <c r="N433" s="106"/>
      <c r="O433" s="106"/>
      <c r="P433" s="106"/>
      <c r="Q433" s="106"/>
      <c r="R433" s="106"/>
      <c r="S433" s="106"/>
      <c r="T433" s="106"/>
      <c r="U433" s="106"/>
      <c r="V433" s="106"/>
      <c r="W433" s="106"/>
      <c r="X433" s="106"/>
      <c r="Y433" s="106"/>
      <c r="Z433" s="106"/>
      <c r="AA433" s="106"/>
      <c r="AB433" s="106"/>
      <c r="AC433" s="106"/>
    </row>
    <row r="434" spans="2:29">
      <c r="B434" s="106"/>
      <c r="C434" s="106"/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106"/>
      <c r="Q434" s="106"/>
      <c r="R434" s="106"/>
      <c r="S434" s="106"/>
      <c r="T434" s="106"/>
      <c r="U434" s="106"/>
      <c r="V434" s="106"/>
      <c r="W434" s="106"/>
      <c r="X434" s="106"/>
      <c r="Y434" s="106"/>
      <c r="Z434" s="106"/>
      <c r="AA434" s="106"/>
      <c r="AB434" s="106"/>
      <c r="AC434" s="106"/>
    </row>
    <row r="435" spans="2:29">
      <c r="B435" s="106"/>
      <c r="C435" s="106"/>
      <c r="D435" s="106"/>
      <c r="E435" s="106"/>
      <c r="F435" s="106"/>
      <c r="G435" s="106"/>
      <c r="H435" s="106"/>
      <c r="I435" s="106"/>
      <c r="J435" s="106"/>
      <c r="K435" s="106"/>
      <c r="L435" s="106"/>
      <c r="M435" s="106"/>
      <c r="N435" s="106"/>
      <c r="O435" s="106"/>
      <c r="P435" s="106"/>
      <c r="Q435" s="106"/>
      <c r="R435" s="106"/>
      <c r="S435" s="106"/>
      <c r="T435" s="106"/>
      <c r="U435" s="106"/>
      <c r="V435" s="106"/>
      <c r="W435" s="106"/>
      <c r="X435" s="106"/>
      <c r="Y435" s="106"/>
      <c r="Z435" s="106"/>
      <c r="AA435" s="106"/>
      <c r="AB435" s="106"/>
      <c r="AC435" s="106"/>
    </row>
    <row r="436" spans="2:29">
      <c r="B436" s="106"/>
      <c r="C436" s="106"/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106"/>
      <c r="Q436" s="106"/>
      <c r="R436" s="106"/>
      <c r="S436" s="106"/>
      <c r="T436" s="106"/>
      <c r="U436" s="106"/>
      <c r="V436" s="106"/>
      <c r="W436" s="106"/>
      <c r="X436" s="106"/>
      <c r="Y436" s="106"/>
      <c r="Z436" s="106"/>
      <c r="AA436" s="106"/>
      <c r="AB436" s="106"/>
      <c r="AC436" s="106"/>
    </row>
    <row r="437" spans="2:29">
      <c r="B437" s="106"/>
      <c r="C437" s="106"/>
      <c r="D437" s="106"/>
      <c r="E437" s="106"/>
      <c r="F437" s="106"/>
      <c r="G437" s="106"/>
      <c r="H437" s="106"/>
      <c r="I437" s="106"/>
      <c r="J437" s="106"/>
      <c r="K437" s="106"/>
      <c r="L437" s="106"/>
      <c r="M437" s="106"/>
      <c r="N437" s="106"/>
      <c r="O437" s="106"/>
      <c r="P437" s="106"/>
      <c r="Q437" s="106"/>
      <c r="R437" s="106"/>
      <c r="S437" s="106"/>
      <c r="T437" s="106"/>
      <c r="U437" s="106"/>
      <c r="V437" s="106"/>
      <c r="W437" s="106"/>
      <c r="X437" s="106"/>
      <c r="Y437" s="106"/>
      <c r="Z437" s="106"/>
      <c r="AA437" s="106"/>
      <c r="AB437" s="106"/>
      <c r="AC437" s="106"/>
    </row>
    <row r="438" spans="2:29">
      <c r="B438" s="106"/>
      <c r="C438" s="106"/>
      <c r="D438" s="106"/>
      <c r="E438" s="106"/>
      <c r="F438" s="106"/>
      <c r="G438" s="106"/>
      <c r="H438" s="106"/>
      <c r="I438" s="106"/>
      <c r="J438" s="106"/>
      <c r="K438" s="106"/>
      <c r="L438" s="106"/>
      <c r="M438" s="106"/>
      <c r="N438" s="106"/>
      <c r="O438" s="106"/>
      <c r="P438" s="106"/>
      <c r="Q438" s="106"/>
      <c r="R438" s="106"/>
      <c r="S438" s="106"/>
      <c r="T438" s="106"/>
      <c r="U438" s="106"/>
      <c r="V438" s="106"/>
      <c r="W438" s="106"/>
      <c r="X438" s="106"/>
      <c r="Y438" s="106"/>
      <c r="Z438" s="106"/>
      <c r="AA438" s="106"/>
      <c r="AB438" s="106"/>
      <c r="AC438" s="106"/>
    </row>
    <row r="439" spans="2:29">
      <c r="B439" s="106"/>
      <c r="C439" s="106"/>
      <c r="D439" s="106"/>
      <c r="E439" s="106"/>
      <c r="F439" s="106"/>
      <c r="G439" s="106"/>
      <c r="H439" s="106"/>
      <c r="I439" s="106"/>
      <c r="J439" s="106"/>
      <c r="K439" s="106"/>
      <c r="L439" s="106"/>
      <c r="M439" s="106"/>
      <c r="N439" s="106"/>
      <c r="O439" s="106"/>
      <c r="P439" s="106"/>
      <c r="Q439" s="106"/>
      <c r="R439" s="106"/>
      <c r="S439" s="106"/>
      <c r="T439" s="106"/>
      <c r="U439" s="106"/>
      <c r="V439" s="106"/>
      <c r="W439" s="106"/>
      <c r="X439" s="106"/>
      <c r="Y439" s="106"/>
      <c r="Z439" s="106"/>
      <c r="AA439" s="106"/>
      <c r="AB439" s="106"/>
      <c r="AC439" s="106"/>
    </row>
    <row r="440" spans="2:29">
      <c r="B440" s="106"/>
      <c r="C440" s="106"/>
      <c r="D440" s="106"/>
      <c r="E440" s="106"/>
      <c r="F440" s="106"/>
      <c r="G440" s="106"/>
      <c r="H440" s="106"/>
      <c r="I440" s="106"/>
      <c r="J440" s="106"/>
      <c r="K440" s="106"/>
      <c r="L440" s="106"/>
      <c r="M440" s="106"/>
      <c r="N440" s="106"/>
      <c r="O440" s="106"/>
      <c r="P440" s="106"/>
      <c r="Q440" s="106"/>
      <c r="R440" s="106"/>
      <c r="S440" s="106"/>
      <c r="T440" s="106"/>
      <c r="U440" s="106"/>
      <c r="V440" s="106"/>
      <c r="W440" s="106"/>
      <c r="X440" s="106"/>
      <c r="Y440" s="106"/>
      <c r="Z440" s="106"/>
      <c r="AA440" s="106"/>
      <c r="AB440" s="106"/>
      <c r="AC440" s="106"/>
    </row>
    <row r="441" spans="2:29">
      <c r="B441" s="106"/>
      <c r="C441" s="106"/>
      <c r="D441" s="106"/>
      <c r="E441" s="106"/>
      <c r="F441" s="106"/>
      <c r="G441" s="106"/>
      <c r="H441" s="106"/>
      <c r="I441" s="106"/>
      <c r="J441" s="106"/>
      <c r="K441" s="106"/>
      <c r="L441" s="106"/>
      <c r="M441" s="106"/>
      <c r="N441" s="106"/>
      <c r="O441" s="106"/>
      <c r="P441" s="106"/>
      <c r="Q441" s="106"/>
      <c r="R441" s="106"/>
      <c r="S441" s="106"/>
      <c r="T441" s="106"/>
      <c r="U441" s="106"/>
      <c r="V441" s="106"/>
      <c r="W441" s="106"/>
      <c r="X441" s="106"/>
      <c r="Y441" s="106"/>
      <c r="Z441" s="106"/>
      <c r="AA441" s="106"/>
      <c r="AB441" s="106"/>
      <c r="AC441" s="106"/>
    </row>
    <row r="442" spans="2:29">
      <c r="B442" s="106"/>
      <c r="C442" s="106"/>
      <c r="D442" s="106"/>
      <c r="E442" s="106"/>
      <c r="F442" s="106"/>
      <c r="G442" s="106"/>
      <c r="H442" s="106"/>
      <c r="I442" s="106"/>
      <c r="J442" s="106"/>
      <c r="K442" s="106"/>
      <c r="L442" s="106"/>
      <c r="M442" s="106"/>
      <c r="N442" s="106"/>
      <c r="O442" s="106"/>
      <c r="P442" s="106"/>
      <c r="Q442" s="106"/>
      <c r="R442" s="106"/>
      <c r="S442" s="106"/>
      <c r="T442" s="106"/>
      <c r="U442" s="106"/>
      <c r="V442" s="106"/>
      <c r="W442" s="106"/>
      <c r="X442" s="106"/>
      <c r="Y442" s="106"/>
      <c r="Z442" s="106"/>
      <c r="AA442" s="106"/>
      <c r="AB442" s="106"/>
      <c r="AC442" s="106"/>
    </row>
    <row r="443" spans="2:29">
      <c r="B443" s="106"/>
      <c r="C443" s="106"/>
      <c r="D443" s="106"/>
      <c r="E443" s="106"/>
      <c r="F443" s="106"/>
      <c r="G443" s="106"/>
      <c r="H443" s="106"/>
      <c r="I443" s="106"/>
      <c r="J443" s="106"/>
      <c r="K443" s="106"/>
      <c r="L443" s="106"/>
      <c r="M443" s="106"/>
      <c r="N443" s="106"/>
      <c r="O443" s="106"/>
      <c r="P443" s="106"/>
      <c r="Q443" s="106"/>
      <c r="R443" s="106"/>
      <c r="S443" s="106"/>
      <c r="T443" s="106"/>
      <c r="U443" s="106"/>
      <c r="V443" s="106"/>
      <c r="W443" s="106"/>
      <c r="X443" s="106"/>
      <c r="Y443" s="106"/>
      <c r="Z443" s="106"/>
      <c r="AA443" s="106"/>
      <c r="AB443" s="106"/>
      <c r="AC443" s="106"/>
    </row>
    <row r="444" spans="2:29">
      <c r="B444" s="106"/>
      <c r="C444" s="106"/>
      <c r="D444" s="106"/>
      <c r="E444" s="106"/>
      <c r="F444" s="106"/>
      <c r="G444" s="106"/>
      <c r="H444" s="106"/>
      <c r="I444" s="106"/>
      <c r="J444" s="106"/>
      <c r="K444" s="106"/>
      <c r="L444" s="106"/>
      <c r="M444" s="106"/>
      <c r="N444" s="106"/>
      <c r="O444" s="106"/>
      <c r="P444" s="106"/>
      <c r="Q444" s="106"/>
      <c r="R444" s="106"/>
      <c r="S444" s="106"/>
      <c r="T444" s="106"/>
      <c r="U444" s="106"/>
      <c r="V444" s="106"/>
      <c r="W444" s="106"/>
      <c r="X444" s="106"/>
      <c r="Y444" s="106"/>
      <c r="Z444" s="106"/>
      <c r="AA444" s="106"/>
      <c r="AB444" s="106"/>
      <c r="AC444" s="106"/>
    </row>
    <row r="445" spans="2:29">
      <c r="B445" s="106"/>
      <c r="C445" s="106"/>
      <c r="D445" s="106"/>
      <c r="E445" s="106"/>
      <c r="F445" s="106"/>
      <c r="G445" s="106"/>
      <c r="H445" s="106"/>
      <c r="I445" s="106"/>
      <c r="J445" s="106"/>
      <c r="K445" s="106"/>
      <c r="L445" s="106"/>
      <c r="M445" s="106"/>
      <c r="N445" s="106"/>
      <c r="O445" s="106"/>
      <c r="P445" s="106"/>
      <c r="Q445" s="106"/>
      <c r="R445" s="106"/>
      <c r="S445" s="106"/>
      <c r="T445" s="106"/>
      <c r="U445" s="106"/>
      <c r="V445" s="106"/>
      <c r="W445" s="106"/>
      <c r="X445" s="106"/>
      <c r="Y445" s="106"/>
      <c r="Z445" s="106"/>
      <c r="AA445" s="106"/>
      <c r="AB445" s="106"/>
      <c r="AC445" s="106"/>
    </row>
    <row r="446" spans="2:29">
      <c r="B446" s="106"/>
      <c r="C446" s="106"/>
      <c r="D446" s="106"/>
      <c r="E446" s="106"/>
      <c r="F446" s="106"/>
      <c r="G446" s="106"/>
      <c r="H446" s="106"/>
      <c r="I446" s="106"/>
      <c r="J446" s="106"/>
      <c r="K446" s="106"/>
      <c r="L446" s="106"/>
      <c r="M446" s="106"/>
      <c r="N446" s="106"/>
      <c r="O446" s="106"/>
      <c r="P446" s="106"/>
      <c r="Q446" s="106"/>
      <c r="R446" s="106"/>
      <c r="S446" s="106"/>
      <c r="T446" s="106"/>
      <c r="U446" s="106"/>
      <c r="V446" s="106"/>
      <c r="W446" s="106"/>
      <c r="X446" s="106"/>
      <c r="Y446" s="106"/>
      <c r="Z446" s="106"/>
      <c r="AA446" s="106"/>
      <c r="AB446" s="106"/>
      <c r="AC446" s="106"/>
    </row>
    <row r="447" spans="2:29">
      <c r="B447" s="106"/>
      <c r="C447" s="106"/>
      <c r="D447" s="106"/>
      <c r="E447" s="106"/>
      <c r="F447" s="106"/>
      <c r="G447" s="106"/>
      <c r="H447" s="106"/>
      <c r="I447" s="106"/>
      <c r="J447" s="106"/>
      <c r="K447" s="106"/>
      <c r="L447" s="106"/>
      <c r="M447" s="106"/>
      <c r="N447" s="106"/>
      <c r="O447" s="106"/>
      <c r="P447" s="106"/>
      <c r="Q447" s="106"/>
      <c r="R447" s="106"/>
      <c r="S447" s="106"/>
      <c r="T447" s="106"/>
      <c r="U447" s="106"/>
      <c r="V447" s="106"/>
      <c r="W447" s="106"/>
      <c r="X447" s="106"/>
      <c r="Y447" s="106"/>
      <c r="Z447" s="106"/>
      <c r="AA447" s="106"/>
      <c r="AB447" s="106"/>
      <c r="AC447" s="106"/>
    </row>
    <row r="448" spans="2:29">
      <c r="B448" s="106"/>
      <c r="C448" s="106"/>
      <c r="D448" s="106"/>
      <c r="E448" s="106"/>
      <c r="F448" s="106"/>
      <c r="G448" s="106"/>
      <c r="H448" s="106"/>
      <c r="I448" s="106"/>
      <c r="J448" s="106"/>
      <c r="K448" s="106"/>
      <c r="L448" s="106"/>
      <c r="M448" s="106"/>
      <c r="N448" s="106"/>
      <c r="O448" s="106"/>
      <c r="P448" s="106"/>
      <c r="Q448" s="106"/>
      <c r="R448" s="106"/>
      <c r="S448" s="106"/>
      <c r="T448" s="106"/>
      <c r="U448" s="106"/>
      <c r="V448" s="106"/>
      <c r="W448" s="106"/>
      <c r="X448" s="106"/>
      <c r="Y448" s="106"/>
      <c r="Z448" s="106"/>
      <c r="AA448" s="106"/>
      <c r="AB448" s="106"/>
      <c r="AC448" s="106"/>
    </row>
    <row r="449" spans="2:29">
      <c r="B449" s="106"/>
      <c r="C449" s="106"/>
      <c r="D449" s="106"/>
      <c r="E449" s="106"/>
      <c r="F449" s="106"/>
      <c r="G449" s="106"/>
      <c r="H449" s="106"/>
      <c r="I449" s="106"/>
      <c r="J449" s="106"/>
      <c r="K449" s="106"/>
      <c r="L449" s="106"/>
      <c r="M449" s="106"/>
      <c r="N449" s="106"/>
      <c r="O449" s="106"/>
      <c r="P449" s="106"/>
      <c r="Q449" s="106"/>
      <c r="R449" s="106"/>
      <c r="S449" s="106"/>
      <c r="T449" s="106"/>
      <c r="U449" s="106"/>
      <c r="V449" s="106"/>
      <c r="W449" s="106"/>
      <c r="X449" s="106"/>
      <c r="Y449" s="106"/>
      <c r="Z449" s="106"/>
      <c r="AA449" s="106"/>
      <c r="AB449" s="106"/>
      <c r="AC449" s="106"/>
    </row>
    <row r="450" spans="2:29">
      <c r="B450" s="106"/>
      <c r="C450" s="106"/>
      <c r="D450" s="106"/>
      <c r="E450" s="106"/>
      <c r="F450" s="106"/>
      <c r="G450" s="106"/>
      <c r="H450" s="106"/>
      <c r="I450" s="106"/>
      <c r="J450" s="106"/>
      <c r="K450" s="106"/>
      <c r="L450" s="106"/>
      <c r="M450" s="106"/>
      <c r="N450" s="106"/>
      <c r="O450" s="106"/>
      <c r="P450" s="106"/>
      <c r="Q450" s="106"/>
      <c r="R450" s="106"/>
      <c r="S450" s="106"/>
      <c r="T450" s="106"/>
      <c r="U450" s="106"/>
      <c r="V450" s="106"/>
      <c r="W450" s="106"/>
      <c r="X450" s="106"/>
      <c r="Y450" s="106"/>
      <c r="Z450" s="106"/>
      <c r="AA450" s="106"/>
      <c r="AB450" s="106"/>
      <c r="AC450" s="106"/>
    </row>
    <row r="451" spans="2:29">
      <c r="B451" s="106"/>
      <c r="C451" s="106"/>
      <c r="D451" s="106"/>
      <c r="E451" s="106"/>
      <c r="F451" s="106"/>
      <c r="G451" s="106"/>
      <c r="H451" s="106"/>
      <c r="I451" s="106"/>
      <c r="J451" s="106"/>
      <c r="K451" s="106"/>
      <c r="L451" s="106"/>
      <c r="M451" s="106"/>
      <c r="N451" s="106"/>
      <c r="O451" s="106"/>
      <c r="P451" s="106"/>
      <c r="Q451" s="106"/>
      <c r="R451" s="106"/>
      <c r="S451" s="106"/>
      <c r="T451" s="106"/>
      <c r="U451" s="106"/>
      <c r="V451" s="106"/>
      <c r="W451" s="106"/>
      <c r="X451" s="106"/>
      <c r="Y451" s="106"/>
      <c r="Z451" s="106"/>
      <c r="AA451" s="106"/>
      <c r="AB451" s="106"/>
      <c r="AC451" s="106"/>
    </row>
    <row r="452" spans="2:29">
      <c r="B452" s="106"/>
      <c r="C452" s="106"/>
      <c r="D452" s="106"/>
      <c r="E452" s="106"/>
      <c r="F452" s="106"/>
      <c r="G452" s="106"/>
      <c r="H452" s="106"/>
      <c r="I452" s="106"/>
      <c r="J452" s="106"/>
      <c r="K452" s="106"/>
      <c r="L452" s="106"/>
      <c r="M452" s="106"/>
      <c r="N452" s="106"/>
      <c r="O452" s="106"/>
      <c r="P452" s="106"/>
      <c r="Q452" s="106"/>
      <c r="R452" s="106"/>
      <c r="S452" s="106"/>
      <c r="T452" s="106"/>
      <c r="U452" s="106"/>
      <c r="V452" s="106"/>
      <c r="W452" s="106"/>
      <c r="X452" s="106"/>
      <c r="Y452" s="106"/>
      <c r="Z452" s="106"/>
      <c r="AA452" s="106"/>
      <c r="AB452" s="106"/>
      <c r="AC452" s="106"/>
    </row>
    <row r="453" spans="2:29">
      <c r="B453" s="106"/>
      <c r="C453" s="106"/>
      <c r="D453" s="106"/>
      <c r="E453" s="106"/>
      <c r="F453" s="106"/>
      <c r="G453" s="106"/>
      <c r="H453" s="106"/>
      <c r="I453" s="106"/>
      <c r="J453" s="106"/>
      <c r="K453" s="106"/>
      <c r="L453" s="106"/>
      <c r="M453" s="106"/>
      <c r="N453" s="106"/>
      <c r="O453" s="106"/>
      <c r="P453" s="106"/>
      <c r="Q453" s="106"/>
      <c r="R453" s="106"/>
      <c r="S453" s="106"/>
      <c r="T453" s="106"/>
      <c r="U453" s="106"/>
      <c r="V453" s="106"/>
      <c r="W453" s="106"/>
      <c r="X453" s="106"/>
      <c r="Y453" s="106"/>
      <c r="Z453" s="106"/>
      <c r="AA453" s="106"/>
      <c r="AB453" s="106"/>
      <c r="AC453" s="106"/>
    </row>
    <row r="454" spans="2:29">
      <c r="B454" s="106"/>
      <c r="C454" s="106"/>
      <c r="D454" s="106"/>
      <c r="E454" s="106"/>
      <c r="F454" s="106"/>
      <c r="G454" s="106"/>
      <c r="H454" s="106"/>
      <c r="I454" s="106"/>
      <c r="J454" s="106"/>
      <c r="K454" s="106"/>
      <c r="L454" s="106"/>
      <c r="M454" s="106"/>
      <c r="N454" s="106"/>
      <c r="O454" s="106"/>
      <c r="P454" s="106"/>
      <c r="Q454" s="106"/>
      <c r="R454" s="106"/>
      <c r="S454" s="106"/>
      <c r="T454" s="106"/>
      <c r="U454" s="106"/>
      <c r="V454" s="106"/>
      <c r="W454" s="106"/>
      <c r="X454" s="106"/>
      <c r="Y454" s="106"/>
      <c r="Z454" s="106"/>
      <c r="AA454" s="106"/>
      <c r="AB454" s="106"/>
      <c r="AC454" s="106"/>
    </row>
    <row r="455" spans="2:29">
      <c r="B455" s="106"/>
      <c r="C455" s="106"/>
      <c r="D455" s="106"/>
      <c r="E455" s="106"/>
      <c r="F455" s="106"/>
      <c r="G455" s="106"/>
      <c r="H455" s="106"/>
      <c r="I455" s="106"/>
      <c r="J455" s="106"/>
      <c r="K455" s="106"/>
      <c r="L455" s="106"/>
      <c r="M455" s="106"/>
      <c r="N455" s="106"/>
      <c r="O455" s="106"/>
      <c r="P455" s="106"/>
      <c r="Q455" s="106"/>
      <c r="R455" s="106"/>
      <c r="S455" s="106"/>
      <c r="T455" s="106"/>
      <c r="U455" s="106"/>
      <c r="V455" s="106"/>
      <c r="W455" s="106"/>
      <c r="X455" s="106"/>
      <c r="Y455" s="106"/>
      <c r="Z455" s="106"/>
      <c r="AA455" s="106"/>
      <c r="AB455" s="106"/>
      <c r="AC455" s="106"/>
    </row>
    <row r="456" spans="2:29">
      <c r="B456" s="106"/>
      <c r="C456" s="106"/>
      <c r="D456" s="106"/>
      <c r="E456" s="106"/>
      <c r="F456" s="106"/>
      <c r="G456" s="106"/>
      <c r="H456" s="106"/>
      <c r="I456" s="106"/>
      <c r="J456" s="106"/>
      <c r="K456" s="106"/>
      <c r="L456" s="106"/>
      <c r="M456" s="106"/>
      <c r="N456" s="106"/>
      <c r="O456" s="106"/>
      <c r="P456" s="106"/>
      <c r="Q456" s="106"/>
      <c r="R456" s="106"/>
      <c r="S456" s="106"/>
      <c r="T456" s="106"/>
      <c r="U456" s="106"/>
      <c r="V456" s="106"/>
      <c r="W456" s="106"/>
      <c r="X456" s="106"/>
      <c r="Y456" s="106"/>
      <c r="Z456" s="106"/>
      <c r="AA456" s="106"/>
      <c r="AB456" s="106"/>
      <c r="AC456" s="106"/>
    </row>
    <row r="457" spans="2:29">
      <c r="B457" s="106"/>
      <c r="C457" s="106"/>
      <c r="D457" s="106"/>
      <c r="E457" s="106"/>
      <c r="F457" s="106"/>
      <c r="G457" s="106"/>
      <c r="H457" s="106"/>
      <c r="I457" s="106"/>
      <c r="J457" s="106"/>
      <c r="K457" s="106"/>
      <c r="L457" s="106"/>
      <c r="M457" s="106"/>
      <c r="N457" s="106"/>
      <c r="O457" s="106"/>
      <c r="P457" s="106"/>
      <c r="Q457" s="106"/>
      <c r="R457" s="106"/>
      <c r="S457" s="106"/>
      <c r="T457" s="106"/>
      <c r="U457" s="106"/>
      <c r="V457" s="106"/>
      <c r="W457" s="106"/>
      <c r="X457" s="106"/>
      <c r="Y457" s="106"/>
      <c r="Z457" s="106"/>
      <c r="AA457" s="106"/>
      <c r="AB457" s="106"/>
      <c r="AC457" s="106"/>
    </row>
    <row r="458" spans="2:29">
      <c r="B458" s="106"/>
      <c r="C458" s="106"/>
      <c r="D458" s="106"/>
      <c r="E458" s="106"/>
      <c r="F458" s="106"/>
      <c r="G458" s="106"/>
      <c r="H458" s="106"/>
      <c r="I458" s="106"/>
      <c r="J458" s="106"/>
      <c r="K458" s="106"/>
      <c r="L458" s="106"/>
      <c r="M458" s="106"/>
      <c r="N458" s="106"/>
      <c r="O458" s="106"/>
      <c r="P458" s="106"/>
      <c r="Q458" s="106"/>
      <c r="R458" s="106"/>
      <c r="S458" s="106"/>
      <c r="T458" s="106"/>
      <c r="U458" s="106"/>
      <c r="V458" s="106"/>
      <c r="W458" s="106"/>
      <c r="X458" s="106"/>
      <c r="Y458" s="106"/>
      <c r="Z458" s="106"/>
      <c r="AA458" s="106"/>
      <c r="AB458" s="106"/>
      <c r="AC458" s="106"/>
    </row>
    <row r="459" spans="2:29">
      <c r="B459" s="106"/>
      <c r="C459" s="106"/>
      <c r="D459" s="106"/>
      <c r="E459" s="106"/>
      <c r="F459" s="106"/>
      <c r="G459" s="106"/>
      <c r="H459" s="106"/>
      <c r="I459" s="106"/>
      <c r="J459" s="106"/>
      <c r="K459" s="106"/>
      <c r="L459" s="106"/>
      <c r="M459" s="106"/>
      <c r="N459" s="106"/>
      <c r="O459" s="106"/>
      <c r="P459" s="106"/>
      <c r="Q459" s="106"/>
      <c r="R459" s="106"/>
      <c r="S459" s="106"/>
      <c r="T459" s="106"/>
      <c r="U459" s="106"/>
      <c r="V459" s="106"/>
      <c r="W459" s="106"/>
      <c r="X459" s="106"/>
      <c r="Y459" s="106"/>
      <c r="Z459" s="106"/>
      <c r="AA459" s="106"/>
      <c r="AB459" s="106"/>
      <c r="AC459" s="106"/>
    </row>
    <row r="460" spans="2:29">
      <c r="B460" s="106"/>
      <c r="C460" s="106"/>
      <c r="D460" s="106"/>
      <c r="E460" s="106"/>
      <c r="F460" s="106"/>
      <c r="G460" s="106"/>
      <c r="H460" s="106"/>
      <c r="I460" s="106"/>
      <c r="J460" s="106"/>
      <c r="K460" s="106"/>
      <c r="L460" s="106"/>
      <c r="M460" s="106"/>
      <c r="N460" s="106"/>
      <c r="O460" s="106"/>
      <c r="P460" s="106"/>
      <c r="Q460" s="106"/>
      <c r="R460" s="106"/>
      <c r="S460" s="106"/>
      <c r="T460" s="106"/>
      <c r="U460" s="106"/>
      <c r="V460" s="106"/>
      <c r="W460" s="106"/>
      <c r="X460" s="106"/>
      <c r="Y460" s="106"/>
      <c r="Z460" s="106"/>
      <c r="AA460" s="106"/>
      <c r="AB460" s="106"/>
      <c r="AC460" s="106"/>
    </row>
    <row r="461" spans="2:29">
      <c r="B461" s="106"/>
      <c r="C461" s="106"/>
      <c r="D461" s="106"/>
      <c r="E461" s="106"/>
      <c r="F461" s="106"/>
      <c r="G461" s="106"/>
      <c r="H461" s="106"/>
      <c r="I461" s="106"/>
      <c r="J461" s="106"/>
      <c r="K461" s="106"/>
      <c r="L461" s="106"/>
      <c r="M461" s="106"/>
      <c r="N461" s="106"/>
      <c r="O461" s="106"/>
      <c r="P461" s="106"/>
      <c r="Q461" s="106"/>
      <c r="R461" s="106"/>
      <c r="S461" s="106"/>
      <c r="T461" s="106"/>
      <c r="U461" s="106"/>
      <c r="V461" s="106"/>
      <c r="W461" s="106"/>
      <c r="X461" s="106"/>
      <c r="Y461" s="106"/>
      <c r="Z461" s="106"/>
      <c r="AA461" s="106"/>
      <c r="AB461" s="106"/>
      <c r="AC461" s="106"/>
    </row>
    <row r="462" spans="2:29">
      <c r="B462" s="106"/>
      <c r="C462" s="106"/>
      <c r="D462" s="106"/>
      <c r="E462" s="106"/>
      <c r="F462" s="106"/>
      <c r="G462" s="106"/>
      <c r="H462" s="106"/>
      <c r="I462" s="106"/>
      <c r="J462" s="106"/>
      <c r="K462" s="106"/>
      <c r="L462" s="106"/>
      <c r="M462" s="106"/>
      <c r="N462" s="106"/>
      <c r="O462" s="106"/>
      <c r="P462" s="106"/>
      <c r="Q462" s="106"/>
      <c r="R462" s="106"/>
      <c r="S462" s="106"/>
      <c r="T462" s="106"/>
      <c r="U462" s="106"/>
      <c r="V462" s="106"/>
      <c r="W462" s="106"/>
      <c r="X462" s="106"/>
      <c r="Y462" s="106"/>
      <c r="Z462" s="106"/>
      <c r="AA462" s="106"/>
      <c r="AB462" s="106"/>
      <c r="AC462" s="106"/>
    </row>
    <row r="463" spans="2:29">
      <c r="B463" s="106"/>
      <c r="C463" s="106"/>
      <c r="D463" s="106"/>
      <c r="E463" s="106"/>
      <c r="F463" s="106"/>
      <c r="G463" s="106"/>
      <c r="H463" s="106"/>
      <c r="I463" s="106"/>
      <c r="J463" s="106"/>
      <c r="K463" s="106"/>
      <c r="L463" s="106"/>
      <c r="M463" s="106"/>
      <c r="N463" s="106"/>
      <c r="O463" s="106"/>
      <c r="P463" s="106"/>
      <c r="Q463" s="106"/>
      <c r="R463" s="106"/>
      <c r="S463" s="106"/>
      <c r="T463" s="106"/>
      <c r="U463" s="106"/>
      <c r="V463" s="106"/>
      <c r="W463" s="106"/>
      <c r="X463" s="106"/>
      <c r="Y463" s="106"/>
      <c r="Z463" s="106"/>
      <c r="AA463" s="106"/>
      <c r="AB463" s="106"/>
      <c r="AC463" s="106"/>
    </row>
    <row r="464" spans="2:29">
      <c r="B464" s="106"/>
      <c r="C464" s="106"/>
      <c r="D464" s="106"/>
      <c r="E464" s="106"/>
      <c r="F464" s="106"/>
      <c r="G464" s="106"/>
      <c r="H464" s="106"/>
      <c r="I464" s="106"/>
      <c r="J464" s="106"/>
      <c r="K464" s="106"/>
      <c r="L464" s="106"/>
      <c r="M464" s="106"/>
      <c r="N464" s="106"/>
      <c r="O464" s="106"/>
      <c r="P464" s="106"/>
      <c r="Q464" s="106"/>
      <c r="R464" s="106"/>
      <c r="S464" s="106"/>
      <c r="T464" s="106"/>
      <c r="U464" s="106"/>
      <c r="V464" s="106"/>
      <c r="W464" s="106"/>
      <c r="X464" s="106"/>
      <c r="Y464" s="106"/>
      <c r="Z464" s="106"/>
      <c r="AA464" s="106"/>
      <c r="AB464" s="106"/>
      <c r="AC464" s="106"/>
    </row>
    <row r="465" spans="2:29">
      <c r="B465" s="106"/>
      <c r="C465" s="106"/>
      <c r="D465" s="106"/>
      <c r="E465" s="106"/>
      <c r="F465" s="106"/>
      <c r="G465" s="106"/>
      <c r="H465" s="106"/>
      <c r="I465" s="106"/>
      <c r="J465" s="106"/>
      <c r="K465" s="106"/>
      <c r="L465" s="106"/>
      <c r="M465" s="106"/>
      <c r="N465" s="106"/>
      <c r="O465" s="106"/>
      <c r="P465" s="106"/>
      <c r="Q465" s="106"/>
      <c r="R465" s="106"/>
      <c r="S465" s="106"/>
      <c r="T465" s="106"/>
      <c r="U465" s="106"/>
      <c r="V465" s="106"/>
      <c r="W465" s="106"/>
      <c r="X465" s="106"/>
      <c r="Y465" s="106"/>
      <c r="Z465" s="106"/>
      <c r="AA465" s="106"/>
      <c r="AB465" s="106"/>
      <c r="AC465" s="106"/>
    </row>
    <row r="466" spans="2:29">
      <c r="B466" s="106"/>
      <c r="C466" s="106"/>
      <c r="D466" s="106"/>
      <c r="E466" s="106"/>
      <c r="F466" s="106"/>
      <c r="G466" s="106"/>
      <c r="H466" s="106"/>
      <c r="I466" s="106"/>
      <c r="J466" s="106"/>
      <c r="K466" s="106"/>
      <c r="L466" s="106"/>
      <c r="M466" s="106"/>
      <c r="N466" s="106"/>
      <c r="O466" s="106"/>
      <c r="P466" s="106"/>
      <c r="Q466" s="106"/>
      <c r="R466" s="106"/>
      <c r="S466" s="106"/>
      <c r="T466" s="106"/>
      <c r="U466" s="106"/>
      <c r="V466" s="106"/>
      <c r="W466" s="106"/>
      <c r="X466" s="106"/>
      <c r="Y466" s="106"/>
      <c r="Z466" s="106"/>
      <c r="AA466" s="106"/>
      <c r="AB466" s="106"/>
      <c r="AC466" s="106"/>
    </row>
    <row r="467" spans="2:29">
      <c r="B467" s="106"/>
      <c r="C467" s="106"/>
      <c r="D467" s="106"/>
      <c r="E467" s="106"/>
      <c r="F467" s="106"/>
      <c r="G467" s="106"/>
      <c r="H467" s="106"/>
      <c r="I467" s="106"/>
      <c r="J467" s="106"/>
      <c r="K467" s="106"/>
      <c r="L467" s="106"/>
      <c r="M467" s="106"/>
      <c r="N467" s="106"/>
      <c r="O467" s="106"/>
      <c r="P467" s="106"/>
      <c r="Q467" s="106"/>
      <c r="R467" s="106"/>
      <c r="S467" s="106"/>
      <c r="T467" s="106"/>
      <c r="U467" s="106"/>
      <c r="V467" s="106"/>
      <c r="W467" s="106"/>
      <c r="X467" s="106"/>
      <c r="Y467" s="106"/>
      <c r="Z467" s="106"/>
      <c r="AA467" s="106"/>
      <c r="AB467" s="106"/>
      <c r="AC467" s="106"/>
    </row>
    <row r="468" spans="2:29">
      <c r="B468" s="106"/>
      <c r="C468" s="106"/>
      <c r="D468" s="106"/>
      <c r="E468" s="106"/>
      <c r="F468" s="106"/>
      <c r="G468" s="106"/>
      <c r="H468" s="106"/>
      <c r="I468" s="106"/>
      <c r="J468" s="106"/>
      <c r="K468" s="106"/>
      <c r="L468" s="106"/>
      <c r="M468" s="106"/>
      <c r="N468" s="106"/>
      <c r="O468" s="106"/>
      <c r="P468" s="106"/>
      <c r="Q468" s="106"/>
      <c r="R468" s="106"/>
      <c r="S468" s="106"/>
      <c r="T468" s="106"/>
      <c r="U468" s="106"/>
      <c r="V468" s="106"/>
      <c r="W468" s="106"/>
      <c r="X468" s="106"/>
      <c r="Y468" s="106"/>
      <c r="Z468" s="106"/>
      <c r="AA468" s="106"/>
      <c r="AB468" s="106"/>
      <c r="AC468" s="106"/>
    </row>
    <row r="469" spans="2:29">
      <c r="B469" s="106"/>
      <c r="C469" s="106"/>
      <c r="D469" s="106"/>
      <c r="E469" s="106"/>
      <c r="F469" s="106"/>
      <c r="G469" s="106"/>
      <c r="H469" s="106"/>
      <c r="I469" s="106"/>
      <c r="J469" s="106"/>
      <c r="K469" s="106"/>
      <c r="L469" s="106"/>
      <c r="M469" s="106"/>
      <c r="N469" s="106"/>
      <c r="O469" s="106"/>
      <c r="P469" s="106"/>
      <c r="Q469" s="106"/>
      <c r="R469" s="106"/>
      <c r="S469" s="106"/>
      <c r="T469" s="106"/>
      <c r="U469" s="106"/>
      <c r="V469" s="106"/>
      <c r="W469" s="106"/>
      <c r="X469" s="106"/>
      <c r="Y469" s="106"/>
      <c r="Z469" s="106"/>
      <c r="AA469" s="106"/>
      <c r="AB469" s="106"/>
      <c r="AC469" s="106"/>
    </row>
    <row r="470" spans="2:29">
      <c r="B470" s="106"/>
      <c r="C470" s="106"/>
      <c r="D470" s="106"/>
      <c r="E470" s="106"/>
      <c r="F470" s="106"/>
      <c r="G470" s="106"/>
      <c r="H470" s="106"/>
      <c r="I470" s="106"/>
      <c r="J470" s="106"/>
      <c r="K470" s="106"/>
      <c r="L470" s="106"/>
      <c r="M470" s="106"/>
      <c r="N470" s="106"/>
      <c r="O470" s="106"/>
      <c r="P470" s="106"/>
      <c r="Q470" s="106"/>
      <c r="R470" s="106"/>
      <c r="S470" s="106"/>
      <c r="T470" s="106"/>
      <c r="U470" s="106"/>
      <c r="V470" s="106"/>
      <c r="W470" s="106"/>
      <c r="X470" s="106"/>
      <c r="Y470" s="106"/>
      <c r="Z470" s="106"/>
      <c r="AA470" s="106"/>
      <c r="AB470" s="106"/>
      <c r="AC470" s="106"/>
    </row>
    <row r="471" spans="2:29">
      <c r="B471" s="106"/>
      <c r="C471" s="106"/>
      <c r="D471" s="106"/>
      <c r="E471" s="106"/>
      <c r="F471" s="106"/>
      <c r="G471" s="106"/>
      <c r="H471" s="106"/>
      <c r="I471" s="106"/>
      <c r="J471" s="106"/>
      <c r="K471" s="106"/>
      <c r="L471" s="106"/>
      <c r="M471" s="106"/>
      <c r="N471" s="106"/>
      <c r="O471" s="106"/>
      <c r="P471" s="106"/>
      <c r="Q471" s="106"/>
      <c r="R471" s="106"/>
      <c r="S471" s="106"/>
      <c r="T471" s="106"/>
      <c r="U471" s="106"/>
      <c r="V471" s="106"/>
      <c r="W471" s="106"/>
      <c r="X471" s="106"/>
      <c r="Y471" s="106"/>
      <c r="Z471" s="106"/>
      <c r="AA471" s="106"/>
      <c r="AB471" s="106"/>
      <c r="AC471" s="106"/>
    </row>
    <row r="472" spans="2:29">
      <c r="B472" s="106"/>
      <c r="C472" s="106"/>
      <c r="D472" s="106"/>
      <c r="E472" s="106"/>
      <c r="F472" s="106"/>
      <c r="G472" s="106"/>
      <c r="H472" s="106"/>
      <c r="I472" s="106"/>
      <c r="J472" s="106"/>
      <c r="K472" s="106"/>
      <c r="L472" s="106"/>
      <c r="M472" s="106"/>
      <c r="N472" s="106"/>
      <c r="O472" s="106"/>
      <c r="P472" s="106"/>
      <c r="Q472" s="106"/>
      <c r="R472" s="106"/>
      <c r="S472" s="106"/>
      <c r="T472" s="106"/>
      <c r="U472" s="106"/>
      <c r="V472" s="106"/>
      <c r="W472" s="106"/>
      <c r="X472" s="106"/>
      <c r="Y472" s="106"/>
      <c r="Z472" s="106"/>
      <c r="AA472" s="106"/>
      <c r="AB472" s="106"/>
      <c r="AC472" s="106"/>
    </row>
    <row r="473" spans="2:29">
      <c r="B473" s="106"/>
      <c r="C473" s="106"/>
      <c r="D473" s="106"/>
      <c r="E473" s="106"/>
      <c r="F473" s="106"/>
      <c r="G473" s="106"/>
      <c r="H473" s="106"/>
      <c r="I473" s="106"/>
      <c r="J473" s="106"/>
      <c r="K473" s="106"/>
      <c r="L473" s="106"/>
      <c r="M473" s="106"/>
      <c r="N473" s="106"/>
      <c r="O473" s="106"/>
      <c r="P473" s="106"/>
      <c r="Q473" s="106"/>
      <c r="R473" s="106"/>
      <c r="S473" s="106"/>
      <c r="T473" s="106"/>
      <c r="U473" s="106"/>
      <c r="V473" s="106"/>
      <c r="W473" s="106"/>
      <c r="X473" s="106"/>
      <c r="Y473" s="106"/>
      <c r="Z473" s="106"/>
      <c r="AA473" s="106"/>
      <c r="AB473" s="106"/>
      <c r="AC473" s="106"/>
    </row>
    <row r="474" spans="2:29">
      <c r="B474" s="106"/>
      <c r="C474" s="106"/>
      <c r="D474" s="106"/>
      <c r="E474" s="106"/>
      <c r="F474" s="106"/>
      <c r="G474" s="106"/>
      <c r="H474" s="106"/>
      <c r="I474" s="106"/>
      <c r="J474" s="106"/>
      <c r="K474" s="106"/>
      <c r="L474" s="106"/>
      <c r="M474" s="106"/>
      <c r="N474" s="106"/>
      <c r="O474" s="106"/>
      <c r="P474" s="106"/>
      <c r="Q474" s="106"/>
      <c r="R474" s="106"/>
      <c r="S474" s="106"/>
      <c r="T474" s="106"/>
      <c r="U474" s="106"/>
      <c r="V474" s="106"/>
      <c r="W474" s="106"/>
      <c r="X474" s="106"/>
      <c r="Y474" s="106"/>
      <c r="Z474" s="106"/>
      <c r="AA474" s="106"/>
      <c r="AB474" s="106"/>
      <c r="AC474" s="106"/>
    </row>
    <row r="475" spans="2:29">
      <c r="B475" s="106"/>
      <c r="C475" s="106"/>
      <c r="D475" s="106"/>
      <c r="E475" s="106"/>
      <c r="F475" s="106"/>
      <c r="G475" s="106"/>
      <c r="H475" s="106"/>
      <c r="I475" s="106"/>
      <c r="J475" s="106"/>
      <c r="K475" s="106"/>
      <c r="L475" s="106"/>
      <c r="M475" s="106"/>
      <c r="N475" s="106"/>
      <c r="O475" s="106"/>
      <c r="P475" s="106"/>
      <c r="Q475" s="106"/>
      <c r="R475" s="106"/>
      <c r="S475" s="106"/>
      <c r="T475" s="106"/>
      <c r="U475" s="106"/>
      <c r="V475" s="106"/>
      <c r="W475" s="106"/>
      <c r="X475" s="106"/>
      <c r="Y475" s="106"/>
      <c r="Z475" s="106"/>
      <c r="AA475" s="106"/>
      <c r="AB475" s="106"/>
      <c r="AC475" s="106"/>
    </row>
    <row r="476" spans="2:29">
      <c r="B476" s="106"/>
      <c r="C476" s="106"/>
      <c r="D476" s="106"/>
      <c r="E476" s="106"/>
      <c r="F476" s="106"/>
      <c r="G476" s="106"/>
      <c r="H476" s="106"/>
      <c r="I476" s="106"/>
      <c r="J476" s="106"/>
      <c r="K476" s="106"/>
      <c r="L476" s="106"/>
      <c r="M476" s="106"/>
      <c r="N476" s="106"/>
      <c r="O476" s="106"/>
      <c r="P476" s="106"/>
      <c r="Q476" s="106"/>
      <c r="R476" s="106"/>
      <c r="S476" s="106"/>
      <c r="T476" s="106"/>
      <c r="U476" s="106"/>
      <c r="V476" s="106"/>
      <c r="W476" s="106"/>
      <c r="X476" s="106"/>
      <c r="Y476" s="106"/>
      <c r="Z476" s="106"/>
      <c r="AA476" s="106"/>
      <c r="AB476" s="106"/>
      <c r="AC476" s="106"/>
    </row>
    <row r="477" spans="2:29">
      <c r="B477" s="106"/>
      <c r="C477" s="106"/>
      <c r="D477" s="106"/>
      <c r="E477" s="106"/>
      <c r="F477" s="106"/>
      <c r="G477" s="106"/>
      <c r="H477" s="106"/>
      <c r="I477" s="106"/>
      <c r="J477" s="106"/>
      <c r="K477" s="106"/>
      <c r="L477" s="106"/>
      <c r="M477" s="106"/>
      <c r="N477" s="106"/>
      <c r="O477" s="106"/>
      <c r="P477" s="106"/>
      <c r="Q477" s="106"/>
      <c r="R477" s="106"/>
      <c r="S477" s="106"/>
      <c r="T477" s="106"/>
      <c r="U477" s="106"/>
      <c r="V477" s="106"/>
      <c r="W477" s="106"/>
      <c r="X477" s="106"/>
      <c r="Y477" s="106"/>
      <c r="Z477" s="106"/>
      <c r="AA477" s="106"/>
      <c r="AB477" s="106"/>
      <c r="AC477" s="106"/>
    </row>
    <row r="478" spans="2:29">
      <c r="B478" s="106"/>
      <c r="C478" s="106"/>
      <c r="D478" s="106"/>
      <c r="E478" s="106"/>
      <c r="F478" s="106"/>
      <c r="G478" s="106"/>
      <c r="H478" s="106"/>
      <c r="I478" s="106"/>
      <c r="J478" s="106"/>
      <c r="K478" s="106"/>
      <c r="L478" s="106"/>
      <c r="M478" s="106"/>
      <c r="N478" s="106"/>
      <c r="O478" s="106"/>
      <c r="P478" s="106"/>
      <c r="Q478" s="106"/>
      <c r="R478" s="106"/>
      <c r="S478" s="106"/>
      <c r="T478" s="106"/>
      <c r="U478" s="106"/>
      <c r="V478" s="106"/>
      <c r="W478" s="106"/>
      <c r="X478" s="106"/>
      <c r="Y478" s="106"/>
      <c r="Z478" s="106"/>
      <c r="AA478" s="106"/>
      <c r="AB478" s="106"/>
      <c r="AC478" s="106"/>
    </row>
    <row r="479" spans="2:29">
      <c r="B479" s="106"/>
      <c r="C479" s="106"/>
      <c r="D479" s="106"/>
      <c r="E479" s="106"/>
      <c r="F479" s="106"/>
      <c r="G479" s="106"/>
      <c r="H479" s="106"/>
      <c r="I479" s="106"/>
      <c r="J479" s="106"/>
      <c r="K479" s="106"/>
      <c r="L479" s="106"/>
      <c r="M479" s="106"/>
      <c r="N479" s="106"/>
      <c r="O479" s="106"/>
      <c r="P479" s="106"/>
      <c r="Q479" s="106"/>
      <c r="R479" s="106"/>
      <c r="S479" s="106"/>
      <c r="T479" s="106"/>
      <c r="U479" s="106"/>
      <c r="V479" s="106"/>
      <c r="W479" s="106"/>
      <c r="X479" s="106"/>
      <c r="Y479" s="106"/>
      <c r="Z479" s="106"/>
      <c r="AA479" s="106"/>
      <c r="AB479" s="106"/>
      <c r="AC479" s="106"/>
    </row>
    <row r="480" spans="2:29">
      <c r="B480" s="106"/>
      <c r="C480" s="106"/>
      <c r="D480" s="106"/>
      <c r="E480" s="106"/>
      <c r="F480" s="106"/>
      <c r="G480" s="106"/>
      <c r="H480" s="106"/>
      <c r="I480" s="106"/>
      <c r="J480" s="106"/>
      <c r="K480" s="106"/>
      <c r="L480" s="106"/>
      <c r="M480" s="106"/>
      <c r="N480" s="106"/>
      <c r="O480" s="106"/>
      <c r="P480" s="106"/>
      <c r="Q480" s="106"/>
      <c r="R480" s="106"/>
      <c r="S480" s="106"/>
      <c r="T480" s="106"/>
      <c r="U480" s="106"/>
      <c r="V480" s="106"/>
      <c r="W480" s="106"/>
      <c r="X480" s="106"/>
      <c r="Y480" s="106"/>
      <c r="Z480" s="106"/>
      <c r="AA480" s="106"/>
      <c r="AB480" s="106"/>
      <c r="AC480" s="106"/>
    </row>
    <row r="481" spans="2:29">
      <c r="B481" s="106"/>
      <c r="C481" s="106"/>
      <c r="D481" s="106"/>
      <c r="E481" s="106"/>
      <c r="F481" s="106"/>
      <c r="G481" s="106"/>
      <c r="H481" s="106"/>
      <c r="I481" s="106"/>
      <c r="J481" s="106"/>
      <c r="K481" s="106"/>
      <c r="L481" s="106"/>
      <c r="M481" s="106"/>
      <c r="N481" s="106"/>
      <c r="O481" s="106"/>
      <c r="P481" s="106"/>
      <c r="Q481" s="106"/>
      <c r="R481" s="106"/>
      <c r="S481" s="106"/>
      <c r="T481" s="106"/>
      <c r="U481" s="106"/>
      <c r="V481" s="106"/>
      <c r="W481" s="106"/>
      <c r="X481" s="106"/>
      <c r="Y481" s="106"/>
      <c r="Z481" s="106"/>
      <c r="AA481" s="106"/>
      <c r="AB481" s="106"/>
      <c r="AC481" s="106"/>
    </row>
    <row r="482" spans="2:29">
      <c r="B482" s="106"/>
      <c r="C482" s="106"/>
      <c r="D482" s="106"/>
      <c r="E482" s="106"/>
      <c r="F482" s="106"/>
      <c r="G482" s="106"/>
      <c r="H482" s="106"/>
      <c r="I482" s="106"/>
      <c r="J482" s="106"/>
      <c r="K482" s="106"/>
      <c r="L482" s="106"/>
      <c r="M482" s="106"/>
      <c r="N482" s="106"/>
      <c r="O482" s="106"/>
      <c r="P482" s="106"/>
      <c r="Q482" s="106"/>
      <c r="R482" s="106"/>
      <c r="S482" s="106"/>
      <c r="T482" s="106"/>
      <c r="U482" s="106"/>
      <c r="V482" s="106"/>
      <c r="W482" s="106"/>
      <c r="X482" s="106"/>
      <c r="Y482" s="106"/>
      <c r="Z482" s="106"/>
      <c r="AA482" s="106"/>
      <c r="AB482" s="106"/>
      <c r="AC482" s="106"/>
    </row>
    <row r="483" spans="2:29">
      <c r="B483" s="106"/>
      <c r="C483" s="106"/>
      <c r="D483" s="106"/>
      <c r="E483" s="106"/>
      <c r="F483" s="106"/>
      <c r="G483" s="106"/>
      <c r="H483" s="106"/>
      <c r="I483" s="106"/>
      <c r="J483" s="106"/>
      <c r="K483" s="106"/>
      <c r="L483" s="106"/>
      <c r="M483" s="106"/>
      <c r="N483" s="106"/>
      <c r="O483" s="106"/>
      <c r="P483" s="106"/>
      <c r="Q483" s="106"/>
      <c r="R483" s="106"/>
      <c r="S483" s="106"/>
      <c r="T483" s="106"/>
      <c r="U483" s="106"/>
      <c r="V483" s="106"/>
      <c r="W483" s="106"/>
      <c r="X483" s="106"/>
      <c r="Y483" s="106"/>
      <c r="Z483" s="106"/>
      <c r="AA483" s="106"/>
      <c r="AB483" s="106"/>
      <c r="AC483" s="106"/>
    </row>
    <row r="484" spans="2:29">
      <c r="B484" s="106"/>
      <c r="C484" s="106"/>
      <c r="D484" s="106"/>
      <c r="E484" s="106"/>
      <c r="F484" s="106"/>
      <c r="G484" s="106"/>
      <c r="H484" s="106"/>
      <c r="I484" s="106"/>
      <c r="J484" s="106"/>
      <c r="K484" s="106"/>
      <c r="L484" s="106"/>
      <c r="M484" s="106"/>
      <c r="N484" s="106"/>
      <c r="O484" s="106"/>
      <c r="P484" s="106"/>
      <c r="Q484" s="106"/>
      <c r="R484" s="106"/>
      <c r="S484" s="106"/>
      <c r="T484" s="106"/>
      <c r="U484" s="106"/>
      <c r="V484" s="106"/>
      <c r="W484" s="106"/>
      <c r="X484" s="106"/>
      <c r="Y484" s="106"/>
      <c r="Z484" s="106"/>
      <c r="AA484" s="106"/>
      <c r="AB484" s="106"/>
      <c r="AC484" s="106"/>
    </row>
    <row r="485" spans="2:29">
      <c r="B485" s="106"/>
      <c r="C485" s="106"/>
      <c r="D485" s="106"/>
      <c r="E485" s="106"/>
      <c r="F485" s="106"/>
      <c r="G485" s="106"/>
      <c r="H485" s="106"/>
      <c r="I485" s="106"/>
      <c r="J485" s="106"/>
      <c r="K485" s="106"/>
      <c r="L485" s="106"/>
      <c r="M485" s="106"/>
      <c r="N485" s="106"/>
      <c r="O485" s="106"/>
      <c r="P485" s="106"/>
      <c r="Q485" s="106"/>
      <c r="R485" s="106"/>
      <c r="S485" s="106"/>
      <c r="T485" s="106"/>
      <c r="U485" s="106"/>
      <c r="V485" s="106"/>
      <c r="W485" s="106"/>
      <c r="X485" s="106"/>
      <c r="Y485" s="106"/>
      <c r="Z485" s="106"/>
      <c r="AA485" s="106"/>
      <c r="AB485" s="106"/>
      <c r="AC485" s="106"/>
    </row>
    <row r="486" spans="2:29">
      <c r="B486" s="106"/>
      <c r="C486" s="106"/>
      <c r="D486" s="106"/>
      <c r="E486" s="106"/>
      <c r="F486" s="106"/>
      <c r="G486" s="106"/>
      <c r="H486" s="106"/>
      <c r="I486" s="106"/>
      <c r="J486" s="106"/>
      <c r="K486" s="106"/>
      <c r="L486" s="106"/>
      <c r="M486" s="106"/>
      <c r="N486" s="106"/>
      <c r="O486" s="106"/>
      <c r="P486" s="106"/>
      <c r="Q486" s="106"/>
      <c r="R486" s="106"/>
      <c r="S486" s="106"/>
      <c r="T486" s="106"/>
      <c r="U486" s="106"/>
      <c r="V486" s="106"/>
      <c r="W486" s="106"/>
      <c r="X486" s="106"/>
      <c r="Y486" s="106"/>
      <c r="Z486" s="106"/>
      <c r="AA486" s="106"/>
      <c r="AB486" s="106"/>
      <c r="AC486" s="106"/>
    </row>
    <row r="487" spans="2:29">
      <c r="B487" s="106"/>
      <c r="C487" s="106"/>
      <c r="D487" s="106"/>
      <c r="E487" s="106"/>
      <c r="F487" s="106"/>
      <c r="G487" s="106"/>
      <c r="H487" s="106"/>
      <c r="I487" s="106"/>
      <c r="J487" s="106"/>
      <c r="K487" s="106"/>
      <c r="L487" s="106"/>
      <c r="M487" s="106"/>
      <c r="N487" s="106"/>
      <c r="O487" s="106"/>
      <c r="P487" s="106"/>
      <c r="Q487" s="106"/>
      <c r="R487" s="106"/>
      <c r="S487" s="106"/>
      <c r="T487" s="106"/>
      <c r="U487" s="106"/>
      <c r="V487" s="106"/>
      <c r="W487" s="106"/>
      <c r="X487" s="106"/>
      <c r="Y487" s="106"/>
      <c r="Z487" s="106"/>
      <c r="AA487" s="106"/>
      <c r="AB487" s="106"/>
      <c r="AC487" s="106"/>
    </row>
    <row r="488" spans="2:29">
      <c r="B488" s="106"/>
      <c r="C488" s="106"/>
      <c r="D488" s="106"/>
      <c r="E488" s="106"/>
      <c r="F488" s="106"/>
      <c r="G488" s="106"/>
      <c r="H488" s="106"/>
      <c r="I488" s="106"/>
      <c r="J488" s="106"/>
      <c r="K488" s="106"/>
      <c r="L488" s="106"/>
      <c r="M488" s="106"/>
      <c r="N488" s="106"/>
      <c r="O488" s="106"/>
      <c r="P488" s="106"/>
      <c r="Q488" s="106"/>
      <c r="R488" s="106"/>
      <c r="S488" s="106"/>
      <c r="T488" s="106"/>
      <c r="U488" s="106"/>
      <c r="V488" s="106"/>
      <c r="W488" s="106"/>
      <c r="X488" s="106"/>
      <c r="Y488" s="106"/>
      <c r="Z488" s="106"/>
      <c r="AA488" s="106"/>
      <c r="AB488" s="106"/>
      <c r="AC488" s="106"/>
    </row>
    <row r="489" spans="2:29">
      <c r="B489" s="106"/>
      <c r="C489" s="106"/>
      <c r="D489" s="106"/>
      <c r="E489" s="106"/>
      <c r="F489" s="106"/>
      <c r="G489" s="106"/>
      <c r="H489" s="106"/>
      <c r="I489" s="106"/>
      <c r="J489" s="106"/>
      <c r="K489" s="106"/>
      <c r="L489" s="106"/>
      <c r="M489" s="106"/>
      <c r="N489" s="106"/>
      <c r="O489" s="106"/>
      <c r="P489" s="106"/>
      <c r="Q489" s="106"/>
      <c r="R489" s="106"/>
      <c r="S489" s="106"/>
      <c r="T489" s="106"/>
      <c r="U489" s="106"/>
      <c r="V489" s="106"/>
      <c r="W489" s="106"/>
      <c r="X489" s="106"/>
      <c r="Y489" s="106"/>
      <c r="Z489" s="106"/>
      <c r="AA489" s="106"/>
      <c r="AB489" s="106"/>
      <c r="AC489" s="106"/>
    </row>
    <row r="490" spans="2:29">
      <c r="B490" s="106"/>
      <c r="C490" s="106"/>
      <c r="D490" s="106"/>
      <c r="E490" s="106"/>
      <c r="F490" s="106"/>
      <c r="G490" s="106"/>
      <c r="H490" s="106"/>
      <c r="I490" s="106"/>
      <c r="J490" s="106"/>
      <c r="K490" s="106"/>
      <c r="L490" s="106"/>
      <c r="M490" s="106"/>
      <c r="N490" s="106"/>
      <c r="O490" s="106"/>
      <c r="P490" s="106"/>
      <c r="Q490" s="106"/>
      <c r="R490" s="106"/>
      <c r="S490" s="106"/>
      <c r="T490" s="106"/>
      <c r="U490" s="106"/>
      <c r="V490" s="106"/>
      <c r="W490" s="106"/>
      <c r="X490" s="106"/>
      <c r="Y490" s="106"/>
      <c r="Z490" s="106"/>
      <c r="AA490" s="106"/>
      <c r="AB490" s="106"/>
      <c r="AC490" s="106"/>
    </row>
    <row r="491" spans="2:29">
      <c r="B491" s="106"/>
      <c r="C491" s="106"/>
      <c r="D491" s="106"/>
      <c r="E491" s="106"/>
      <c r="F491" s="106"/>
      <c r="G491" s="106"/>
      <c r="H491" s="106"/>
      <c r="I491" s="106"/>
      <c r="J491" s="106"/>
      <c r="K491" s="106"/>
      <c r="L491" s="106"/>
      <c r="M491" s="106"/>
      <c r="N491" s="106"/>
      <c r="O491" s="106"/>
      <c r="P491" s="106"/>
      <c r="Q491" s="106"/>
      <c r="R491" s="106"/>
      <c r="S491" s="106"/>
      <c r="T491" s="106"/>
      <c r="U491" s="106"/>
      <c r="V491" s="106"/>
      <c r="W491" s="106"/>
      <c r="X491" s="106"/>
      <c r="Y491" s="106"/>
      <c r="Z491" s="106"/>
      <c r="AA491" s="106"/>
      <c r="AB491" s="106"/>
      <c r="AC491" s="106"/>
    </row>
    <row r="492" spans="2:29">
      <c r="B492" s="106"/>
      <c r="C492" s="106"/>
      <c r="D492" s="106"/>
      <c r="E492" s="106"/>
      <c r="F492" s="106"/>
      <c r="G492" s="106"/>
      <c r="H492" s="106"/>
      <c r="I492" s="106"/>
      <c r="J492" s="106"/>
      <c r="K492" s="106"/>
      <c r="L492" s="106"/>
      <c r="M492" s="106"/>
      <c r="N492" s="106"/>
      <c r="O492" s="106"/>
      <c r="P492" s="106"/>
      <c r="Q492" s="106"/>
      <c r="R492" s="106"/>
      <c r="S492" s="106"/>
      <c r="T492" s="106"/>
      <c r="U492" s="106"/>
      <c r="V492" s="106"/>
      <c r="W492" s="106"/>
      <c r="X492" s="106"/>
      <c r="Y492" s="106"/>
      <c r="Z492" s="106"/>
      <c r="AA492" s="106"/>
      <c r="AB492" s="106"/>
      <c r="AC492" s="106"/>
    </row>
    <row r="493" spans="2:29">
      <c r="B493" s="106"/>
      <c r="C493" s="106"/>
      <c r="D493" s="106"/>
      <c r="E493" s="106"/>
      <c r="F493" s="106"/>
      <c r="G493" s="106"/>
      <c r="H493" s="106"/>
      <c r="I493" s="106"/>
      <c r="J493" s="106"/>
      <c r="K493" s="106"/>
      <c r="L493" s="106"/>
      <c r="M493" s="106"/>
      <c r="N493" s="106"/>
      <c r="O493" s="106"/>
      <c r="P493" s="106"/>
      <c r="Q493" s="106"/>
      <c r="R493" s="106"/>
      <c r="S493" s="106"/>
      <c r="T493" s="106"/>
      <c r="U493" s="106"/>
      <c r="V493" s="106"/>
      <c r="W493" s="106"/>
      <c r="X493" s="106"/>
      <c r="Y493" s="106"/>
      <c r="Z493" s="106"/>
      <c r="AA493" s="106"/>
      <c r="AB493" s="106"/>
      <c r="AC493" s="106"/>
    </row>
    <row r="494" spans="2:29">
      <c r="B494" s="106"/>
      <c r="C494" s="106"/>
      <c r="D494" s="106"/>
      <c r="E494" s="106"/>
      <c r="F494" s="106"/>
      <c r="G494" s="106"/>
      <c r="H494" s="106"/>
      <c r="I494" s="106"/>
      <c r="J494" s="106"/>
      <c r="K494" s="106"/>
      <c r="L494" s="106"/>
      <c r="M494" s="106"/>
      <c r="N494" s="106"/>
      <c r="O494" s="106"/>
      <c r="P494" s="106"/>
      <c r="Q494" s="106"/>
      <c r="R494" s="106"/>
      <c r="S494" s="106"/>
      <c r="T494" s="106"/>
      <c r="U494" s="106"/>
      <c r="V494" s="106"/>
      <c r="W494" s="106"/>
      <c r="X494" s="106"/>
      <c r="Y494" s="106"/>
      <c r="Z494" s="106"/>
      <c r="AA494" s="106"/>
      <c r="AB494" s="106"/>
      <c r="AC494" s="106"/>
    </row>
    <row r="495" spans="2:29">
      <c r="B495" s="106"/>
      <c r="C495" s="106"/>
      <c r="D495" s="106"/>
      <c r="E495" s="106"/>
      <c r="F495" s="106"/>
      <c r="G495" s="106"/>
      <c r="H495" s="106"/>
      <c r="I495" s="106"/>
      <c r="J495" s="106"/>
      <c r="K495" s="106"/>
      <c r="L495" s="106"/>
      <c r="M495" s="106"/>
      <c r="N495" s="106"/>
      <c r="O495" s="106"/>
      <c r="P495" s="106"/>
      <c r="Q495" s="106"/>
      <c r="R495" s="106"/>
      <c r="S495" s="106"/>
      <c r="T495" s="106"/>
      <c r="U495" s="106"/>
      <c r="V495" s="106"/>
      <c r="W495" s="106"/>
      <c r="X495" s="106"/>
      <c r="Y495" s="106"/>
      <c r="Z495" s="106"/>
      <c r="AA495" s="106"/>
      <c r="AB495" s="106"/>
      <c r="AC495" s="106"/>
    </row>
    <row r="496" spans="2:29">
      <c r="B496" s="106"/>
      <c r="C496" s="106"/>
      <c r="D496" s="106"/>
      <c r="E496" s="106"/>
      <c r="F496" s="106"/>
      <c r="G496" s="106"/>
      <c r="H496" s="106"/>
      <c r="I496" s="106"/>
      <c r="J496" s="106"/>
      <c r="K496" s="106"/>
      <c r="L496" s="106"/>
      <c r="M496" s="106"/>
      <c r="N496" s="106"/>
      <c r="O496" s="106"/>
      <c r="P496" s="106"/>
      <c r="Q496" s="106"/>
      <c r="R496" s="106"/>
      <c r="S496" s="106"/>
      <c r="T496" s="106"/>
      <c r="U496" s="106"/>
      <c r="V496" s="106"/>
      <c r="W496" s="106"/>
      <c r="X496" s="106"/>
      <c r="Y496" s="106"/>
      <c r="Z496" s="106"/>
      <c r="AA496" s="106"/>
      <c r="AB496" s="106"/>
      <c r="AC496" s="106"/>
    </row>
    <row r="497" spans="2:29">
      <c r="B497" s="106"/>
      <c r="C497" s="106"/>
      <c r="D497" s="106"/>
      <c r="E497" s="106"/>
      <c r="F497" s="106"/>
      <c r="G497" s="106"/>
      <c r="H497" s="106"/>
      <c r="I497" s="106"/>
      <c r="J497" s="106"/>
      <c r="K497" s="106"/>
      <c r="L497" s="106"/>
      <c r="M497" s="106"/>
      <c r="N497" s="106"/>
      <c r="O497" s="106"/>
      <c r="P497" s="106"/>
      <c r="Q497" s="106"/>
      <c r="R497" s="106"/>
      <c r="S497" s="106"/>
      <c r="T497" s="106"/>
      <c r="U497" s="106"/>
      <c r="V497" s="106"/>
      <c r="W497" s="106"/>
      <c r="X497" s="106"/>
      <c r="Y497" s="106"/>
      <c r="Z497" s="106"/>
      <c r="AA497" s="106"/>
      <c r="AB497" s="106"/>
      <c r="AC497" s="106"/>
    </row>
    <row r="498" spans="2:29">
      <c r="B498" s="106"/>
      <c r="C498" s="106"/>
      <c r="D498" s="106"/>
      <c r="E498" s="106"/>
      <c r="F498" s="106"/>
      <c r="G498" s="106"/>
      <c r="H498" s="106"/>
      <c r="I498" s="106"/>
      <c r="J498" s="106"/>
      <c r="K498" s="106"/>
      <c r="L498" s="106"/>
      <c r="M498" s="106"/>
      <c r="N498" s="106"/>
      <c r="O498" s="106"/>
      <c r="P498" s="106"/>
      <c r="Q498" s="106"/>
      <c r="R498" s="106"/>
      <c r="S498" s="106"/>
      <c r="T498" s="106"/>
      <c r="U498" s="106"/>
      <c r="V498" s="106"/>
      <c r="W498" s="106"/>
      <c r="X498" s="106"/>
      <c r="Y498" s="106"/>
      <c r="Z498" s="106"/>
      <c r="AA498" s="106"/>
      <c r="AB498" s="106"/>
      <c r="AC498" s="106"/>
    </row>
    <row r="499" spans="2:29">
      <c r="B499" s="106"/>
      <c r="C499" s="106"/>
      <c r="D499" s="106"/>
      <c r="E499" s="106"/>
      <c r="F499" s="106"/>
      <c r="G499" s="106"/>
      <c r="H499" s="106"/>
      <c r="I499" s="106"/>
      <c r="J499" s="106"/>
      <c r="K499" s="106"/>
      <c r="L499" s="106"/>
      <c r="M499" s="106"/>
      <c r="N499" s="106"/>
      <c r="O499" s="106"/>
      <c r="P499" s="106"/>
      <c r="Q499" s="106"/>
      <c r="R499" s="106"/>
      <c r="S499" s="106"/>
      <c r="T499" s="106"/>
      <c r="U499" s="106"/>
      <c r="V499" s="106"/>
      <c r="W499" s="106"/>
      <c r="X499" s="106"/>
      <c r="Y499" s="106"/>
      <c r="Z499" s="106"/>
      <c r="AA499" s="106"/>
      <c r="AB499" s="106"/>
      <c r="AC499" s="106"/>
    </row>
    <row r="500" spans="2:29">
      <c r="B500" s="106"/>
      <c r="C500" s="106"/>
      <c r="D500" s="106"/>
      <c r="E500" s="106"/>
      <c r="F500" s="106"/>
      <c r="G500" s="106"/>
      <c r="H500" s="106"/>
      <c r="I500" s="106"/>
      <c r="J500" s="106"/>
      <c r="K500" s="106"/>
      <c r="L500" s="106"/>
      <c r="M500" s="106"/>
      <c r="N500" s="106"/>
      <c r="O500" s="106"/>
      <c r="P500" s="106"/>
      <c r="Q500" s="106"/>
      <c r="R500" s="106"/>
      <c r="S500" s="106"/>
      <c r="T500" s="106"/>
      <c r="U500" s="106"/>
      <c r="V500" s="106"/>
      <c r="W500" s="106"/>
      <c r="X500" s="106"/>
      <c r="Y500" s="106"/>
      <c r="Z500" s="106"/>
      <c r="AA500" s="106"/>
      <c r="AB500" s="106"/>
      <c r="AC500" s="106"/>
    </row>
    <row r="501" spans="2:29">
      <c r="B501" s="106"/>
      <c r="C501" s="106"/>
      <c r="D501" s="106"/>
      <c r="E501" s="106"/>
      <c r="F501" s="106"/>
      <c r="G501" s="106"/>
      <c r="H501" s="106"/>
      <c r="I501" s="106"/>
      <c r="J501" s="106"/>
      <c r="K501" s="106"/>
      <c r="L501" s="106"/>
      <c r="M501" s="106"/>
      <c r="N501" s="106"/>
      <c r="O501" s="106"/>
      <c r="P501" s="106"/>
      <c r="Q501" s="106"/>
      <c r="R501" s="106"/>
      <c r="S501" s="106"/>
      <c r="T501" s="106"/>
      <c r="U501" s="106"/>
      <c r="V501" s="106"/>
      <c r="W501" s="106"/>
      <c r="X501" s="106"/>
      <c r="Y501" s="106"/>
      <c r="Z501" s="106"/>
      <c r="AA501" s="106"/>
      <c r="AB501" s="106"/>
      <c r="AC501" s="106"/>
    </row>
    <row r="502" spans="2:29">
      <c r="B502" s="106"/>
      <c r="C502" s="106"/>
      <c r="D502" s="106"/>
      <c r="E502" s="106"/>
      <c r="F502" s="106"/>
      <c r="G502" s="106"/>
      <c r="H502" s="106"/>
      <c r="I502" s="106"/>
      <c r="J502" s="106"/>
      <c r="K502" s="106"/>
      <c r="L502" s="106"/>
      <c r="M502" s="106"/>
      <c r="N502" s="106"/>
      <c r="O502" s="106"/>
      <c r="P502" s="106"/>
      <c r="Q502" s="106"/>
      <c r="R502" s="106"/>
      <c r="S502" s="106"/>
      <c r="T502" s="106"/>
      <c r="U502" s="106"/>
      <c r="V502" s="106"/>
      <c r="W502" s="106"/>
      <c r="X502" s="106"/>
      <c r="Y502" s="106"/>
      <c r="Z502" s="106"/>
      <c r="AA502" s="106"/>
      <c r="AB502" s="106"/>
      <c r="AC502" s="106"/>
    </row>
    <row r="503" spans="2:29">
      <c r="B503" s="106"/>
      <c r="C503" s="106"/>
      <c r="D503" s="106"/>
      <c r="E503" s="106"/>
      <c r="F503" s="106"/>
      <c r="G503" s="106"/>
      <c r="H503" s="106"/>
      <c r="I503" s="106"/>
      <c r="J503" s="106"/>
      <c r="K503" s="106"/>
      <c r="L503" s="106"/>
      <c r="M503" s="106"/>
      <c r="N503" s="106"/>
      <c r="O503" s="106"/>
      <c r="P503" s="106"/>
      <c r="Q503" s="106"/>
      <c r="R503" s="106"/>
      <c r="S503" s="106"/>
      <c r="T503" s="106"/>
      <c r="U503" s="106"/>
      <c r="V503" s="106"/>
      <c r="W503" s="106"/>
      <c r="X503" s="106"/>
      <c r="Y503" s="106"/>
      <c r="Z503" s="106"/>
      <c r="AA503" s="106"/>
      <c r="AB503" s="106"/>
      <c r="AC503" s="106"/>
    </row>
    <row r="504" spans="2:29">
      <c r="B504" s="106"/>
      <c r="C504" s="106"/>
      <c r="D504" s="106"/>
      <c r="E504" s="106"/>
      <c r="F504" s="106"/>
      <c r="G504" s="106"/>
      <c r="H504" s="106"/>
      <c r="I504" s="106"/>
      <c r="J504" s="106"/>
      <c r="K504" s="106"/>
      <c r="L504" s="106"/>
      <c r="M504" s="106"/>
      <c r="N504" s="106"/>
      <c r="O504" s="106"/>
      <c r="P504" s="106"/>
      <c r="Q504" s="106"/>
      <c r="R504" s="106"/>
      <c r="S504" s="106"/>
      <c r="T504" s="106"/>
      <c r="U504" s="106"/>
      <c r="V504" s="106"/>
      <c r="W504" s="106"/>
      <c r="X504" s="106"/>
      <c r="Y504" s="106"/>
      <c r="Z504" s="106"/>
      <c r="AA504" s="106"/>
      <c r="AB504" s="106"/>
      <c r="AC504" s="106"/>
    </row>
    <row r="505" spans="2:29">
      <c r="B505" s="106"/>
      <c r="C505" s="106"/>
      <c r="D505" s="106"/>
      <c r="E505" s="106"/>
      <c r="F505" s="106"/>
      <c r="G505" s="106"/>
      <c r="H505" s="106"/>
      <c r="I505" s="106"/>
      <c r="J505" s="106"/>
      <c r="K505" s="106"/>
      <c r="L505" s="106"/>
      <c r="M505" s="106"/>
      <c r="N505" s="106"/>
      <c r="O505" s="106"/>
      <c r="P505" s="106"/>
      <c r="Q505" s="106"/>
      <c r="R505" s="106"/>
      <c r="S505" s="106"/>
      <c r="T505" s="106"/>
      <c r="U505" s="106"/>
      <c r="V505" s="106"/>
      <c r="W505" s="106"/>
      <c r="X505" s="106"/>
      <c r="Y505" s="106"/>
      <c r="Z505" s="106"/>
      <c r="AA505" s="106"/>
      <c r="AB505" s="106"/>
      <c r="AC505" s="106"/>
    </row>
    <row r="506" spans="2:29">
      <c r="B506" s="106"/>
      <c r="C506" s="106"/>
      <c r="D506" s="106"/>
      <c r="E506" s="106"/>
      <c r="F506" s="106"/>
      <c r="G506" s="106"/>
      <c r="H506" s="106"/>
      <c r="I506" s="106"/>
      <c r="J506" s="106"/>
      <c r="K506" s="106"/>
      <c r="L506" s="106"/>
      <c r="M506" s="106"/>
      <c r="N506" s="106"/>
      <c r="O506" s="106"/>
      <c r="P506" s="106"/>
      <c r="Q506" s="106"/>
      <c r="R506" s="106"/>
      <c r="S506" s="106"/>
      <c r="T506" s="106"/>
      <c r="U506" s="106"/>
      <c r="V506" s="106"/>
      <c r="W506" s="106"/>
      <c r="X506" s="106"/>
      <c r="Y506" s="106"/>
      <c r="Z506" s="106"/>
      <c r="AA506" s="106"/>
      <c r="AB506" s="106"/>
      <c r="AC506" s="106"/>
    </row>
    <row r="507" spans="2:29">
      <c r="B507" s="106"/>
      <c r="C507" s="106"/>
      <c r="D507" s="106"/>
      <c r="E507" s="106"/>
      <c r="F507" s="106"/>
      <c r="G507" s="106"/>
      <c r="H507" s="106"/>
      <c r="I507" s="106"/>
      <c r="J507" s="106"/>
      <c r="K507" s="106"/>
      <c r="L507" s="106"/>
      <c r="M507" s="106"/>
      <c r="N507" s="106"/>
      <c r="O507" s="106"/>
      <c r="P507" s="106"/>
      <c r="Q507" s="106"/>
      <c r="R507" s="106"/>
      <c r="S507" s="106"/>
      <c r="T507" s="106"/>
      <c r="U507" s="106"/>
      <c r="V507" s="106"/>
      <c r="W507" s="106"/>
      <c r="X507" s="106"/>
      <c r="Y507" s="106"/>
      <c r="Z507" s="106"/>
      <c r="AA507" s="106"/>
      <c r="AB507" s="106"/>
      <c r="AC507" s="106"/>
    </row>
    <row r="508" spans="2:29">
      <c r="B508" s="106"/>
      <c r="C508" s="106"/>
      <c r="D508" s="106"/>
      <c r="E508" s="106"/>
      <c r="F508" s="106"/>
      <c r="G508" s="106"/>
      <c r="H508" s="106"/>
      <c r="I508" s="106"/>
      <c r="J508" s="106"/>
      <c r="K508" s="106"/>
      <c r="L508" s="106"/>
      <c r="M508" s="106"/>
      <c r="N508" s="106"/>
      <c r="O508" s="106"/>
      <c r="P508" s="106"/>
      <c r="Q508" s="106"/>
      <c r="R508" s="106"/>
      <c r="S508" s="106"/>
      <c r="T508" s="106"/>
      <c r="U508" s="106"/>
      <c r="V508" s="106"/>
      <c r="W508" s="106"/>
      <c r="X508" s="106"/>
      <c r="Y508" s="106"/>
      <c r="Z508" s="106"/>
      <c r="AA508" s="106"/>
      <c r="AB508" s="106"/>
      <c r="AC508" s="106"/>
    </row>
    <row r="509" spans="2:29">
      <c r="B509" s="106"/>
      <c r="C509" s="106"/>
      <c r="D509" s="106"/>
      <c r="E509" s="106"/>
      <c r="F509" s="106"/>
      <c r="G509" s="106"/>
      <c r="H509" s="106"/>
      <c r="I509" s="106"/>
      <c r="J509" s="106"/>
      <c r="K509" s="106"/>
      <c r="L509" s="106"/>
      <c r="M509" s="106"/>
      <c r="N509" s="106"/>
      <c r="O509" s="106"/>
      <c r="P509" s="106"/>
      <c r="Q509" s="106"/>
      <c r="R509" s="106"/>
      <c r="S509" s="106"/>
      <c r="T509" s="106"/>
      <c r="U509" s="106"/>
      <c r="V509" s="106"/>
      <c r="W509" s="106"/>
      <c r="X509" s="106"/>
      <c r="Y509" s="106"/>
      <c r="Z509" s="106"/>
      <c r="AA509" s="106"/>
      <c r="AB509" s="106"/>
      <c r="AC509" s="106"/>
    </row>
    <row r="510" spans="2:29">
      <c r="B510" s="106"/>
      <c r="C510" s="106"/>
      <c r="D510" s="106"/>
      <c r="E510" s="106"/>
      <c r="F510" s="106"/>
      <c r="G510" s="106"/>
      <c r="H510" s="106"/>
      <c r="I510" s="106"/>
      <c r="J510" s="106"/>
      <c r="K510" s="106"/>
      <c r="L510" s="106"/>
      <c r="M510" s="106"/>
      <c r="N510" s="106"/>
      <c r="O510" s="106"/>
      <c r="P510" s="106"/>
      <c r="Q510" s="106"/>
      <c r="R510" s="106"/>
      <c r="S510" s="106"/>
      <c r="T510" s="106"/>
      <c r="U510" s="106"/>
      <c r="V510" s="106"/>
      <c r="W510" s="106"/>
      <c r="X510" s="106"/>
      <c r="Y510" s="106"/>
      <c r="Z510" s="106"/>
      <c r="AA510" s="106"/>
      <c r="AB510" s="106"/>
      <c r="AC510" s="106"/>
    </row>
    <row r="511" spans="2:29">
      <c r="B511" s="106"/>
      <c r="C511" s="106"/>
      <c r="D511" s="106"/>
      <c r="E511" s="106"/>
      <c r="F511" s="106"/>
      <c r="G511" s="106"/>
      <c r="H511" s="106"/>
      <c r="I511" s="106"/>
      <c r="J511" s="106"/>
      <c r="K511" s="106"/>
      <c r="L511" s="106"/>
      <c r="M511" s="106"/>
      <c r="N511" s="106"/>
      <c r="O511" s="106"/>
      <c r="P511" s="106"/>
      <c r="Q511" s="106"/>
      <c r="R511" s="106"/>
      <c r="S511" s="106"/>
      <c r="T511" s="106"/>
      <c r="U511" s="106"/>
      <c r="V511" s="106"/>
      <c r="W511" s="106"/>
      <c r="X511" s="106"/>
      <c r="Y511" s="106"/>
      <c r="Z511" s="106"/>
      <c r="AA511" s="106"/>
      <c r="AB511" s="106"/>
      <c r="AC511" s="106"/>
    </row>
    <row r="512" spans="2:29">
      <c r="B512" s="106"/>
      <c r="C512" s="106"/>
      <c r="D512" s="106"/>
      <c r="E512" s="106"/>
      <c r="F512" s="106"/>
      <c r="G512" s="106"/>
      <c r="H512" s="106"/>
      <c r="I512" s="106"/>
      <c r="J512" s="106"/>
      <c r="K512" s="106"/>
      <c r="L512" s="106"/>
      <c r="M512" s="106"/>
      <c r="N512" s="106"/>
      <c r="O512" s="106"/>
      <c r="P512" s="106"/>
      <c r="Q512" s="106"/>
      <c r="R512" s="106"/>
      <c r="S512" s="106"/>
      <c r="T512" s="106"/>
      <c r="U512" s="106"/>
      <c r="V512" s="106"/>
      <c r="W512" s="106"/>
      <c r="X512" s="106"/>
      <c r="Y512" s="106"/>
      <c r="Z512" s="106"/>
      <c r="AA512" s="106"/>
      <c r="AB512" s="106"/>
      <c r="AC512" s="106"/>
    </row>
    <row r="513" spans="2:29">
      <c r="B513" s="106"/>
      <c r="C513" s="106"/>
      <c r="D513" s="106"/>
      <c r="E513" s="106"/>
      <c r="F513" s="106"/>
      <c r="G513" s="106"/>
      <c r="H513" s="106"/>
      <c r="I513" s="106"/>
      <c r="J513" s="106"/>
      <c r="K513" s="106"/>
      <c r="L513" s="106"/>
      <c r="M513" s="106"/>
      <c r="N513" s="106"/>
      <c r="O513" s="106"/>
      <c r="P513" s="106"/>
      <c r="Q513" s="106"/>
      <c r="R513" s="106"/>
      <c r="S513" s="106"/>
      <c r="T513" s="106"/>
      <c r="U513" s="106"/>
      <c r="V513" s="106"/>
      <c r="W513" s="106"/>
      <c r="X513" s="106"/>
      <c r="Y513" s="106"/>
      <c r="Z513" s="106"/>
      <c r="AA513" s="106"/>
      <c r="AB513" s="106"/>
      <c r="AC513" s="106"/>
    </row>
    <row r="514" spans="2:29">
      <c r="B514" s="106"/>
      <c r="C514" s="106"/>
      <c r="D514" s="106"/>
      <c r="E514" s="106"/>
      <c r="F514" s="106"/>
      <c r="G514" s="106"/>
      <c r="H514" s="106"/>
      <c r="I514" s="106"/>
      <c r="J514" s="106"/>
      <c r="K514" s="106"/>
      <c r="L514" s="106"/>
      <c r="M514" s="106"/>
      <c r="N514" s="106"/>
      <c r="O514" s="106"/>
      <c r="P514" s="106"/>
      <c r="Q514" s="106"/>
      <c r="R514" s="106"/>
      <c r="S514" s="106"/>
      <c r="T514" s="106"/>
      <c r="U514" s="106"/>
      <c r="V514" s="106"/>
      <c r="W514" s="106"/>
      <c r="X514" s="106"/>
      <c r="Y514" s="106"/>
      <c r="Z514" s="106"/>
      <c r="AA514" s="106"/>
      <c r="AB514" s="106"/>
      <c r="AC514" s="106"/>
    </row>
    <row r="515" spans="2:29">
      <c r="B515" s="106"/>
      <c r="C515" s="106"/>
      <c r="D515" s="106"/>
      <c r="E515" s="106"/>
      <c r="F515" s="106"/>
      <c r="G515" s="106"/>
      <c r="H515" s="106"/>
      <c r="I515" s="106"/>
      <c r="J515" s="106"/>
      <c r="K515" s="106"/>
      <c r="L515" s="106"/>
      <c r="M515" s="106"/>
      <c r="N515" s="106"/>
      <c r="O515" s="106"/>
      <c r="P515" s="106"/>
      <c r="Q515" s="106"/>
      <c r="R515" s="106"/>
      <c r="S515" s="106"/>
      <c r="T515" s="106"/>
      <c r="U515" s="106"/>
      <c r="V515" s="106"/>
      <c r="W515" s="106"/>
      <c r="X515" s="106"/>
      <c r="Y515" s="106"/>
      <c r="Z515" s="106"/>
      <c r="AA515" s="106"/>
      <c r="AB515" s="106"/>
      <c r="AC515" s="106"/>
    </row>
  </sheetData>
  <pageMargins left="0.118055555555556" right="0.118055555555556" top="0.15763888888888899" bottom="0.15763888888888899" header="0.51180555555555496" footer="0.51180555555555496"/>
  <pageSetup paperSize="9" scale="95" firstPageNumber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B1:BB742"/>
  <sheetViews>
    <sheetView topLeftCell="A19" workbookViewId="0">
      <pane xSplit="1" topLeftCell="B1" activePane="topRight" state="frozen"/>
      <selection pane="topRight" activeCell="P48" sqref="P48"/>
    </sheetView>
  </sheetViews>
  <sheetFormatPr defaultRowHeight="15"/>
  <cols>
    <col min="1" max="1" width="1.85546875" customWidth="1"/>
    <col min="2" max="2" width="4" customWidth="1"/>
    <col min="3" max="3" width="31.42578125" customWidth="1"/>
    <col min="4" max="4" width="8" customWidth="1"/>
    <col min="5" max="5" width="6" customWidth="1"/>
    <col min="6" max="6" width="6.140625" customWidth="1"/>
    <col min="7" max="7" width="6" customWidth="1"/>
    <col min="8" max="8" width="5.7109375" customWidth="1"/>
    <col min="9" max="9" width="5.85546875" customWidth="1"/>
    <col min="10" max="10" width="6.140625" customWidth="1"/>
    <col min="11" max="11" width="5.7109375" customWidth="1"/>
    <col min="12" max="12" width="6.42578125" customWidth="1"/>
    <col min="13" max="13" width="5.85546875" customWidth="1"/>
    <col min="14" max="14" width="5.42578125" customWidth="1"/>
    <col min="15" max="15" width="6.42578125" customWidth="1"/>
    <col min="16" max="16" width="5.42578125" customWidth="1"/>
    <col min="17" max="17" width="7" customWidth="1"/>
    <col min="18" max="18" width="7.85546875" customWidth="1"/>
    <col min="19" max="19" width="6.85546875" customWidth="1"/>
    <col min="20" max="20" width="6" customWidth="1"/>
    <col min="21" max="21" width="1.42578125" customWidth="1"/>
    <col min="23" max="23" width="10.7109375" customWidth="1"/>
    <col min="24" max="24" width="8.85546875" customWidth="1"/>
    <col min="25" max="25" width="8.7109375" customWidth="1"/>
    <col min="26" max="26" width="8.28515625" customWidth="1"/>
    <col min="27" max="27" width="7.5703125" customWidth="1"/>
    <col min="28" max="28" width="8.85546875" customWidth="1"/>
    <col min="29" max="29" width="8.7109375" customWidth="1"/>
    <col min="30" max="30" width="15.7109375" customWidth="1"/>
    <col min="31" max="31" width="8" customWidth="1"/>
  </cols>
  <sheetData>
    <row r="1" spans="2:38" ht="10.5" customHeight="1"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</row>
    <row r="2" spans="2:38" ht="15.75" thickBot="1">
      <c r="B2" s="99" t="s">
        <v>547</v>
      </c>
      <c r="D2" s="99" t="s">
        <v>18</v>
      </c>
      <c r="J2" t="s">
        <v>204</v>
      </c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06"/>
      <c r="AK2" s="106"/>
      <c r="AL2" s="106"/>
    </row>
    <row r="3" spans="2:38" ht="13.5" customHeight="1">
      <c r="B3" s="85"/>
      <c r="C3" s="475"/>
      <c r="D3" s="170" t="s">
        <v>19</v>
      </c>
      <c r="E3" s="2049" t="s">
        <v>205</v>
      </c>
      <c r="F3" s="70"/>
      <c r="G3" s="70"/>
      <c r="H3" s="70"/>
      <c r="I3" s="70"/>
      <c r="J3" s="70"/>
      <c r="K3" s="70"/>
      <c r="L3" s="70"/>
      <c r="M3" s="57"/>
      <c r="N3" s="57"/>
      <c r="O3" s="71"/>
      <c r="P3" s="59"/>
      <c r="Q3" s="170" t="s">
        <v>20</v>
      </c>
      <c r="R3" s="170" t="s">
        <v>21</v>
      </c>
      <c r="S3" s="844" t="s">
        <v>289</v>
      </c>
      <c r="T3" s="852" t="s">
        <v>289</v>
      </c>
      <c r="V3" s="106"/>
      <c r="W3" s="106"/>
      <c r="X3" s="98"/>
      <c r="Y3" s="98"/>
      <c r="Z3" s="126"/>
      <c r="AA3" s="367"/>
      <c r="AB3" s="367"/>
      <c r="AC3" s="126"/>
      <c r="AD3" s="106"/>
      <c r="AE3" s="106"/>
      <c r="AF3" s="106"/>
      <c r="AG3" s="106"/>
      <c r="AH3" s="106"/>
      <c r="AI3" s="106"/>
      <c r="AJ3" s="106"/>
      <c r="AK3" s="106"/>
      <c r="AL3" s="106"/>
    </row>
    <row r="4" spans="2:38" ht="13.5" customHeight="1">
      <c r="B4" s="64"/>
      <c r="C4" s="476"/>
      <c r="D4" s="477" t="s">
        <v>176</v>
      </c>
      <c r="E4" s="2050" t="s">
        <v>213</v>
      </c>
      <c r="F4" s="20"/>
      <c r="G4" s="20"/>
      <c r="H4" s="20"/>
      <c r="I4" s="20"/>
      <c r="J4" s="20"/>
      <c r="K4" s="20"/>
      <c r="L4" s="20"/>
      <c r="M4" s="19"/>
      <c r="N4" s="19"/>
      <c r="O4" s="11"/>
      <c r="P4" s="74"/>
      <c r="Q4" s="477" t="s">
        <v>190</v>
      </c>
      <c r="R4" s="477" t="s">
        <v>22</v>
      </c>
      <c r="S4" s="843" t="s">
        <v>97</v>
      </c>
      <c r="T4" s="853" t="s">
        <v>97</v>
      </c>
      <c r="V4" s="106"/>
      <c r="W4" s="106"/>
      <c r="X4" s="98"/>
      <c r="Y4" s="98"/>
      <c r="Z4" s="126"/>
      <c r="AA4" s="106"/>
      <c r="AB4" s="367"/>
      <c r="AC4" s="126"/>
      <c r="AD4" s="106"/>
      <c r="AE4" s="106"/>
      <c r="AF4" s="106"/>
      <c r="AG4" s="157"/>
      <c r="AH4" s="106"/>
      <c r="AI4" s="106"/>
      <c r="AJ4" s="106"/>
      <c r="AK4" s="106"/>
      <c r="AL4" s="106"/>
    </row>
    <row r="5" spans="2:38" ht="12.75" customHeight="1" thickBot="1">
      <c r="B5" s="64"/>
      <c r="C5" s="478" t="s">
        <v>23</v>
      </c>
      <c r="D5" s="477" t="s">
        <v>20</v>
      </c>
      <c r="E5" s="2051" t="s">
        <v>189</v>
      </c>
      <c r="F5" s="75"/>
      <c r="G5" s="75"/>
      <c r="H5" s="75"/>
      <c r="I5" s="1631" t="s">
        <v>573</v>
      </c>
      <c r="J5" s="38"/>
      <c r="K5" s="75"/>
      <c r="L5" s="2052" t="s">
        <v>106</v>
      </c>
      <c r="M5" s="2052" t="s">
        <v>106</v>
      </c>
      <c r="N5" s="58"/>
      <c r="O5" s="38"/>
      <c r="P5" s="76"/>
      <c r="Q5" s="477" t="s">
        <v>25</v>
      </c>
      <c r="R5" s="477" t="s">
        <v>24</v>
      </c>
      <c r="S5" s="842" t="s">
        <v>290</v>
      </c>
      <c r="T5" s="853" t="s">
        <v>290</v>
      </c>
      <c r="V5" s="106"/>
      <c r="W5" s="106"/>
      <c r="X5" s="98"/>
      <c r="Y5" s="98"/>
      <c r="Z5" s="367"/>
      <c r="AA5" s="367"/>
      <c r="AB5" s="367"/>
      <c r="AC5" s="126"/>
      <c r="AD5" s="106"/>
      <c r="AE5" s="106"/>
      <c r="AF5" s="106"/>
      <c r="AG5" s="106"/>
      <c r="AH5" s="106"/>
      <c r="AI5" s="2195"/>
      <c r="AJ5" s="106"/>
      <c r="AK5" s="106"/>
      <c r="AL5" s="106"/>
    </row>
    <row r="6" spans="2:38">
      <c r="B6" s="64" t="s">
        <v>177</v>
      </c>
      <c r="C6" s="476"/>
      <c r="D6" s="477" t="s">
        <v>37</v>
      </c>
      <c r="E6" s="73" t="s">
        <v>26</v>
      </c>
      <c r="F6" s="73" t="s">
        <v>27</v>
      </c>
      <c r="G6" s="73" t="s">
        <v>28</v>
      </c>
      <c r="H6" s="73" t="s">
        <v>29</v>
      </c>
      <c r="I6" s="31" t="s">
        <v>30</v>
      </c>
      <c r="J6" s="36" t="s">
        <v>31</v>
      </c>
      <c r="K6" s="31" t="s">
        <v>32</v>
      </c>
      <c r="L6" s="73" t="s">
        <v>33</v>
      </c>
      <c r="M6" s="31" t="s">
        <v>34</v>
      </c>
      <c r="N6" s="466" t="s">
        <v>35</v>
      </c>
      <c r="O6" s="36" t="s">
        <v>574</v>
      </c>
      <c r="P6" s="36" t="s">
        <v>575</v>
      </c>
      <c r="Q6" s="477">
        <v>12</v>
      </c>
      <c r="R6" s="477" t="s">
        <v>36</v>
      </c>
      <c r="S6" s="477" t="s">
        <v>25</v>
      </c>
      <c r="T6" s="854" t="s">
        <v>291</v>
      </c>
      <c r="V6" s="620"/>
      <c r="W6" s="106"/>
      <c r="X6" s="98"/>
      <c r="Y6" s="98"/>
      <c r="Z6" s="367"/>
      <c r="AA6" s="367"/>
      <c r="AB6" s="367"/>
      <c r="AC6" s="126"/>
      <c r="AD6" s="106"/>
      <c r="AE6" s="106"/>
      <c r="AF6" s="106"/>
      <c r="AG6" s="334"/>
      <c r="AH6" s="106"/>
      <c r="AI6" s="2195"/>
      <c r="AJ6" s="106"/>
      <c r="AK6" s="106"/>
      <c r="AL6" s="106"/>
    </row>
    <row r="7" spans="2:38" ht="12" customHeight="1">
      <c r="B7" s="64"/>
      <c r="C7" s="478" t="s">
        <v>178</v>
      </c>
      <c r="D7" s="477" t="s">
        <v>179</v>
      </c>
      <c r="E7" s="73" t="s">
        <v>38</v>
      </c>
      <c r="F7" s="73" t="s">
        <v>38</v>
      </c>
      <c r="G7" s="73" t="s">
        <v>38</v>
      </c>
      <c r="H7" s="73" t="s">
        <v>38</v>
      </c>
      <c r="I7" s="31" t="s">
        <v>38</v>
      </c>
      <c r="J7" s="73" t="s">
        <v>38</v>
      </c>
      <c r="K7" s="73" t="s">
        <v>38</v>
      </c>
      <c r="L7" s="31" t="s">
        <v>38</v>
      </c>
      <c r="M7" s="73" t="s">
        <v>38</v>
      </c>
      <c r="N7" s="466" t="s">
        <v>38</v>
      </c>
      <c r="O7" s="73" t="s">
        <v>38</v>
      </c>
      <c r="P7" s="73" t="s">
        <v>38</v>
      </c>
      <c r="Q7" s="477" t="s">
        <v>288</v>
      </c>
      <c r="R7" s="477" t="s">
        <v>170</v>
      </c>
      <c r="S7" s="477">
        <v>12</v>
      </c>
      <c r="T7" s="854"/>
      <c r="V7" s="106"/>
      <c r="W7" s="106"/>
      <c r="X7" s="98"/>
      <c r="Y7" s="98"/>
      <c r="Z7" s="126"/>
      <c r="AA7" s="106"/>
      <c r="AB7" s="367"/>
      <c r="AC7" s="126"/>
      <c r="AD7" s="106"/>
      <c r="AE7" s="106"/>
      <c r="AF7" s="106"/>
      <c r="AG7" s="334"/>
      <c r="AH7" s="106"/>
      <c r="AI7" s="2195"/>
      <c r="AJ7" s="106"/>
      <c r="AK7" s="106"/>
      <c r="AL7" s="106"/>
    </row>
    <row r="8" spans="2:38" ht="14.25" customHeight="1" thickBot="1">
      <c r="B8" s="64"/>
      <c r="C8" s="476"/>
      <c r="D8" s="1420">
        <v>0.7</v>
      </c>
      <c r="E8" s="19"/>
      <c r="F8" s="72"/>
      <c r="G8" s="19"/>
      <c r="H8" s="72"/>
      <c r="I8" s="7"/>
      <c r="J8" s="2080"/>
      <c r="K8" s="72"/>
      <c r="L8" s="19"/>
      <c r="M8" s="72"/>
      <c r="N8" s="7"/>
      <c r="O8" s="663"/>
      <c r="P8" s="663"/>
      <c r="Q8" s="477"/>
      <c r="R8" s="477" t="s">
        <v>171</v>
      </c>
      <c r="S8" s="477" t="s">
        <v>288</v>
      </c>
      <c r="T8" s="855">
        <v>1</v>
      </c>
      <c r="V8" s="106"/>
      <c r="W8" s="106"/>
      <c r="X8" s="98"/>
      <c r="Y8" s="98"/>
      <c r="Z8" s="201"/>
      <c r="AA8" s="126"/>
      <c r="AB8" s="367"/>
      <c r="AC8" s="126"/>
      <c r="AD8" s="106"/>
      <c r="AE8" s="274"/>
      <c r="AF8" s="367"/>
      <c r="AG8" s="628"/>
      <c r="AH8" s="106"/>
      <c r="AI8" s="2195"/>
      <c r="AJ8" s="106"/>
      <c r="AK8" s="106"/>
      <c r="AL8" s="106"/>
    </row>
    <row r="9" spans="2:38">
      <c r="B9" s="479">
        <v>1</v>
      </c>
      <c r="C9" s="480" t="s">
        <v>180</v>
      </c>
      <c r="D9" s="2219">
        <v>84</v>
      </c>
      <c r="E9" s="2830">
        <f>'12-18л. РАСКЛАДКА'!AA12</f>
        <v>60</v>
      </c>
      <c r="F9" s="1640">
        <f>'12-18л. РАСКЛАДКА'!AA71</f>
        <v>80</v>
      </c>
      <c r="G9" s="1640">
        <f>'12-18л. РАСКЛАДКА'!AA129</f>
        <v>75</v>
      </c>
      <c r="H9" s="1640">
        <f>'12-18л. РАСКЛАДКА'!AA185</f>
        <v>110</v>
      </c>
      <c r="I9" s="2053">
        <f>'12-18л. РАСКЛАДКА'!AA242</f>
        <v>50</v>
      </c>
      <c r="J9" s="2144">
        <f>'12-18л. РАСКЛАДКА'!AA296</f>
        <v>60</v>
      </c>
      <c r="K9" s="1640">
        <f>'12-18л. РАСКЛАДКА'!AA351</f>
        <v>90</v>
      </c>
      <c r="L9" s="1640">
        <f>'12-18л. РАСКЛАДКА'!AA407</f>
        <v>110</v>
      </c>
      <c r="M9" s="1640">
        <f>'12-18л. РАСКЛАДКА'!AA460</f>
        <v>80</v>
      </c>
      <c r="N9" s="1640">
        <f>'12-18л. РАСКЛАДКА'!AA514</f>
        <v>70</v>
      </c>
      <c r="O9" s="2053">
        <f>'12-18л. РАСКЛАДКА'!AA567</f>
        <v>110</v>
      </c>
      <c r="P9" s="2145">
        <f>'12-18л. РАСКЛАДКА'!AA622</f>
        <v>110</v>
      </c>
      <c r="Q9" s="2073">
        <f>E9+F9+G9+H9+I9+J9+K9+L9+M9+N9+O9+P9</f>
        <v>1005</v>
      </c>
      <c r="R9" s="2847">
        <v>-0.29761900000000002</v>
      </c>
      <c r="S9" s="3728">
        <v>1008</v>
      </c>
      <c r="T9" s="2412">
        <v>120</v>
      </c>
      <c r="V9" s="383"/>
      <c r="W9" s="106"/>
      <c r="X9" s="629"/>
      <c r="Y9" s="367"/>
      <c r="Z9" s="367"/>
      <c r="AA9" s="507"/>
      <c r="AB9" s="106"/>
      <c r="AC9" s="106"/>
      <c r="AD9" s="106"/>
      <c r="AE9" s="631"/>
      <c r="AF9" s="126"/>
      <c r="AG9" s="632"/>
      <c r="AH9" s="106"/>
      <c r="AI9" s="2191"/>
      <c r="AJ9" s="106"/>
      <c r="AK9" s="106"/>
      <c r="AL9" s="106"/>
    </row>
    <row r="10" spans="2:38">
      <c r="B10" s="458">
        <v>2</v>
      </c>
      <c r="C10" s="231" t="s">
        <v>40</v>
      </c>
      <c r="D10" s="2220">
        <v>140</v>
      </c>
      <c r="E10" s="2831">
        <f>'12-18л. РАСКЛАДКА'!AA13</f>
        <v>140</v>
      </c>
      <c r="F10" s="1637">
        <f>'12-18л. РАСКЛАДКА'!AA72</f>
        <v>140</v>
      </c>
      <c r="G10" s="1637">
        <f>'12-18л. РАСКЛАДКА'!AA130</f>
        <v>70</v>
      </c>
      <c r="H10" s="1637">
        <f>'12-18л. РАСКЛАДКА'!AA186</f>
        <v>127.01</v>
      </c>
      <c r="I10" s="2054">
        <f>'12-18л. РАСКЛАДКА'!AA243</f>
        <v>139</v>
      </c>
      <c r="J10" s="2102">
        <f>'12-18л. РАСКЛАДКА'!AA297</f>
        <v>197</v>
      </c>
      <c r="K10" s="1637">
        <f>'12-18л. РАСКЛАДКА'!AA352</f>
        <v>145</v>
      </c>
      <c r="L10" s="1637">
        <f>'12-18л. РАСКЛАДКА'!AA408</f>
        <v>150</v>
      </c>
      <c r="M10" s="1637">
        <f>'12-18л. РАСКЛАДКА'!AA461</f>
        <v>90</v>
      </c>
      <c r="N10" s="1637">
        <f>'12-18л. РАСКЛАДКА'!AA515</f>
        <v>120</v>
      </c>
      <c r="O10" s="2054">
        <f>'12-18л. РАСКЛАДКА'!AA568</f>
        <v>145.19999999999999</v>
      </c>
      <c r="P10" s="2146">
        <f>'12-18л. РАСКЛАДКА'!AA623</f>
        <v>120</v>
      </c>
      <c r="Q10" s="2074">
        <f>E10+F10+G10+H10+I10+J10+K10+L10+M10+N10+O10+P10</f>
        <v>1583.21</v>
      </c>
      <c r="R10" s="2848">
        <v>-5.7613095000000003</v>
      </c>
      <c r="S10" s="3724">
        <v>1680</v>
      </c>
      <c r="T10" s="2413">
        <v>200</v>
      </c>
      <c r="V10" s="383"/>
      <c r="W10" s="106"/>
      <c r="X10" s="637"/>
      <c r="Y10" s="635"/>
      <c r="Z10" s="367"/>
      <c r="AA10" s="106"/>
      <c r="AB10" s="106"/>
      <c r="AC10" s="106"/>
      <c r="AD10" s="106"/>
      <c r="AE10" s="631"/>
      <c r="AF10" s="126"/>
      <c r="AG10" s="632"/>
      <c r="AH10" s="106"/>
      <c r="AI10" s="2191"/>
      <c r="AJ10" s="106"/>
      <c r="AK10" s="106"/>
      <c r="AL10" s="106"/>
    </row>
    <row r="11" spans="2:38" ht="13.5" customHeight="1">
      <c r="B11" s="458">
        <v>3</v>
      </c>
      <c r="C11" s="231" t="s">
        <v>41</v>
      </c>
      <c r="D11" s="2220">
        <v>14</v>
      </c>
      <c r="E11" s="2831">
        <f>'12-18л. РАСКЛАДКА'!AA14</f>
        <v>8.4</v>
      </c>
      <c r="F11" s="1637">
        <f>'12-18л. РАСКЛАДКА'!AA73</f>
        <v>13.76</v>
      </c>
      <c r="G11" s="1637">
        <f>'12-18л. РАСКЛАДКА'!AA131</f>
        <v>7.08</v>
      </c>
      <c r="H11" s="1637">
        <f>'12-18л. РАСКЛАДКА'!AA187</f>
        <v>3.23</v>
      </c>
      <c r="I11" s="2054">
        <f>'12-18л. РАСКЛАДКА'!AA244</f>
        <v>31.67</v>
      </c>
      <c r="J11" s="2102">
        <f>'12-18л. РАСКЛАДКА'!AA298</f>
        <v>14</v>
      </c>
      <c r="K11" s="1637">
        <f>'12-18л. РАСКЛАДКА'!AA353</f>
        <v>22.52</v>
      </c>
      <c r="L11" s="1637">
        <f>'12-18л. РАСКЛАДКА'!AA409</f>
        <v>4.9000000000000004</v>
      </c>
      <c r="M11" s="1637">
        <f>'12-18л. РАСКЛАДКА'!AA462</f>
        <v>43.09</v>
      </c>
      <c r="N11" s="1637">
        <f>'12-18л. РАСКЛАДКА'!AA516</f>
        <v>3</v>
      </c>
      <c r="O11" s="2054">
        <f>'12-18л. РАСКЛАДКА'!AA569</f>
        <v>3.3</v>
      </c>
      <c r="P11" s="2146">
        <f>'12-18л. РАСКЛАДКА'!AA624</f>
        <v>13.05</v>
      </c>
      <c r="Q11" s="2074">
        <f t="shared" ref="Q11:Q45" si="0">E11+F11+G11+H11+I11+J11+K11+L11+M11+N11+O11+P11</f>
        <v>168.00000000000003</v>
      </c>
      <c r="R11" s="2848">
        <v>0</v>
      </c>
      <c r="S11" s="3724">
        <v>168</v>
      </c>
      <c r="T11" s="2413">
        <v>20</v>
      </c>
      <c r="V11" s="3713"/>
      <c r="W11" s="126"/>
      <c r="X11" s="637"/>
      <c r="Y11" s="635"/>
      <c r="Z11" s="367"/>
      <c r="AA11" s="106"/>
      <c r="AB11" s="106"/>
      <c r="AC11" s="106"/>
      <c r="AD11" s="106"/>
      <c r="AE11" s="631"/>
      <c r="AF11" s="126"/>
      <c r="AG11" s="632"/>
      <c r="AH11" s="106"/>
      <c r="AI11" s="2196"/>
      <c r="AJ11" s="106"/>
      <c r="AK11" s="106"/>
      <c r="AL11" s="106"/>
    </row>
    <row r="12" spans="2:38" ht="12" customHeight="1">
      <c r="B12" s="458">
        <v>4</v>
      </c>
      <c r="C12" s="231" t="s">
        <v>42</v>
      </c>
      <c r="D12" s="2220">
        <v>35</v>
      </c>
      <c r="E12" s="2831">
        <f>'12-18л. РАСКЛАДКА'!AA15</f>
        <v>46.4</v>
      </c>
      <c r="F12" s="1637">
        <f>'12-18л. РАСКЛАДКА'!AA74</f>
        <v>5</v>
      </c>
      <c r="G12" s="1637">
        <f>'12-18л. РАСКЛАДКА'!AA132</f>
        <v>37.1</v>
      </c>
      <c r="H12" s="1637">
        <f>'12-18л. РАСКЛАДКА'!AA188</f>
        <v>57.330999999999996</v>
      </c>
      <c r="I12" s="2054">
        <f>'12-18л. РАСКЛАДКА'!AA245</f>
        <v>15</v>
      </c>
      <c r="J12" s="2102">
        <f>'12-18л. РАСКЛАДКА'!AA299</f>
        <v>25</v>
      </c>
      <c r="K12" s="1637">
        <f>'12-18л. РАСКЛАДКА'!AA354</f>
        <v>39.24</v>
      </c>
      <c r="L12" s="1637">
        <f>'12-18л. РАСКЛАДКА'!AA410</f>
        <v>0</v>
      </c>
      <c r="M12" s="1637">
        <f>'12-18л. РАСКЛАДКА'!AA463</f>
        <v>66.45</v>
      </c>
      <c r="N12" s="1637">
        <f>'12-18л. РАСКЛАДКА'!AA517</f>
        <v>42.11</v>
      </c>
      <c r="O12" s="2054">
        <f>'12-18л. РАСКЛАДКА'!AA570</f>
        <v>43.65</v>
      </c>
      <c r="P12" s="2146">
        <f>'12-18л. РАСКЛАДКА'!AA625</f>
        <v>42.719000000000001</v>
      </c>
      <c r="Q12" s="2074">
        <f>E12+F12+G12+H12+I12+J12+K12+L12+M12+N12+O12+P12</f>
        <v>420</v>
      </c>
      <c r="R12" s="2848">
        <v>0</v>
      </c>
      <c r="S12" s="3724">
        <v>420</v>
      </c>
      <c r="T12" s="2413">
        <v>50</v>
      </c>
      <c r="V12" s="383"/>
      <c r="W12" s="106"/>
      <c r="X12" s="637"/>
      <c r="Y12" s="635"/>
      <c r="Z12" s="367"/>
      <c r="AA12" s="106"/>
      <c r="AB12" s="106"/>
      <c r="AC12" s="106"/>
      <c r="AD12" s="106"/>
      <c r="AE12" s="631"/>
      <c r="AF12" s="126"/>
      <c r="AG12" s="632"/>
      <c r="AH12" s="106"/>
      <c r="AI12" s="2191"/>
      <c r="AJ12" s="106"/>
      <c r="AK12" s="106"/>
      <c r="AL12" s="106"/>
    </row>
    <row r="13" spans="2:38">
      <c r="B13" s="458">
        <v>5</v>
      </c>
      <c r="C13" s="231" t="s">
        <v>43</v>
      </c>
      <c r="D13" s="2220">
        <v>14</v>
      </c>
      <c r="E13" s="2831">
        <f>'12-18л. РАСКЛАДКА'!AA16</f>
        <v>0</v>
      </c>
      <c r="F13" s="1637">
        <f>'12-18л. РАСКЛАДКА'!AA75</f>
        <v>0</v>
      </c>
      <c r="G13" s="1637">
        <f>'12-18л. РАСКЛАДКА'!AA133</f>
        <v>0</v>
      </c>
      <c r="H13" s="1637">
        <f>'12-18л. РАСКЛАДКА'!AA189</f>
        <v>60</v>
      </c>
      <c r="I13" s="2054">
        <f>'12-18л. РАСКЛАДКА'!AA246</f>
        <v>0</v>
      </c>
      <c r="J13" s="2102">
        <f>'12-18л. РАСКЛАДКА'!AA300</f>
        <v>18</v>
      </c>
      <c r="K13" s="1637">
        <f>'12-18л. РАСКЛАДКА'!AA355</f>
        <v>0</v>
      </c>
      <c r="L13" s="1637">
        <f>'12-18л. РАСКЛАДКА'!AA411</f>
        <v>55</v>
      </c>
      <c r="M13" s="1637">
        <f>'12-18л. РАСКЛАДКА'!AA464</f>
        <v>0</v>
      </c>
      <c r="N13" s="1637">
        <f>'12-18л. РАСКЛАДКА'!AA518</f>
        <v>15</v>
      </c>
      <c r="O13" s="2054">
        <f>'12-18л. РАСКЛАДКА'!AA571</f>
        <v>20</v>
      </c>
      <c r="P13" s="2146">
        <f>'12-18л. РАСКЛАДКА'!AA626</f>
        <v>0</v>
      </c>
      <c r="Q13" s="2074">
        <f>E13+F13+G13+H13+I13+J13+K13+L13+M13+N13+O13+P13</f>
        <v>168</v>
      </c>
      <c r="R13" s="2848">
        <v>0</v>
      </c>
      <c r="S13" s="3724">
        <v>168</v>
      </c>
      <c r="T13" s="2413">
        <v>20</v>
      </c>
      <c r="V13" s="383"/>
      <c r="W13" s="106"/>
      <c r="X13" s="637"/>
      <c r="Y13" s="635"/>
      <c r="Z13" s="367"/>
      <c r="AA13" s="106"/>
      <c r="AB13" s="106"/>
      <c r="AC13" s="106"/>
      <c r="AD13" s="106"/>
      <c r="AE13" s="631"/>
      <c r="AF13" s="126"/>
      <c r="AG13" s="632"/>
      <c r="AH13" s="106"/>
      <c r="AI13" s="2191"/>
      <c r="AJ13" s="106"/>
      <c r="AK13" s="106"/>
      <c r="AL13" s="106"/>
    </row>
    <row r="14" spans="2:38">
      <c r="B14" s="1389">
        <v>6</v>
      </c>
      <c r="C14" s="1419" t="s">
        <v>44</v>
      </c>
      <c r="D14" s="2224">
        <v>130.9</v>
      </c>
      <c r="E14" s="2832">
        <f>'12-18л. РАСКЛАДКА'!AA17</f>
        <v>67.5</v>
      </c>
      <c r="F14" s="1644">
        <f>'12-18л. РАСКЛАДКА'!AA76</f>
        <v>373.34</v>
      </c>
      <c r="G14" s="1644">
        <f>'12-18л. РАСКЛАДКА'!AA134</f>
        <v>153.9</v>
      </c>
      <c r="H14" s="1644">
        <f>'12-18л. РАСКЛАДКА'!AA190</f>
        <v>43</v>
      </c>
      <c r="I14" s="2055">
        <f>'12-18л. РАСКЛАДКА'!AA247</f>
        <v>36</v>
      </c>
      <c r="J14" s="2095">
        <f>'12-18л. РАСКЛАДКА'!AA301</f>
        <v>112</v>
      </c>
      <c r="K14" s="1644">
        <f>'12-18л. РАСКЛАДКА'!AA356</f>
        <v>50</v>
      </c>
      <c r="L14" s="1644">
        <f>'12-18л. РАСКЛАДКА'!AA412</f>
        <v>153.9</v>
      </c>
      <c r="M14" s="1644">
        <f>'12-18л. РАСКЛАДКА'!AA465</f>
        <v>177.36</v>
      </c>
      <c r="N14" s="1644">
        <f>'12-18л. РАСКЛАДКА'!AA519</f>
        <v>197.16</v>
      </c>
      <c r="O14" s="2055">
        <f>'12-18л. РАСКЛАДКА'!AA572</f>
        <v>75.240000000000009</v>
      </c>
      <c r="P14" s="2147">
        <f>'12-18л. РАСКЛАДКА'!AA627</f>
        <v>131.4</v>
      </c>
      <c r="Q14" s="2075">
        <f t="shared" si="0"/>
        <v>1570.8000000000002</v>
      </c>
      <c r="R14" s="2849">
        <v>0</v>
      </c>
      <c r="S14" s="3726">
        <v>1570.8</v>
      </c>
      <c r="T14" s="2414">
        <v>187</v>
      </c>
      <c r="V14" s="383"/>
      <c r="W14" s="106"/>
      <c r="X14" s="637"/>
      <c r="Y14" s="635"/>
      <c r="Z14" s="367"/>
      <c r="AA14" s="106"/>
      <c r="AB14" s="106"/>
      <c r="AC14" s="106"/>
      <c r="AD14" s="106"/>
      <c r="AE14" s="631"/>
      <c r="AF14" s="126"/>
      <c r="AG14" s="632"/>
      <c r="AH14" s="106"/>
      <c r="AI14" s="2191"/>
      <c r="AJ14" s="106"/>
      <c r="AK14" s="106"/>
      <c r="AL14" s="106"/>
    </row>
    <row r="15" spans="2:38" ht="13.5" customHeight="1">
      <c r="B15" s="1389">
        <v>7</v>
      </c>
      <c r="C15" s="2133" t="s">
        <v>423</v>
      </c>
      <c r="D15" s="3695">
        <v>201.6</v>
      </c>
      <c r="E15" s="1646">
        <f>'12-18л. РАСКЛАДКА'!AA18</f>
        <v>293.52</v>
      </c>
      <c r="F15" s="1647">
        <f>'12-18л. РАСКЛАДКА'!AA77</f>
        <v>376.87</v>
      </c>
      <c r="G15" s="1646">
        <f>'12-18л. РАСКЛАДКА'!AA135</f>
        <v>211.5</v>
      </c>
      <c r="H15" s="1647">
        <f>'12-18л. РАСКЛАДКА'!AA191</f>
        <v>218.84399999999999</v>
      </c>
      <c r="I15" s="1646">
        <f>'12-18л. РАСКЛАДКА'!AA248</f>
        <v>257.28100000000001</v>
      </c>
      <c r="J15" s="2095">
        <f>'12-18л. РАСКЛАДКА'!AA302</f>
        <v>456.9</v>
      </c>
      <c r="K15" s="2103">
        <f>'12-18л. РАСКЛАДКА'!AA357</f>
        <v>166.51</v>
      </c>
      <c r="L15" s="1646">
        <f>'12-18л. РАСКЛАДКА'!AA413</f>
        <v>239.08500000000001</v>
      </c>
      <c r="M15" s="1647">
        <f>'12-18л. РАСКЛАДКА'!AA466</f>
        <v>290.29999999999995</v>
      </c>
      <c r="N15" s="1646">
        <f>'12-18л. РАСКЛАДКА'!AA520</f>
        <v>299.60000000000002</v>
      </c>
      <c r="O15" s="2059">
        <f>'12-18л. РАСКЛАДКА'!AA573</f>
        <v>299.91199999999998</v>
      </c>
      <c r="P15" s="2147">
        <f>'12-18л. РАСКЛАДКА'!AA628</f>
        <v>436.2</v>
      </c>
      <c r="Q15" s="2075">
        <f t="shared" si="0"/>
        <v>3546.521999999999</v>
      </c>
      <c r="R15" s="2850">
        <v>46.5989583</v>
      </c>
      <c r="S15" s="3726">
        <v>2419.1999999999998</v>
      </c>
      <c r="T15" s="2409">
        <f>T17-T16</f>
        <v>288</v>
      </c>
      <c r="V15" s="383"/>
      <c r="W15" s="106"/>
      <c r="X15" s="637"/>
      <c r="Y15" s="635"/>
      <c r="Z15" s="367"/>
      <c r="AA15" s="106"/>
      <c r="AB15" s="106"/>
      <c r="AC15" s="106"/>
      <c r="AD15" s="106"/>
      <c r="AE15" s="631"/>
      <c r="AF15" s="126"/>
      <c r="AG15" s="632"/>
      <c r="AH15" s="106"/>
      <c r="AI15" s="2191"/>
      <c r="AJ15" s="106"/>
      <c r="AK15" s="620"/>
      <c r="AL15" s="106"/>
    </row>
    <row r="16" spans="2:38" ht="10.5" customHeight="1">
      <c r="B16" s="1418"/>
      <c r="C16" s="2222" t="s">
        <v>424</v>
      </c>
      <c r="D16" s="3696">
        <v>22.4</v>
      </c>
      <c r="E16" s="1645">
        <f>'12-18л. РАСКЛАДКА'!AA19</f>
        <v>27.789000000000001</v>
      </c>
      <c r="F16" s="1648">
        <f>'12-18л. РАСКЛАДКА'!AA78</f>
        <v>6.4399999999999995</v>
      </c>
      <c r="G16" s="1645">
        <f>'12-18л. РАСКЛАДКА'!AA136</f>
        <v>7.5</v>
      </c>
      <c r="H16" s="1648">
        <f>'12-18л. РАСКЛАДКА'!AA192</f>
        <v>23</v>
      </c>
      <c r="I16" s="1645">
        <f>'12-18л. РАСКЛАДКА'!AA249</f>
        <v>4.32</v>
      </c>
      <c r="J16" s="2096">
        <f>'12-18л. РАСКЛАДКА'!AA303</f>
        <v>5.7</v>
      </c>
      <c r="K16" s="2104">
        <f>'12-18л. РАСКЛАДКА'!AA358</f>
        <v>81</v>
      </c>
      <c r="L16" s="1645">
        <f>'12-18л. РАСКЛАДКА'!AA414</f>
        <v>14.9</v>
      </c>
      <c r="M16" s="1648">
        <f>'12-18л. РАСКЛАДКА'!AA467</f>
        <v>0</v>
      </c>
      <c r="N16" s="1645">
        <f>'12-18л. РАСКЛАДКА'!AA521</f>
        <v>62.4</v>
      </c>
      <c r="O16" s="2060">
        <f>'12-18л. РАСКЛАДКА'!AA574</f>
        <v>9.57</v>
      </c>
      <c r="P16" s="2148">
        <f>'12-18л. РАСКЛАДКА'!AA629</f>
        <v>10</v>
      </c>
      <c r="Q16" s="2076">
        <f t="shared" si="0"/>
        <v>252.61900000000003</v>
      </c>
      <c r="R16" s="2851">
        <v>-6.0197172999999999</v>
      </c>
      <c r="S16" s="3727">
        <v>268.8</v>
      </c>
      <c r="T16" s="2410">
        <f>(T17/100)*10</f>
        <v>32</v>
      </c>
      <c r="V16" s="383"/>
      <c r="W16" s="106"/>
      <c r="X16" s="637"/>
      <c r="Y16" s="635"/>
      <c r="Z16" s="367"/>
      <c r="AA16" s="106"/>
      <c r="AB16" s="106"/>
      <c r="AC16" s="106"/>
      <c r="AD16" s="106"/>
      <c r="AE16" s="631"/>
      <c r="AF16" s="126"/>
      <c r="AG16" s="632"/>
      <c r="AH16" s="106"/>
      <c r="AI16" s="2191"/>
      <c r="AJ16" s="106"/>
      <c r="AK16" s="620"/>
      <c r="AL16" s="106"/>
    </row>
    <row r="17" spans="2:41" ht="12" customHeight="1">
      <c r="B17" s="1390"/>
      <c r="C17" s="2223" t="s">
        <v>435</v>
      </c>
      <c r="D17" s="2225">
        <v>224</v>
      </c>
      <c r="E17" s="1395">
        <f>'12-18л. РАСКЛАДКА'!AA20</f>
        <v>321.30899999999997</v>
      </c>
      <c r="F17" s="1394">
        <f>'12-18л. РАСКЛАДКА'!AA79</f>
        <v>383.31</v>
      </c>
      <c r="G17" s="1395">
        <f>'12-18л. РАСКЛАДКА'!AA137</f>
        <v>219</v>
      </c>
      <c r="H17" s="1394">
        <f>'12-18л. РАСКЛАДКА'!AA193</f>
        <v>241.84399999999999</v>
      </c>
      <c r="I17" s="1395">
        <f>'12-18л. РАСКЛАДКА'!AA250</f>
        <v>261.601</v>
      </c>
      <c r="J17" s="2097">
        <f>'12-18л. РАСКЛАДКА'!AA304</f>
        <v>462.6</v>
      </c>
      <c r="K17" s="2105">
        <f>'12-18л. РАСКЛАДКА'!AA359</f>
        <v>247.51</v>
      </c>
      <c r="L17" s="1395">
        <f>'12-18л. РАСКЛАДКА'!AA415</f>
        <v>253.98500000000001</v>
      </c>
      <c r="M17" s="1394">
        <f>'12-18л. РАСКЛАДКА'!AA468</f>
        <v>290.29999999999995</v>
      </c>
      <c r="N17" s="1395">
        <f>'12-18л. РАСКЛАДКА'!AA522</f>
        <v>362</v>
      </c>
      <c r="O17" s="2056">
        <f>'12-18л. РАСКЛАДКА'!AA575</f>
        <v>309.48199999999997</v>
      </c>
      <c r="P17" s="2149">
        <f>'12-18л. РАСКЛАДКА'!AA630</f>
        <v>446.2</v>
      </c>
      <c r="Q17" s="2077">
        <f t="shared" si="0"/>
        <v>3799.1409999999996</v>
      </c>
      <c r="R17" s="2852">
        <v>41.337090799999999</v>
      </c>
      <c r="S17" s="3725">
        <v>2688</v>
      </c>
      <c r="T17" s="2411">
        <v>320</v>
      </c>
      <c r="V17" s="383"/>
      <c r="W17" s="106"/>
      <c r="X17" s="637"/>
      <c r="Y17" s="635"/>
      <c r="Z17" s="367"/>
      <c r="AA17" s="106"/>
      <c r="AB17" s="106"/>
      <c r="AC17" s="106"/>
      <c r="AD17" s="106"/>
      <c r="AE17" s="631"/>
      <c r="AF17" s="126"/>
      <c r="AG17" s="632"/>
      <c r="AH17" s="106"/>
      <c r="AI17" s="2191"/>
      <c r="AJ17" s="106"/>
      <c r="AK17" s="620"/>
      <c r="AL17" s="106"/>
    </row>
    <row r="18" spans="2:41">
      <c r="B18" s="1390">
        <v>8</v>
      </c>
      <c r="C18" s="1417" t="s">
        <v>181</v>
      </c>
      <c r="D18" s="2225">
        <v>129.5</v>
      </c>
      <c r="E18" s="2105">
        <f>'12-18л. РАСКЛАДКА'!AA21</f>
        <v>112.5</v>
      </c>
      <c r="F18" s="1394">
        <f>'12-18л. РАСКЛАДКА'!AA80</f>
        <v>105</v>
      </c>
      <c r="G18" s="1394">
        <f>'12-18л. РАСКЛАДКА'!AA138</f>
        <v>141.25</v>
      </c>
      <c r="H18" s="1394">
        <f>'12-18л. РАСКЛАДКА'!AA194</f>
        <v>112.5</v>
      </c>
      <c r="I18" s="2056">
        <f>'12-18л. РАСКЛАДКА'!AA251</f>
        <v>135</v>
      </c>
      <c r="J18" s="2097">
        <f>'12-18л. РАСКЛАДКА'!AA305</f>
        <v>187</v>
      </c>
      <c r="K18" s="1394">
        <f>'12-18л. РАСКЛАДКА'!AA360</f>
        <v>216.25</v>
      </c>
      <c r="L18" s="1394">
        <f>'12-18л. РАСКЛАДКА'!AA416</f>
        <v>105</v>
      </c>
      <c r="M18" s="1394">
        <f>'12-18л. РАСКЛАДКА'!AA469</f>
        <v>105</v>
      </c>
      <c r="N18" s="1394">
        <f>'12-18л. РАСКЛАДКА'!AA523</f>
        <v>105</v>
      </c>
      <c r="O18" s="2056">
        <f>'12-18л. РАСКЛАДКА'!AA576</f>
        <v>100</v>
      </c>
      <c r="P18" s="2149">
        <f>'12-18л. РАСКЛАДКА'!AA631</f>
        <v>129.5</v>
      </c>
      <c r="Q18" s="2077">
        <f t="shared" si="0"/>
        <v>1554</v>
      </c>
      <c r="R18" s="2853">
        <v>0</v>
      </c>
      <c r="S18" s="3725">
        <v>1554</v>
      </c>
      <c r="T18" s="2411">
        <v>185</v>
      </c>
      <c r="V18" s="383"/>
      <c r="W18" s="106"/>
      <c r="X18" s="637"/>
      <c r="Y18" s="635"/>
      <c r="Z18" s="367"/>
      <c r="AA18" s="106"/>
      <c r="AB18" s="106"/>
      <c r="AC18" s="106"/>
      <c r="AD18" s="106"/>
      <c r="AE18" s="631"/>
      <c r="AF18" s="126"/>
      <c r="AG18" s="632"/>
      <c r="AH18" s="106"/>
      <c r="AI18" s="2191"/>
      <c r="AJ18" s="106"/>
      <c r="AK18" s="106"/>
      <c r="AL18" s="106"/>
    </row>
    <row r="19" spans="2:41" ht="12.75" customHeight="1">
      <c r="B19" s="458">
        <v>9</v>
      </c>
      <c r="C19" s="231" t="s">
        <v>93</v>
      </c>
      <c r="D19" s="2220">
        <v>14</v>
      </c>
      <c r="E19" s="2831">
        <f>'12-18л. РАСКЛАДКА'!AA22</f>
        <v>0</v>
      </c>
      <c r="F19" s="1637">
        <f>'12-18л. РАСКЛАДКА'!AA81</f>
        <v>0</v>
      </c>
      <c r="G19" s="1637">
        <f>'12-18л. РАСКЛАДКА'!AA139</f>
        <v>35</v>
      </c>
      <c r="H19" s="1637">
        <f>'12-18л. РАСКЛАДКА'!AA195</f>
        <v>0</v>
      </c>
      <c r="I19" s="2054">
        <f>'12-18л. РАСКЛАДКА'!AA252</f>
        <v>20</v>
      </c>
      <c r="J19" s="2102">
        <f>'12-18л. РАСКЛАДКА'!AA306</f>
        <v>29</v>
      </c>
      <c r="K19" s="1637">
        <f>'12-18л. РАСКЛАДКА'!AA361</f>
        <v>0</v>
      </c>
      <c r="L19" s="1637">
        <f>'12-18л. РАСКЛАДКА'!AA417</f>
        <v>20</v>
      </c>
      <c r="M19" s="1637">
        <f>'12-18л. РАСКЛАДКА'!AA470</f>
        <v>0</v>
      </c>
      <c r="N19" s="1637">
        <f>'12-18л. РАСКЛАДКА'!AA524</f>
        <v>25</v>
      </c>
      <c r="O19" s="2054">
        <f>'12-18л. РАСКЛАДКА'!AA577</f>
        <v>25</v>
      </c>
      <c r="P19" s="2146">
        <f>'12-18л. РАСКЛАДКА'!AA632</f>
        <v>14</v>
      </c>
      <c r="Q19" s="2074">
        <f t="shared" si="0"/>
        <v>168</v>
      </c>
      <c r="R19" s="2853">
        <v>0</v>
      </c>
      <c r="S19" s="3724">
        <v>168</v>
      </c>
      <c r="T19" s="2413">
        <v>20</v>
      </c>
      <c r="V19" s="383"/>
      <c r="W19" s="106"/>
      <c r="X19" s="637"/>
      <c r="Y19" s="635"/>
      <c r="Z19" s="367"/>
      <c r="AA19" s="106"/>
      <c r="AB19" s="106"/>
      <c r="AC19" s="106"/>
      <c r="AD19" s="106"/>
      <c r="AE19" s="631"/>
      <c r="AF19" s="126"/>
      <c r="AG19" s="632"/>
      <c r="AH19" s="106"/>
      <c r="AI19" s="2191"/>
      <c r="AJ19" s="106"/>
      <c r="AK19" s="106"/>
      <c r="AL19" s="106"/>
    </row>
    <row r="20" spans="2:41">
      <c r="B20" s="458">
        <v>10</v>
      </c>
      <c r="C20" s="1166" t="s">
        <v>351</v>
      </c>
      <c r="D20" s="2220">
        <v>140</v>
      </c>
      <c r="E20" s="2831">
        <f>'12-18л. РАСКЛАДКА'!AA23</f>
        <v>200</v>
      </c>
      <c r="F20" s="1637">
        <f>'12-18л. РАСКЛАДКА'!AA82</f>
        <v>200</v>
      </c>
      <c r="G20" s="1637">
        <f>'12-18л. РАСКЛАДКА'!AA140</f>
        <v>0</v>
      </c>
      <c r="H20" s="1637">
        <f>'12-18л. РАСКЛАДКА'!AA196</f>
        <v>200</v>
      </c>
      <c r="I20" s="2054">
        <f>'12-18л. РАСКЛАДКА'!AA253</f>
        <v>200</v>
      </c>
      <c r="J20" s="2102">
        <f>'12-18л. РАСКЛАДКА'!AA307</f>
        <v>200</v>
      </c>
      <c r="K20" s="1637">
        <f>'12-18л. РАСКЛАДКА'!AA362</f>
        <v>200</v>
      </c>
      <c r="L20" s="1637">
        <f>'12-18л. РАСКЛАДКА'!AA418</f>
        <v>0</v>
      </c>
      <c r="M20" s="1637">
        <f>'12-18л. РАСКЛАДКА'!AA471</f>
        <v>200</v>
      </c>
      <c r="N20" s="1637">
        <f>'12-18л. РАСКЛАДКА'!AA525</f>
        <v>0</v>
      </c>
      <c r="O20" s="2054">
        <f>'12-18л. РАСКЛАДКА'!AA578</f>
        <v>100</v>
      </c>
      <c r="P20" s="2146">
        <f>'12-18л. РАСКЛАДКА'!AA633</f>
        <v>180</v>
      </c>
      <c r="Q20" s="2074">
        <f>E20+F20+G20+H20+I20+J20+K20+L20+M20+N20+O20+P20</f>
        <v>1680</v>
      </c>
      <c r="R20" s="2853">
        <v>0</v>
      </c>
      <c r="S20" s="3724">
        <v>1680</v>
      </c>
      <c r="T20" s="2413">
        <v>200</v>
      </c>
      <c r="V20" s="383"/>
      <c r="W20" s="106"/>
      <c r="X20" s="637"/>
      <c r="Y20" s="635"/>
      <c r="Z20" s="367"/>
      <c r="AA20" s="106"/>
      <c r="AB20" s="106"/>
      <c r="AC20" s="106"/>
      <c r="AD20" s="106"/>
      <c r="AE20" s="631"/>
      <c r="AF20" s="126"/>
      <c r="AG20" s="632"/>
      <c r="AH20" s="106"/>
      <c r="AI20" s="2191"/>
      <c r="AJ20" s="106"/>
      <c r="AK20" s="106"/>
      <c r="AL20" s="106"/>
    </row>
    <row r="21" spans="2:41" ht="13.5" customHeight="1">
      <c r="B21" s="458">
        <v>11</v>
      </c>
      <c r="C21" s="231" t="s">
        <v>100</v>
      </c>
      <c r="D21" s="2220">
        <v>54.6</v>
      </c>
      <c r="E21" s="2831">
        <f>'12-18л. РАСКЛАДКА'!AA24</f>
        <v>34.44</v>
      </c>
      <c r="F21" s="1637">
        <f>'12-18л. РАСКЛАДКА'!AA83</f>
        <v>147.91</v>
      </c>
      <c r="G21" s="1637">
        <f>'12-18л. РАСКЛАДКА'!AA141</f>
        <v>0</v>
      </c>
      <c r="H21" s="1637">
        <f>'12-18л. РАСКЛАДКА'!AA197</f>
        <v>62.79</v>
      </c>
      <c r="I21" s="2054">
        <f>'12-18л. РАСКЛАДКА'!AA254</f>
        <v>40.299999999999997</v>
      </c>
      <c r="J21" s="2102">
        <f>'12-18л. РАСКЛАДКА'!AA308</f>
        <v>54.6</v>
      </c>
      <c r="K21" s="1637">
        <f>'12-18л. РАСКЛАДКА'!AA363</f>
        <v>0</v>
      </c>
      <c r="L21" s="1637">
        <f>'12-18л. РАСКЛАДКА'!AA419</f>
        <v>0</v>
      </c>
      <c r="M21" s="1637">
        <f>'12-18л. РАСКЛАДКА'!AA472</f>
        <v>57</v>
      </c>
      <c r="N21" s="1637">
        <f>'12-18л. РАСКЛАДКА'!AA526</f>
        <v>80</v>
      </c>
      <c r="O21" s="2054">
        <f>'12-18л. РАСКЛАДКА'!AA579</f>
        <v>123.56</v>
      </c>
      <c r="P21" s="2146">
        <f>'12-18л. РАСКЛАДКА'!AA634</f>
        <v>54.6</v>
      </c>
      <c r="Q21" s="2074">
        <f t="shared" si="0"/>
        <v>655.20000000000005</v>
      </c>
      <c r="R21" s="2853">
        <v>0</v>
      </c>
      <c r="S21" s="3722">
        <v>655.20000000000005</v>
      </c>
      <c r="T21" s="2413">
        <v>78</v>
      </c>
      <c r="V21" s="383"/>
      <c r="W21" s="106"/>
      <c r="X21" s="629"/>
      <c r="Y21" s="635"/>
      <c r="Z21" s="367"/>
      <c r="AA21" s="106"/>
      <c r="AB21" s="106"/>
      <c r="AC21" s="106"/>
      <c r="AD21" s="106"/>
      <c r="AE21" s="631"/>
      <c r="AF21" s="126"/>
      <c r="AG21" s="632"/>
      <c r="AH21" s="106"/>
      <c r="AI21" s="2191"/>
      <c r="AJ21" s="106"/>
      <c r="AK21" s="106"/>
      <c r="AL21" s="106"/>
    </row>
    <row r="22" spans="2:41" ht="12.75" customHeight="1">
      <c r="B22" s="458">
        <v>12</v>
      </c>
      <c r="C22" s="231" t="s">
        <v>101</v>
      </c>
      <c r="D22" s="2220">
        <v>37.1</v>
      </c>
      <c r="E22" s="2831">
        <f>'12-18л. РАСКЛАДКА'!AA25</f>
        <v>132.5</v>
      </c>
      <c r="F22" s="1637">
        <f>'12-18л. РАСКЛАДКА'!AA84</f>
        <v>0</v>
      </c>
      <c r="G22" s="1637">
        <f>'12-18л. РАСКЛАДКА'!AA142</f>
        <v>0</v>
      </c>
      <c r="H22" s="1637">
        <f>'12-18л. РАСКЛАДКА'!AA198</f>
        <v>15.2</v>
      </c>
      <c r="I22" s="2054">
        <f>'12-18л. РАСКЛАДКА'!AA255</f>
        <v>0</v>
      </c>
      <c r="J22" s="2102">
        <f>'12-18л. РАСКЛАДКА'!AA309</f>
        <v>34.5</v>
      </c>
      <c r="K22" s="1637">
        <f>'12-18л. РАСКЛАДКА'!AA364</f>
        <v>80</v>
      </c>
      <c r="L22" s="1637">
        <f>'12-18л. РАСКЛАДКА'!AA420</f>
        <v>53</v>
      </c>
      <c r="M22" s="1637">
        <f>'12-18л. РАСКЛАДКА'!AA473</f>
        <v>0</v>
      </c>
      <c r="N22" s="1637">
        <f>'12-18л. РАСКЛАДКА'!AA527</f>
        <v>90.3</v>
      </c>
      <c r="O22" s="2054">
        <f>'12-18л. РАСКЛАДКА'!AA580</f>
        <v>0</v>
      </c>
      <c r="P22" s="2146">
        <f>'12-18л. РАСКЛАДКА'!AA635</f>
        <v>39.700000000000003</v>
      </c>
      <c r="Q22" s="2074">
        <f t="shared" si="0"/>
        <v>445.2</v>
      </c>
      <c r="R22" s="2853">
        <v>0</v>
      </c>
      <c r="S22" s="3722">
        <v>445.2</v>
      </c>
      <c r="T22" s="2413">
        <v>53</v>
      </c>
      <c r="V22" s="383"/>
      <c r="W22" s="106"/>
      <c r="X22" s="629"/>
      <c r="Y22" s="635"/>
      <c r="Z22" s="367"/>
      <c r="AA22" s="106"/>
      <c r="AB22" s="106"/>
      <c r="AC22" s="106"/>
      <c r="AD22" s="106"/>
      <c r="AE22" s="631"/>
      <c r="AF22" s="126"/>
      <c r="AG22" s="632"/>
      <c r="AH22" s="106"/>
      <c r="AI22" s="2192"/>
      <c r="AJ22" s="106"/>
      <c r="AK22" s="106"/>
      <c r="AL22" s="106"/>
    </row>
    <row r="23" spans="2:41" ht="12.75" customHeight="1">
      <c r="B23" s="458">
        <v>13</v>
      </c>
      <c r="C23" s="231" t="s">
        <v>45</v>
      </c>
      <c r="D23" s="2220">
        <v>53.9</v>
      </c>
      <c r="E23" s="2831">
        <f>'12-18л. РАСКЛАДКА'!AA26</f>
        <v>0</v>
      </c>
      <c r="F23" s="1637">
        <f>'12-18л. РАСКЛАДКА'!AA85</f>
        <v>0</v>
      </c>
      <c r="G23" s="1637">
        <f>'12-18л. РАСКЛАДКА'!AA143</f>
        <v>141.6</v>
      </c>
      <c r="H23" s="1637">
        <f>'12-18л. РАСКЛАДКА'!AA199</f>
        <v>0</v>
      </c>
      <c r="I23" s="2054">
        <f>'12-18л. РАСКЛАДКА'!AA256</f>
        <v>178.11500000000001</v>
      </c>
      <c r="J23" s="2102">
        <f>'12-18л. РАСКЛАДКА'!AA310</f>
        <v>38.5</v>
      </c>
      <c r="K23" s="1637">
        <f>'12-18л. РАСКЛАДКА'!AA365</f>
        <v>0</v>
      </c>
      <c r="L23" s="1637">
        <f>'12-18л. РАСКЛАДКА'!AA421</f>
        <v>106.785</v>
      </c>
      <c r="M23" s="1637">
        <f>'12-18л. РАСКЛАДКА'!AA474</f>
        <v>0</v>
      </c>
      <c r="N23" s="1637">
        <f>'12-18л. РАСКЛАДКА'!AA528</f>
        <v>0</v>
      </c>
      <c r="O23" s="2054">
        <f>'12-18л. РАСКЛАДКА'!AA581</f>
        <v>127.9</v>
      </c>
      <c r="P23" s="2146">
        <f>'12-18л. РАСКЛАДКА'!AA636</f>
        <v>53.9</v>
      </c>
      <c r="Q23" s="2074">
        <f t="shared" si="0"/>
        <v>646.79999999999995</v>
      </c>
      <c r="R23" s="2853">
        <v>0</v>
      </c>
      <c r="S23" s="3722">
        <v>646.79999999999995</v>
      </c>
      <c r="T23" s="2413">
        <v>77</v>
      </c>
      <c r="V23" s="383"/>
      <c r="W23" s="106"/>
      <c r="X23" s="629"/>
      <c r="Y23" s="635"/>
      <c r="Z23" s="367"/>
      <c r="AA23" s="106"/>
      <c r="AB23" s="106"/>
      <c r="AC23" s="106"/>
      <c r="AD23" s="106"/>
      <c r="AE23" s="631"/>
      <c r="AF23" s="126"/>
      <c r="AG23" s="632"/>
      <c r="AH23" s="106"/>
      <c r="AI23" s="2192"/>
      <c r="AJ23" s="106"/>
      <c r="AK23" s="106"/>
      <c r="AL23" s="106"/>
    </row>
    <row r="24" spans="2:41" ht="13.5" customHeight="1">
      <c r="B24" s="458">
        <v>14</v>
      </c>
      <c r="C24" s="231" t="s">
        <v>102</v>
      </c>
      <c r="D24" s="2220">
        <v>28</v>
      </c>
      <c r="E24" s="2831">
        <f>'12-18л. РАСКЛАДКА'!AA27</f>
        <v>0</v>
      </c>
      <c r="F24" s="1637">
        <f>'12-18л. РАСКЛАДКА'!AA86</f>
        <v>0</v>
      </c>
      <c r="G24" s="1637">
        <f>'12-18л. РАСКЛАДКА'!AA144</f>
        <v>0</v>
      </c>
      <c r="H24" s="1637">
        <f>'12-18л. РАСКЛАДКА'!AA200</f>
        <v>168</v>
      </c>
      <c r="I24" s="2054">
        <f>'12-18л. РАСКЛАДКА'!AA257</f>
        <v>0</v>
      </c>
      <c r="J24" s="2102">
        <f>'12-18л. РАСКЛАДКА'!AA311</f>
        <v>28</v>
      </c>
      <c r="K24" s="1637">
        <f>'12-18л. РАСКЛАДКА'!AA366</f>
        <v>0</v>
      </c>
      <c r="L24" s="1637">
        <f>'12-18л. РАСКЛАДКА'!AA422</f>
        <v>120</v>
      </c>
      <c r="M24" s="1637">
        <f>'12-18л. РАСКЛАДКА'!AA475</f>
        <v>0</v>
      </c>
      <c r="N24" s="1637">
        <f>'12-18л. РАСКЛАДКА'!AA529</f>
        <v>20</v>
      </c>
      <c r="O24" s="2054">
        <f>'12-18л. РАСКЛАДКА'!AA582</f>
        <v>0</v>
      </c>
      <c r="P24" s="2146">
        <f>'12-18л. РАСКЛАДКА'!AA637</f>
        <v>0</v>
      </c>
      <c r="Q24" s="2074">
        <f t="shared" si="0"/>
        <v>336</v>
      </c>
      <c r="R24" s="2853">
        <v>0</v>
      </c>
      <c r="S24" s="3724">
        <v>336</v>
      </c>
      <c r="T24" s="2413">
        <v>40</v>
      </c>
      <c r="V24" s="383"/>
      <c r="W24" s="106"/>
      <c r="X24" s="629"/>
      <c r="Y24" s="635"/>
      <c r="Z24" s="367"/>
      <c r="AA24" s="106"/>
      <c r="AB24" s="106"/>
      <c r="AC24" s="106"/>
      <c r="AD24" s="106"/>
      <c r="AE24" s="631"/>
      <c r="AF24" s="126"/>
      <c r="AG24" s="632"/>
      <c r="AH24" s="106"/>
      <c r="AI24" s="2191"/>
      <c r="AJ24" s="106"/>
      <c r="AK24" s="106"/>
      <c r="AL24" s="106"/>
      <c r="AN24" s="1241"/>
      <c r="AO24" s="1241"/>
    </row>
    <row r="25" spans="2:41" ht="12" customHeight="1">
      <c r="B25" s="458">
        <v>15</v>
      </c>
      <c r="C25" s="231" t="s">
        <v>182</v>
      </c>
      <c r="D25" s="2220">
        <v>245</v>
      </c>
      <c r="E25" s="2831">
        <f>'12-18л. РАСКЛАДКА'!AA28</f>
        <v>294.67199999999997</v>
      </c>
      <c r="F25" s="1637">
        <f>'12-18л. РАСКЛАДКА'!AA87</f>
        <v>205</v>
      </c>
      <c r="G25" s="1637">
        <f>'12-18л. РАСКЛАДКА'!AA145</f>
        <v>65.5</v>
      </c>
      <c r="H25" s="1637">
        <f>'12-18л. РАСКЛАДКА'!AA201</f>
        <v>225</v>
      </c>
      <c r="I25" s="2054">
        <f>'12-18л. РАСКЛАДКА'!AA258</f>
        <v>233.07</v>
      </c>
      <c r="J25" s="2102">
        <f>'12-18л. РАСКЛАДКА'!AA312</f>
        <v>274.39999999999998</v>
      </c>
      <c r="K25" s="1637">
        <f>'12-18л. РАСКЛАДКА'!AA367</f>
        <v>277.13800000000003</v>
      </c>
      <c r="L25" s="1637">
        <f>'12-18л. РАСКЛАДКА'!AA423</f>
        <v>297</v>
      </c>
      <c r="M25" s="1637">
        <f>'12-18л. РАСКЛАДКА'!AA476</f>
        <v>201.63</v>
      </c>
      <c r="N25" s="1637">
        <f>'12-18л. РАСКЛАДКА'!AA530</f>
        <v>200</v>
      </c>
      <c r="O25" s="2054">
        <f>'12-18л. РАСКЛАДКА'!AA583</f>
        <v>410</v>
      </c>
      <c r="P25" s="2146">
        <f>'12-18л. РАСКЛАДКА'!AA638</f>
        <v>256.59000000000003</v>
      </c>
      <c r="Q25" s="2074">
        <f t="shared" si="0"/>
        <v>2940</v>
      </c>
      <c r="R25" s="2853">
        <v>0</v>
      </c>
      <c r="S25" s="3724">
        <v>2940</v>
      </c>
      <c r="T25" s="2413">
        <v>350</v>
      </c>
      <c r="V25" s="3713"/>
      <c r="W25" s="126"/>
      <c r="X25" s="629"/>
      <c r="Y25" s="635"/>
      <c r="Z25" s="367"/>
      <c r="AA25" s="106"/>
      <c r="AB25" s="106"/>
      <c r="AC25" s="106"/>
      <c r="AD25" s="106"/>
      <c r="AE25" s="631"/>
      <c r="AF25" s="126"/>
      <c r="AG25" s="632"/>
      <c r="AH25" s="106"/>
      <c r="AI25" s="2191"/>
      <c r="AJ25" s="106"/>
      <c r="AK25" s="106"/>
      <c r="AL25" s="106"/>
    </row>
    <row r="26" spans="2:41" ht="14.25" customHeight="1">
      <c r="B26" s="458">
        <v>16</v>
      </c>
      <c r="C26" s="231" t="s">
        <v>183</v>
      </c>
      <c r="D26" s="2220">
        <v>126</v>
      </c>
      <c r="E26" s="2831">
        <f>'12-18л. РАСКЛАДКА'!AA29</f>
        <v>0</v>
      </c>
      <c r="F26" s="1637">
        <f>'12-18л. РАСКЛАДКА'!AA88</f>
        <v>200</v>
      </c>
      <c r="G26" s="1637">
        <f>'12-18л. РАСКЛАДКА'!AA146</f>
        <v>0</v>
      </c>
      <c r="H26" s="1637">
        <f>'12-18л. РАСКЛАДКА'!AA202</f>
        <v>0</v>
      </c>
      <c r="I26" s="2054">
        <f>'12-18л. РАСКЛАДКА'!AA259</f>
        <v>0</v>
      </c>
      <c r="J26" s="2102">
        <f>'12-18л. РАСКЛАДКА'!AA313</f>
        <v>200</v>
      </c>
      <c r="K26" s="1637">
        <f>'12-18л. РАСКЛАДКА'!AA368</f>
        <v>0</v>
      </c>
      <c r="L26" s="1637">
        <f>'12-18л. РАСКЛАДКА'!AA424</f>
        <v>0</v>
      </c>
      <c r="M26" s="1637">
        <f>'12-18л. РАСКЛАДКА'!AA477</f>
        <v>200</v>
      </c>
      <c r="N26" s="1637">
        <f>'12-18л. РАСКЛАДКА'!AA531</f>
        <v>200</v>
      </c>
      <c r="O26" s="2054">
        <f>'12-18л. РАСКЛАДКА'!AA584</f>
        <v>0</v>
      </c>
      <c r="P26" s="2146">
        <f>'12-18л. РАСКЛАДКА'!AA639</f>
        <v>0</v>
      </c>
      <c r="Q26" s="2074">
        <f t="shared" si="0"/>
        <v>800</v>
      </c>
      <c r="R26" s="2848">
        <v>-47.089947100000003</v>
      </c>
      <c r="S26" s="3724">
        <v>1512</v>
      </c>
      <c r="T26" s="2413">
        <v>180</v>
      </c>
      <c r="V26" s="383"/>
      <c r="W26" s="106"/>
      <c r="X26" s="634"/>
      <c r="Y26" s="643"/>
      <c r="Z26" s="367"/>
      <c r="AA26" s="106"/>
      <c r="AB26" s="106"/>
      <c r="AC26" s="106"/>
      <c r="AD26" s="106"/>
      <c r="AE26" s="631"/>
      <c r="AF26" s="126"/>
      <c r="AG26" s="632"/>
      <c r="AH26" s="106"/>
      <c r="AI26" s="2193"/>
      <c r="AJ26" s="106"/>
      <c r="AK26" s="106"/>
      <c r="AL26" s="106"/>
    </row>
    <row r="27" spans="2:41">
      <c r="B27" s="458">
        <v>17</v>
      </c>
      <c r="C27" s="231" t="s">
        <v>184</v>
      </c>
      <c r="D27" s="2220">
        <v>42</v>
      </c>
      <c r="E27" s="2831">
        <f>'12-18л. РАСКЛАДКА'!AA30</f>
        <v>0</v>
      </c>
      <c r="F27" s="1637">
        <f>'12-18л. РАСКЛАДКА'!AA89</f>
        <v>47.8</v>
      </c>
      <c r="G27" s="1637">
        <f>'12-18л. РАСКЛАДКА'!AA147</f>
        <v>150</v>
      </c>
      <c r="H27" s="1637">
        <f>'12-18л. РАСКЛАДКА'!AA203</f>
        <v>0</v>
      </c>
      <c r="I27" s="2054">
        <f>'12-18л. РАСКЛАДКА'!AA260</f>
        <v>210</v>
      </c>
      <c r="J27" s="2102">
        <f>'12-18л. РАСКЛАДКА'!AA314</f>
        <v>42</v>
      </c>
      <c r="K27" s="1637">
        <f>'12-18л. РАСКЛАДКА'!AA369</f>
        <v>0</v>
      </c>
      <c r="L27" s="1637">
        <f>'12-18л. РАСКЛАДКА'!AA425</f>
        <v>0</v>
      </c>
      <c r="M27" s="1637">
        <f>'12-18л. РАСКЛАДКА'!AA478</f>
        <v>24.2</v>
      </c>
      <c r="N27" s="1637">
        <f>'12-18л. РАСКЛАДКА'!AA532</f>
        <v>0</v>
      </c>
      <c r="O27" s="2054">
        <f>'12-18л. РАСКЛАДКА'!AA585</f>
        <v>0</v>
      </c>
      <c r="P27" s="2146">
        <f>'12-18л. РАСКЛАДКА'!AA640</f>
        <v>30</v>
      </c>
      <c r="Q27" s="2074">
        <f t="shared" si="0"/>
        <v>504</v>
      </c>
      <c r="R27" s="2848">
        <v>0</v>
      </c>
      <c r="S27" s="3724">
        <v>504</v>
      </c>
      <c r="T27" s="2413">
        <v>60</v>
      </c>
      <c r="V27" s="383"/>
      <c r="W27" s="106"/>
      <c r="X27" s="629"/>
      <c r="Y27" s="635"/>
      <c r="Z27" s="367"/>
      <c r="AA27" s="106"/>
      <c r="AB27" s="106"/>
      <c r="AC27" s="106"/>
      <c r="AD27" s="106"/>
      <c r="AE27" s="631"/>
      <c r="AF27" s="126"/>
      <c r="AG27" s="632"/>
      <c r="AH27" s="106"/>
      <c r="AI27" s="2191"/>
      <c r="AJ27" s="106"/>
      <c r="AK27" s="106"/>
      <c r="AL27" s="106"/>
    </row>
    <row r="28" spans="2:41" ht="12.75" customHeight="1">
      <c r="B28" s="458">
        <v>18</v>
      </c>
      <c r="C28" s="231" t="s">
        <v>46</v>
      </c>
      <c r="D28" s="2220">
        <v>10.5</v>
      </c>
      <c r="E28" s="2831">
        <f>'12-18л. РАСКЛАДКА'!AA31</f>
        <v>49.38</v>
      </c>
      <c r="F28" s="1637">
        <f>'12-18л. РАСКЛАДКА'!AA90</f>
        <v>7.5</v>
      </c>
      <c r="G28" s="1637">
        <f>'12-18л. РАСКЛАДКА'!AA148</f>
        <v>0</v>
      </c>
      <c r="H28" s="1637">
        <f>'12-18л. РАСКЛАДКА'!AA204</f>
        <v>0</v>
      </c>
      <c r="I28" s="2054">
        <f>'12-18л. РАСКЛАДКА'!AA261</f>
        <v>0</v>
      </c>
      <c r="J28" s="2102">
        <f>'12-18л. РАСКЛАДКА'!AA315</f>
        <v>7.5</v>
      </c>
      <c r="K28" s="1637">
        <f>'12-18л. РАСКЛАДКА'!AA370</f>
        <v>15</v>
      </c>
      <c r="L28" s="1637">
        <f>'12-18л. РАСКЛАДКА'!AA426</f>
        <v>3</v>
      </c>
      <c r="M28" s="1637">
        <f>'12-18л. РАСКЛАДКА'!AA479</f>
        <v>33.119999999999997</v>
      </c>
      <c r="N28" s="1637">
        <f>'12-18л. РАСКЛАДКА'!AA533</f>
        <v>0</v>
      </c>
      <c r="O28" s="2054">
        <f>'12-18л. РАСКЛАДКА'!AA586</f>
        <v>0</v>
      </c>
      <c r="P28" s="2146">
        <f>'12-18л. РАСКЛАДКА'!AA641</f>
        <v>10.5</v>
      </c>
      <c r="Q28" s="2074">
        <f t="shared" si="0"/>
        <v>126</v>
      </c>
      <c r="R28" s="2848">
        <v>0</v>
      </c>
      <c r="S28" s="3724">
        <v>126</v>
      </c>
      <c r="T28" s="2413">
        <v>15</v>
      </c>
      <c r="V28" s="383"/>
      <c r="W28" s="106"/>
      <c r="X28" s="629"/>
      <c r="Y28" s="635"/>
      <c r="Z28" s="367"/>
      <c r="AA28" s="106"/>
      <c r="AB28" s="106"/>
      <c r="AC28" s="106"/>
      <c r="AD28" s="106"/>
      <c r="AE28" s="631"/>
      <c r="AF28" s="126"/>
      <c r="AG28" s="632"/>
      <c r="AH28" s="106"/>
      <c r="AI28" s="2191"/>
      <c r="AJ28" s="106"/>
      <c r="AK28" s="106"/>
      <c r="AL28" s="106"/>
    </row>
    <row r="29" spans="2:41" ht="12" customHeight="1">
      <c r="B29" s="458">
        <v>19</v>
      </c>
      <c r="C29" s="231" t="s">
        <v>185</v>
      </c>
      <c r="D29" s="2220">
        <v>7</v>
      </c>
      <c r="E29" s="2831">
        <f>'12-18л. РАСКЛАДКА'!AA32</f>
        <v>10</v>
      </c>
      <c r="F29" s="1637">
        <f>'12-18л. РАСКЛАДКА'!AA91</f>
        <v>0</v>
      </c>
      <c r="G29" s="1637">
        <f>'12-18л. РАСКЛАДКА'!AA149</f>
        <v>9.5</v>
      </c>
      <c r="H29" s="1637">
        <f>'12-18л. РАСКЛАДКА'!AA205</f>
        <v>25.5</v>
      </c>
      <c r="I29" s="2054">
        <f>'12-18л. РАСКЛАДКА'!AA262</f>
        <v>0</v>
      </c>
      <c r="J29" s="2102">
        <f>'12-18л. РАСКЛАДКА'!AA316</f>
        <v>5</v>
      </c>
      <c r="K29" s="1637">
        <f>'12-18л. РАСКЛАДКА'!AA371</f>
        <v>0</v>
      </c>
      <c r="L29" s="1637">
        <f>'12-18л. РАСКЛАДКА'!AA427</f>
        <v>5</v>
      </c>
      <c r="M29" s="1637">
        <f>'12-18л. РАСКЛАДКА'!AA480</f>
        <v>10</v>
      </c>
      <c r="N29" s="1637">
        <f>'12-18л. РАСКЛАДКА'!AA534</f>
        <v>0</v>
      </c>
      <c r="O29" s="2054">
        <f>'12-18л. РАСКЛАДКА'!AA587</f>
        <v>10</v>
      </c>
      <c r="P29" s="2146">
        <f>'12-18л. РАСКЛАДКА'!AA642</f>
        <v>9</v>
      </c>
      <c r="Q29" s="2074">
        <f t="shared" si="0"/>
        <v>84</v>
      </c>
      <c r="R29" s="2848">
        <v>0</v>
      </c>
      <c r="S29" s="3724">
        <v>84</v>
      </c>
      <c r="T29" s="2413">
        <v>10</v>
      </c>
      <c r="V29" s="383"/>
      <c r="W29" s="106"/>
      <c r="X29" s="629"/>
      <c r="Y29" s="635"/>
      <c r="Z29" s="367"/>
      <c r="AA29" s="106"/>
      <c r="AB29" s="106"/>
      <c r="AC29" s="106"/>
      <c r="AD29" s="106"/>
      <c r="AE29" s="631"/>
      <c r="AF29" s="126"/>
      <c r="AG29" s="632"/>
      <c r="AH29" s="106"/>
      <c r="AI29" s="2192"/>
      <c r="AJ29" s="106"/>
      <c r="AK29" s="106"/>
      <c r="AL29" s="106"/>
    </row>
    <row r="30" spans="2:41" ht="12.75" customHeight="1">
      <c r="B30" s="458">
        <v>20</v>
      </c>
      <c r="C30" s="231" t="s">
        <v>47</v>
      </c>
      <c r="D30" s="2220">
        <v>24.5</v>
      </c>
      <c r="E30" s="2831">
        <f>'12-18л. РАСКЛАДКА'!AA33</f>
        <v>14.39</v>
      </c>
      <c r="F30" s="1637">
        <f>'12-18л. РАСКЛАДКА'!AA92</f>
        <v>11.620000000000001</v>
      </c>
      <c r="G30" s="1637">
        <f>'12-18л. РАСКЛАДКА'!AA150</f>
        <v>19.600000000000001</v>
      </c>
      <c r="H30" s="1637">
        <f>'12-18л. РАСКЛАДКА'!AA206</f>
        <v>30.651999999999997</v>
      </c>
      <c r="I30" s="2054">
        <f>'12-18л. РАСКЛАДКА'!AA263</f>
        <v>16.84</v>
      </c>
      <c r="J30" s="2102">
        <f>'12-18л. РАСКЛАДКА'!AA317</f>
        <v>26.678000000000001</v>
      </c>
      <c r="K30" s="1637">
        <f>'12-18л. РАСКЛАДКА'!AA372</f>
        <v>28.36</v>
      </c>
      <c r="L30" s="1637">
        <f>'12-18л. РАСКЛАДКА'!AA428</f>
        <v>27.929999999999996</v>
      </c>
      <c r="M30" s="1637">
        <f>'12-18л. РАСКЛАДКА'!AA481</f>
        <v>45.17</v>
      </c>
      <c r="N30" s="1637">
        <f>'12-18л. РАСКЛАДКА'!AA535</f>
        <v>29.92</v>
      </c>
      <c r="O30" s="2054">
        <f>'12-18л. РАСКЛАДКА'!AA588</f>
        <v>16.62</v>
      </c>
      <c r="P30" s="2146">
        <f>'12-18л. РАСКЛАДКА'!AA643</f>
        <v>26.22</v>
      </c>
      <c r="Q30" s="2074">
        <f t="shared" si="0"/>
        <v>294</v>
      </c>
      <c r="R30" s="2848">
        <v>0</v>
      </c>
      <c r="S30" s="3724">
        <v>294</v>
      </c>
      <c r="T30" s="2413">
        <v>35</v>
      </c>
      <c r="V30" s="3713"/>
      <c r="W30" s="126"/>
      <c r="X30" s="629"/>
      <c r="Y30" s="635"/>
      <c r="Z30" s="367"/>
      <c r="AA30" s="106"/>
      <c r="AB30" s="106"/>
      <c r="AC30" s="106"/>
      <c r="AD30" s="106"/>
      <c r="AE30" s="631"/>
      <c r="AF30" s="126"/>
      <c r="AG30" s="632"/>
      <c r="AH30" s="106"/>
      <c r="AI30" s="2191"/>
      <c r="AJ30" s="106"/>
      <c r="AK30" s="106"/>
      <c r="AL30" s="106"/>
    </row>
    <row r="31" spans="2:41" ht="13.5" customHeight="1">
      <c r="B31" s="458">
        <v>21</v>
      </c>
      <c r="C31" s="231" t="s">
        <v>48</v>
      </c>
      <c r="D31" s="2220">
        <v>12.6</v>
      </c>
      <c r="E31" s="2831">
        <f>'12-18л. РАСКЛАДКА'!AA34</f>
        <v>18.299999999999997</v>
      </c>
      <c r="F31" s="1637">
        <f>'12-18л. РАСКЛАДКА'!AA93</f>
        <v>27.85</v>
      </c>
      <c r="G31" s="1637">
        <f>'12-18л. РАСКЛАДКА'!AA151</f>
        <v>6.5</v>
      </c>
      <c r="H31" s="1637">
        <f>'12-18л. РАСКЛАДКА'!AA207</f>
        <v>15.2</v>
      </c>
      <c r="I31" s="2054">
        <f>'12-18л. РАСКЛАДКА'!AA264</f>
        <v>15.03</v>
      </c>
      <c r="J31" s="2102">
        <f>'12-18л. РАСКЛАДКА'!AA318</f>
        <v>10.6</v>
      </c>
      <c r="K31" s="1637">
        <f>'12-18л. РАСКЛАДКА'!AA373</f>
        <v>9</v>
      </c>
      <c r="L31" s="1637">
        <f>'12-18л. РАСКЛАДКА'!AA429</f>
        <v>11.309999999999999</v>
      </c>
      <c r="M31" s="1637">
        <f>'12-18л. РАСКЛАДКА'!AA482</f>
        <v>2.81</v>
      </c>
      <c r="N31" s="1637">
        <f>'12-18л. РАСКЛАДКА'!AA536</f>
        <v>5</v>
      </c>
      <c r="O31" s="2054">
        <f>'12-18л. РАСКЛАДКА'!AA589</f>
        <v>13.76</v>
      </c>
      <c r="P31" s="2146">
        <f>'12-18л. РАСКЛАДКА'!AA644</f>
        <v>15.84</v>
      </c>
      <c r="Q31" s="2074">
        <f t="shared" si="0"/>
        <v>151.19999999999999</v>
      </c>
      <c r="R31" s="2848">
        <v>0</v>
      </c>
      <c r="S31" s="3722">
        <v>151.19999999999999</v>
      </c>
      <c r="T31" s="2413">
        <v>18</v>
      </c>
      <c r="V31" s="383"/>
      <c r="W31" s="106"/>
      <c r="X31" s="629"/>
      <c r="Y31" s="635"/>
      <c r="Z31" s="367"/>
      <c r="AA31" s="106"/>
      <c r="AB31" s="106"/>
      <c r="AC31" s="106"/>
      <c r="AD31" s="106"/>
      <c r="AE31" s="631"/>
      <c r="AF31" s="126"/>
      <c r="AG31" s="632"/>
      <c r="AH31" s="106"/>
      <c r="AI31" s="2191"/>
      <c r="AJ31" s="106"/>
      <c r="AK31" s="106"/>
      <c r="AL31" s="106"/>
    </row>
    <row r="32" spans="2:41" ht="12" customHeight="1">
      <c r="B32" s="458">
        <v>22</v>
      </c>
      <c r="C32" s="231" t="s">
        <v>186</v>
      </c>
      <c r="D32" s="2220">
        <v>28</v>
      </c>
      <c r="E32" s="2831">
        <f>'12-18л. РАСКЛАДКА'!AA35</f>
        <v>120.136</v>
      </c>
      <c r="F32" s="1637">
        <f>'12-18л. РАСКЛАДКА'!AA94</f>
        <v>4.4000000000000004</v>
      </c>
      <c r="G32" s="1637">
        <f>'12-18л. РАСКЛАДКА'!AA152</f>
        <v>11</v>
      </c>
      <c r="H32" s="1637">
        <f>'12-18л. РАСКЛАДКА'!AA208</f>
        <v>6.08</v>
      </c>
      <c r="I32" s="2054">
        <f>'12-18л. РАСКЛАДКА'!AA265</f>
        <v>22.74</v>
      </c>
      <c r="J32" s="2102">
        <f>'12-18л. РАСКЛАДКА'!AA319</f>
        <v>35.909999999999997</v>
      </c>
      <c r="K32" s="1637">
        <f>'12-18л. РАСКЛАДКА'!AA374</f>
        <v>109.614</v>
      </c>
      <c r="L32" s="1637">
        <f>'12-18л. РАСКЛАДКА'!AA430</f>
        <v>0</v>
      </c>
      <c r="M32" s="1637">
        <f>'12-18л. РАСКЛАДКА'!AA483</f>
        <v>5.3</v>
      </c>
      <c r="N32" s="1637">
        <f>'12-18л. РАСКЛАДКА'!AA537</f>
        <v>2</v>
      </c>
      <c r="O32" s="2054">
        <f>'12-18л. РАСКЛАДКА'!AA590</f>
        <v>8.1199999999999992</v>
      </c>
      <c r="P32" s="2146">
        <f>'12-18л. РАСКЛАДКА'!AA645</f>
        <v>10.7</v>
      </c>
      <c r="Q32" s="2074">
        <f t="shared" si="0"/>
        <v>336</v>
      </c>
      <c r="R32" s="2848">
        <v>0</v>
      </c>
      <c r="S32" s="3724">
        <v>336</v>
      </c>
      <c r="T32" s="2413">
        <v>40</v>
      </c>
      <c r="V32" s="383"/>
      <c r="W32" s="106"/>
      <c r="X32" s="629"/>
      <c r="Y32" s="635"/>
      <c r="Z32" s="367"/>
      <c r="AA32" s="106"/>
      <c r="AB32" s="106"/>
      <c r="AC32" s="106"/>
      <c r="AD32" s="106"/>
      <c r="AE32" s="631"/>
      <c r="AF32" s="126"/>
      <c r="AG32" s="632"/>
      <c r="AH32" s="106"/>
      <c r="AI32" s="2192"/>
      <c r="AJ32" s="106"/>
      <c r="AK32" s="106"/>
      <c r="AL32" s="106"/>
    </row>
    <row r="33" spans="2:38" ht="13.5" customHeight="1">
      <c r="B33" s="458">
        <v>23</v>
      </c>
      <c r="C33" s="231" t="s">
        <v>49</v>
      </c>
      <c r="D33" s="2220">
        <v>24.5</v>
      </c>
      <c r="E33" s="2831">
        <f>'12-18л. РАСКЛАДКА'!AA36</f>
        <v>22</v>
      </c>
      <c r="F33" s="1637">
        <f>'12-18л. РАСКЛАДКА'!AA95</f>
        <v>13.7</v>
      </c>
      <c r="G33" s="1637">
        <f>'12-18л. РАСКЛАДКА'!AA153</f>
        <v>38.700000000000003</v>
      </c>
      <c r="H33" s="1637">
        <f>'12-18л. РАСКЛАДКА'!AA209</f>
        <v>3.4000000000000004</v>
      </c>
      <c r="I33" s="2054">
        <f>'12-18л. РАСКЛАДКА'!AA266</f>
        <v>55.599999999999994</v>
      </c>
      <c r="J33" s="2102">
        <f>'12-18л. РАСКЛАДКА'!AA320</f>
        <v>31.1</v>
      </c>
      <c r="K33" s="1637">
        <f>'12-18л. РАСКЛАДКА'!AA375</f>
        <v>18.5</v>
      </c>
      <c r="L33" s="1637">
        <f>'12-18л. РАСКЛАДКА'!AA431</f>
        <v>26.45</v>
      </c>
      <c r="M33" s="1637">
        <f>'12-18л. РАСКЛАДКА'!AA484</f>
        <v>20.6</v>
      </c>
      <c r="N33" s="1637">
        <f>'12-18л. РАСКЛАДКА'!AA538</f>
        <v>9.1999999999999993</v>
      </c>
      <c r="O33" s="2054">
        <f>'12-18л. РАСКЛАДКА'!AA591</f>
        <v>29.85</v>
      </c>
      <c r="P33" s="2146">
        <f>'12-18л. РАСКЛАДКА'!AA646</f>
        <v>24.9</v>
      </c>
      <c r="Q33" s="2074">
        <f t="shared" si="0"/>
        <v>293.99999999999994</v>
      </c>
      <c r="R33" s="2848">
        <v>0</v>
      </c>
      <c r="S33" s="3724">
        <v>294</v>
      </c>
      <c r="T33" s="2413">
        <v>35</v>
      </c>
      <c r="V33" s="3713"/>
      <c r="W33" s="126"/>
      <c r="X33" s="629"/>
      <c r="Y33" s="635"/>
      <c r="Z33" s="367"/>
      <c r="AA33" s="106"/>
      <c r="AB33" s="106"/>
      <c r="AC33" s="106"/>
      <c r="AD33" s="106"/>
      <c r="AE33" s="631"/>
      <c r="AF33" s="126"/>
      <c r="AG33" s="632"/>
      <c r="AH33" s="106"/>
      <c r="AI33" s="2192"/>
      <c r="AJ33" s="106"/>
      <c r="AK33" s="106"/>
      <c r="AL33" s="106"/>
    </row>
    <row r="34" spans="2:38" ht="12.75" customHeight="1">
      <c r="B34" s="458">
        <v>24</v>
      </c>
      <c r="C34" s="231" t="s">
        <v>50</v>
      </c>
      <c r="D34" s="2220">
        <v>10.5</v>
      </c>
      <c r="E34" s="2831">
        <f>'12-18л. РАСКЛАДКА'!AA37</f>
        <v>22.5</v>
      </c>
      <c r="F34" s="1637">
        <f>'12-18л. РАСКЛАДКА'!AA96</f>
        <v>0</v>
      </c>
      <c r="G34" s="1637">
        <f>'12-18л. РАСКЛАДКА'!AA154</f>
        <v>45</v>
      </c>
      <c r="H34" s="1637">
        <f>'12-18л. РАСКЛАДКА'!AA210</f>
        <v>0</v>
      </c>
      <c r="I34" s="2054">
        <f>'12-18л. РАСКЛАДКА'!AA267</f>
        <v>0</v>
      </c>
      <c r="J34" s="2102">
        <f>'12-18л. РАСКЛАДКА'!AA321</f>
        <v>0</v>
      </c>
      <c r="K34" s="1637">
        <f>'12-18л. РАСКЛАДКА'!AA376</f>
        <v>15</v>
      </c>
      <c r="L34" s="1637">
        <f>'12-18л. РАСКЛАДКА'!AA432</f>
        <v>0</v>
      </c>
      <c r="M34" s="1637">
        <f>'12-18л. РАСКЛАДКА'!AA485</f>
        <v>0</v>
      </c>
      <c r="N34" s="1637">
        <f>'12-18л. РАСКЛАДКА'!AA539</f>
        <v>30</v>
      </c>
      <c r="O34" s="2054">
        <f>'12-18л. РАСКЛАДКА'!AA592</f>
        <v>0</v>
      </c>
      <c r="P34" s="2146">
        <f>'12-18л. РАСКЛАДКА'!AA647</f>
        <v>13.5</v>
      </c>
      <c r="Q34" s="2074">
        <f t="shared" si="0"/>
        <v>126</v>
      </c>
      <c r="R34" s="2848">
        <v>0</v>
      </c>
      <c r="S34" s="3724">
        <v>126</v>
      </c>
      <c r="T34" s="2413">
        <v>15</v>
      </c>
      <c r="V34" s="383"/>
      <c r="W34" s="106"/>
      <c r="X34" s="629"/>
      <c r="Y34" s="635"/>
      <c r="Z34" s="367"/>
      <c r="AA34" s="106"/>
      <c r="AB34" s="106"/>
      <c r="AC34" s="106"/>
      <c r="AD34" s="106"/>
      <c r="AE34" s="631"/>
      <c r="AF34" s="126"/>
      <c r="AG34" s="632"/>
      <c r="AH34" s="106"/>
      <c r="AI34" s="2191"/>
      <c r="AJ34" s="106"/>
      <c r="AK34" s="106"/>
      <c r="AL34" s="106"/>
    </row>
    <row r="35" spans="2:38" ht="12" customHeight="1">
      <c r="B35" s="458">
        <v>25</v>
      </c>
      <c r="C35" s="231" t="s">
        <v>51</v>
      </c>
      <c r="D35" s="2220">
        <v>1.4</v>
      </c>
      <c r="E35" s="2831">
        <f>'12-18л. РАСКЛАДКА'!AA38</f>
        <v>2</v>
      </c>
      <c r="F35" s="1637">
        <f>'12-18л. РАСКЛАДКА'!AA97</f>
        <v>0</v>
      </c>
      <c r="G35" s="1637">
        <f>'12-18л. РАСКЛАДКА'!AA155</f>
        <v>4</v>
      </c>
      <c r="H35" s="1637">
        <f>'12-18л. РАСКЛАДКА'!AA211</f>
        <v>0</v>
      </c>
      <c r="I35" s="2054">
        <f>'12-18л. РАСКЛАДКА'!AA268</f>
        <v>2</v>
      </c>
      <c r="J35" s="2102">
        <f>'12-18л. РАСКЛАДКА'!AA322</f>
        <v>0</v>
      </c>
      <c r="K35" s="1637">
        <f>'12-18л. РАСКЛАДКА'!AA377</f>
        <v>2</v>
      </c>
      <c r="L35" s="1637">
        <f>'12-18л. РАСКЛАДКА'!AA433</f>
        <v>2</v>
      </c>
      <c r="M35" s="1637">
        <f>'12-18л. РАСКЛАДКА'!AA486</f>
        <v>2</v>
      </c>
      <c r="N35" s="1637">
        <f>'12-18л. РАСКЛАДКА'!AA540</f>
        <v>0</v>
      </c>
      <c r="O35" s="2054">
        <f>'12-18л. РАСКЛАДКА'!AA593</f>
        <v>0</v>
      </c>
      <c r="P35" s="2146">
        <f>'12-18л. РАСКЛАДКА'!AA648</f>
        <v>2</v>
      </c>
      <c r="Q35" s="2074">
        <f t="shared" si="0"/>
        <v>16</v>
      </c>
      <c r="R35" s="2848">
        <v>-4.7619047999999999</v>
      </c>
      <c r="S35" s="3722">
        <v>16.8</v>
      </c>
      <c r="T35" s="2413">
        <v>2</v>
      </c>
      <c r="V35" s="383"/>
      <c r="W35" s="106"/>
      <c r="X35" s="629"/>
      <c r="Y35" s="643"/>
      <c r="Z35" s="367"/>
      <c r="AA35" s="106"/>
      <c r="AB35" s="106"/>
      <c r="AC35" s="106"/>
      <c r="AD35" s="106"/>
      <c r="AE35" s="631"/>
      <c r="AF35" s="126"/>
      <c r="AG35" s="632"/>
      <c r="AH35" s="106"/>
      <c r="AI35" s="2193"/>
      <c r="AJ35" s="106"/>
      <c r="AK35" s="106"/>
      <c r="AL35" s="106"/>
    </row>
    <row r="36" spans="2:38" ht="12" customHeight="1">
      <c r="B36" s="458">
        <v>26</v>
      </c>
      <c r="C36" s="231" t="s">
        <v>187</v>
      </c>
      <c r="D36" s="2220">
        <v>0.84</v>
      </c>
      <c r="E36" s="2831">
        <f>'12-18л. РАСКЛАДКА'!AA39</f>
        <v>0</v>
      </c>
      <c r="F36" s="1637">
        <f>'12-18л. РАСКЛАДКА'!AA98</f>
        <v>3</v>
      </c>
      <c r="G36" s="1637">
        <f>'12-18л. РАСКЛАДКА'!AA156</f>
        <v>1.2</v>
      </c>
      <c r="H36" s="1637">
        <f>'12-18л. РАСКЛАДКА'!AA212</f>
        <v>0</v>
      </c>
      <c r="I36" s="2054">
        <f>'12-18л. РАСКЛАДКА'!AA269</f>
        <v>4.2</v>
      </c>
      <c r="J36" s="2102">
        <f>'12-18л. РАСКЛАДКА'!AA323</f>
        <v>1.08</v>
      </c>
      <c r="K36" s="1637">
        <f>'12-18л. РАСКЛАДКА'!AA378</f>
        <v>0</v>
      </c>
      <c r="L36" s="1637">
        <f>'12-18л. РАСКЛАДКА'!AA434</f>
        <v>0</v>
      </c>
      <c r="M36" s="1637">
        <f>'12-18л. РАСКЛАДКА'!AA487</f>
        <v>0</v>
      </c>
      <c r="N36" s="1637">
        <f>'12-18л. РАСКЛАДКА'!AA541</f>
        <v>0</v>
      </c>
      <c r="O36" s="2054">
        <f>'12-18л. РАСКЛАДКА'!AA594</f>
        <v>0</v>
      </c>
      <c r="P36" s="2146">
        <f>'12-18л. РАСКЛАДКА'!AA649</f>
        <v>0.6</v>
      </c>
      <c r="Q36" s="2082">
        <f t="shared" si="0"/>
        <v>10.08</v>
      </c>
      <c r="R36" s="2848">
        <v>0</v>
      </c>
      <c r="S36" s="2835">
        <v>10.08</v>
      </c>
      <c r="T36" s="2413">
        <v>1.2</v>
      </c>
      <c r="V36" s="383"/>
      <c r="W36" s="106"/>
      <c r="X36" s="629"/>
      <c r="Y36" s="635"/>
      <c r="Z36" s="367"/>
      <c r="AA36" s="106"/>
      <c r="AB36" s="106"/>
      <c r="AC36" s="106"/>
      <c r="AD36" s="106"/>
      <c r="AE36" s="631"/>
      <c r="AF36" s="126"/>
      <c r="AG36" s="632"/>
      <c r="AH36" s="106"/>
      <c r="AI36" s="2193"/>
      <c r="AJ36" s="106"/>
      <c r="AK36" s="106"/>
      <c r="AL36" s="106"/>
    </row>
    <row r="37" spans="2:38" ht="12" customHeight="1">
      <c r="B37" s="458">
        <v>27</v>
      </c>
      <c r="C37" s="231" t="s">
        <v>103</v>
      </c>
      <c r="D37" s="2220">
        <v>1.4</v>
      </c>
      <c r="E37" s="2831">
        <f>'12-18л. РАСКЛАДКА'!AA40</f>
        <v>3.5</v>
      </c>
      <c r="F37" s="1637">
        <f>'12-18л. РАСКЛАДКА'!AA99</f>
        <v>0</v>
      </c>
      <c r="G37" s="1637">
        <f>'12-18л. РАСКЛАДКА'!AA157</f>
        <v>0</v>
      </c>
      <c r="H37" s="1637">
        <f>'12-18л. РАСКЛАДКА'!AA213</f>
        <v>0</v>
      </c>
      <c r="I37" s="2054">
        <f>'12-18л. РАСКЛАДКА'!AA270</f>
        <v>0</v>
      </c>
      <c r="J37" s="2102">
        <f>'12-18л. РАСКЛАДКА'!AA324</f>
        <v>1.8</v>
      </c>
      <c r="K37" s="1637">
        <f>'12-18л. РАСКЛАДКА'!AA379</f>
        <v>3</v>
      </c>
      <c r="L37" s="1637">
        <f>'12-18л. РАСКЛАДКА'!AA435</f>
        <v>3.5</v>
      </c>
      <c r="M37" s="1637">
        <f>'12-18л. РАСКЛАДКА'!AA488</f>
        <v>0</v>
      </c>
      <c r="N37" s="1637">
        <f>'12-18л. РАСКЛАДКА'!AA542</f>
        <v>0</v>
      </c>
      <c r="O37" s="2054">
        <f>'12-18л. РАСКЛАДКА'!AA595</f>
        <v>2</v>
      </c>
      <c r="P37" s="2146">
        <f>'12-18л. РАСКЛАДКА'!AA650</f>
        <v>3</v>
      </c>
      <c r="Q37" s="2074">
        <f t="shared" si="0"/>
        <v>16.8</v>
      </c>
      <c r="R37" s="2848">
        <v>0</v>
      </c>
      <c r="S37" s="3722">
        <v>16.8</v>
      </c>
      <c r="T37" s="2413">
        <v>2</v>
      </c>
      <c r="V37" s="383"/>
      <c r="W37" s="106"/>
      <c r="X37" s="629"/>
      <c r="Y37" s="643"/>
      <c r="Z37" s="367"/>
      <c r="AA37" s="106"/>
      <c r="AB37" s="106"/>
      <c r="AC37" s="106"/>
      <c r="AD37" s="106"/>
      <c r="AE37" s="631"/>
      <c r="AF37" s="126"/>
      <c r="AG37" s="632"/>
      <c r="AH37" s="106"/>
      <c r="AI37" s="2193"/>
      <c r="AJ37" s="106"/>
      <c r="AK37" s="106"/>
      <c r="AL37" s="106"/>
    </row>
    <row r="38" spans="2:38" ht="12.75" customHeight="1">
      <c r="B38" s="458">
        <v>28</v>
      </c>
      <c r="C38" s="231" t="s">
        <v>52</v>
      </c>
      <c r="D38" s="3697">
        <v>0.21</v>
      </c>
      <c r="E38" s="2831">
        <f>'12-18л. РАСКЛАДКА'!AA41</f>
        <v>0</v>
      </c>
      <c r="F38" s="1637">
        <f>'12-18л. РАСКЛАДКА'!AA100</f>
        <v>0</v>
      </c>
      <c r="G38" s="1637">
        <f>'12-18л. РАСКЛАДКА'!AA158</f>
        <v>0</v>
      </c>
      <c r="H38" s="1637">
        <f>'12-18л. РАСКЛАДКА'!AA214</f>
        <v>0</v>
      </c>
      <c r="I38" s="2054">
        <f>'12-18л. РАСКЛАДКА'!AA271</f>
        <v>1.05</v>
      </c>
      <c r="J38" s="2102">
        <f>'12-18л. РАСКЛАДКА'!AA325</f>
        <v>0.56999999999999995</v>
      </c>
      <c r="K38" s="1637">
        <f>'12-18л. РАСКЛАДКА'!AA380</f>
        <v>0</v>
      </c>
      <c r="L38" s="1637">
        <f>'12-18л. РАСКЛАДКА'!AA436</f>
        <v>0</v>
      </c>
      <c r="M38" s="1637">
        <f>'12-18л. РАСКЛАДКА'!AA489</f>
        <v>0.75</v>
      </c>
      <c r="N38" s="1637">
        <f>'12-18л. РАСКЛАДКА'!AA543</f>
        <v>0</v>
      </c>
      <c r="O38" s="2054">
        <f>'12-18л. РАСКЛАДКА'!AA596</f>
        <v>0</v>
      </c>
      <c r="P38" s="2146">
        <f>'12-18л. РАСКЛАДКА'!AA651</f>
        <v>0.15</v>
      </c>
      <c r="Q38" s="2082">
        <f t="shared" si="0"/>
        <v>2.52</v>
      </c>
      <c r="R38" s="2848">
        <v>0</v>
      </c>
      <c r="S38" s="2835">
        <v>2.52</v>
      </c>
      <c r="T38" s="2413">
        <v>0.3</v>
      </c>
      <c r="V38" s="383"/>
      <c r="W38" s="106"/>
      <c r="X38" s="629"/>
      <c r="Y38" s="635"/>
      <c r="Z38" s="367"/>
      <c r="AA38" s="106"/>
      <c r="AB38" s="106"/>
      <c r="AC38" s="106"/>
      <c r="AD38" s="106"/>
      <c r="AE38" s="631"/>
      <c r="AF38" s="126"/>
      <c r="AG38" s="632"/>
      <c r="AH38" s="106"/>
      <c r="AI38" s="2192"/>
      <c r="AJ38" s="106"/>
      <c r="AK38" s="106"/>
      <c r="AL38" s="106"/>
    </row>
    <row r="39" spans="2:38" ht="12" customHeight="1">
      <c r="B39" s="458">
        <v>29</v>
      </c>
      <c r="C39" s="567" t="s">
        <v>188</v>
      </c>
      <c r="D39" s="2220">
        <v>3.5</v>
      </c>
      <c r="E39" s="2831">
        <f>'12-18л. РАСКЛАДКА'!AA42</f>
        <v>3.2500000000000004</v>
      </c>
      <c r="F39" s="1637">
        <f>'12-18л. РАСКЛАДКА'!AA101</f>
        <v>3.4220000000000006</v>
      </c>
      <c r="G39" s="1637">
        <f>'12-18л. РАСКЛАДКА'!AA159</f>
        <v>2.6100000000000003</v>
      </c>
      <c r="H39" s="1637">
        <f>'12-18л. РАСКЛАДКА'!AA215</f>
        <v>4.1800000000000006</v>
      </c>
      <c r="I39" s="2054">
        <f>'12-18л. РАСКЛАДКА'!AA272</f>
        <v>4.34</v>
      </c>
      <c r="J39" s="2102">
        <f>'12-18л. РАСКЛАДКА'!AA326</f>
        <v>3.5219999999999998</v>
      </c>
      <c r="K39" s="1637">
        <f>'12-18л. РАСКЛАДКА'!AA381</f>
        <v>3.39</v>
      </c>
      <c r="L39" s="1637">
        <f>'12-18л. РАСКЛАДКА'!AA437</f>
        <v>3.73</v>
      </c>
      <c r="M39" s="1637">
        <f>'12-18л. РАСКЛАДКА'!AA490</f>
        <v>2.74</v>
      </c>
      <c r="N39" s="1637">
        <f>'12-18л. РАСКЛАДКА'!AA544</f>
        <v>3.46</v>
      </c>
      <c r="O39" s="2054">
        <f>'12-18л. РАСКЛАДКА'!AA597</f>
        <v>3.7729999999999997</v>
      </c>
      <c r="P39" s="2146">
        <f>'12-18л. РАСКЛАДКА'!AA652</f>
        <v>3.5829999999999997</v>
      </c>
      <c r="Q39" s="2074">
        <f t="shared" si="0"/>
        <v>42</v>
      </c>
      <c r="R39" s="2848">
        <v>0</v>
      </c>
      <c r="S39" s="3724">
        <v>42</v>
      </c>
      <c r="T39" s="2413">
        <v>5</v>
      </c>
      <c r="V39" s="3713"/>
      <c r="W39" s="101"/>
      <c r="X39" s="629"/>
      <c r="Y39" s="635"/>
      <c r="Z39" s="367"/>
      <c r="AA39" s="106"/>
      <c r="AB39" s="106"/>
      <c r="AC39" s="106"/>
      <c r="AD39" s="106"/>
      <c r="AE39" s="631"/>
      <c r="AF39" s="126"/>
      <c r="AG39" s="632"/>
      <c r="AH39" s="106"/>
      <c r="AI39" s="2192"/>
      <c r="AJ39" s="106"/>
      <c r="AK39" s="106"/>
      <c r="AL39" s="106"/>
    </row>
    <row r="40" spans="2:38" ht="13.5" customHeight="1">
      <c r="B40" s="458">
        <v>30</v>
      </c>
      <c r="C40" s="231" t="s">
        <v>104</v>
      </c>
      <c r="D40" s="2220">
        <v>2.8</v>
      </c>
      <c r="E40" s="2831">
        <f>'12-18л. РАСКЛАДКА'!AA43</f>
        <v>0</v>
      </c>
      <c r="F40" s="1637">
        <f>'12-18л. РАСКЛАДКА'!AA102</f>
        <v>0</v>
      </c>
      <c r="G40" s="1637">
        <f>'12-18л. РАСКЛАДКА'!AA160</f>
        <v>0</v>
      </c>
      <c r="H40" s="1637">
        <f>'12-18л. РАСКЛАДКА'!AA216</f>
        <v>4</v>
      </c>
      <c r="I40" s="2054">
        <f>'12-18л. РАСКЛАДКА'!AA273</f>
        <v>4</v>
      </c>
      <c r="J40" s="2102">
        <f>'12-18л. РАСКЛАДКА'!AA327</f>
        <v>15.600000000000001</v>
      </c>
      <c r="K40" s="1637">
        <f>'12-18л. РАСКЛАДКА'!AA382</f>
        <v>0</v>
      </c>
      <c r="L40" s="1637">
        <f>'12-18л. РАСКЛАДКА'!AA438</f>
        <v>0</v>
      </c>
      <c r="M40" s="1637">
        <f>'12-18л. РАСКЛАДКА'!AA491</f>
        <v>0</v>
      </c>
      <c r="N40" s="1637">
        <f>'12-18л. РАСКЛАДКА'!AA545</f>
        <v>0</v>
      </c>
      <c r="O40" s="2054">
        <f>'12-18л. РАСКЛАДКА'!AA598</f>
        <v>10</v>
      </c>
      <c r="P40" s="2146">
        <f>'12-18л. РАСКЛАДКА'!AA653</f>
        <v>0</v>
      </c>
      <c r="Q40" s="2074">
        <f t="shared" si="0"/>
        <v>33.6</v>
      </c>
      <c r="R40" s="2848">
        <v>0</v>
      </c>
      <c r="S40" s="3722">
        <v>33.6</v>
      </c>
      <c r="T40" s="2413">
        <v>4</v>
      </c>
      <c r="V40" s="383"/>
      <c r="W40" s="106"/>
      <c r="X40" s="634"/>
      <c r="Y40" s="643"/>
      <c r="Z40" s="367"/>
      <c r="AA40" s="106"/>
      <c r="AB40" s="106"/>
      <c r="AC40" s="106"/>
      <c r="AD40" s="106"/>
      <c r="AE40" s="631"/>
      <c r="AF40" s="126"/>
      <c r="AG40" s="632"/>
      <c r="AH40" s="106"/>
      <c r="AI40" s="2194"/>
      <c r="AJ40" s="106"/>
      <c r="AK40" s="106"/>
      <c r="AL40" s="106"/>
    </row>
    <row r="41" spans="2:38" ht="12" customHeight="1">
      <c r="B41" s="458">
        <v>31</v>
      </c>
      <c r="C41" s="231" t="s">
        <v>105</v>
      </c>
      <c r="D41" s="2220">
        <v>1.4</v>
      </c>
      <c r="E41" s="2831">
        <f>'12-18л. РАСКЛАДКА'!AA44</f>
        <v>2.2970000000000002</v>
      </c>
      <c r="F41" s="1637">
        <f>'12-18л. РАСКЛАДКА'!AA103</f>
        <v>1.76925</v>
      </c>
      <c r="G41" s="1637">
        <f>'12-18л. РАСКЛАДКА'!AA161</f>
        <v>0.80299999999999994</v>
      </c>
      <c r="H41" s="1637">
        <f>'12-18л. РАСКЛАДКА'!AA217</f>
        <v>1.4628000000000001</v>
      </c>
      <c r="I41" s="2054">
        <f>'12-18л. РАСКЛАДКА'!AA274</f>
        <v>2.6093000000000002</v>
      </c>
      <c r="J41" s="2102">
        <f>'12-18л. РАСКЛАДКА'!AA328</f>
        <v>1.1615800000000001</v>
      </c>
      <c r="K41" s="1637">
        <f>'12-18л. РАСКЛАДКА'!AA383</f>
        <v>0.01</v>
      </c>
      <c r="L41" s="1637">
        <f>'12-18л. РАСКЛАДКА'!AA439</f>
        <v>0.71</v>
      </c>
      <c r="M41" s="1637">
        <f>'12-18л. РАСКЛАДКА'!AA492</f>
        <v>0.01</v>
      </c>
      <c r="N41" s="1637">
        <f>'12-18л. РАСКЛАДКА'!AA546</f>
        <v>2.9897700000000005</v>
      </c>
      <c r="O41" s="2054">
        <f>'12-18л. РАСКЛАДКА'!AA599</f>
        <v>1.46031</v>
      </c>
      <c r="P41" s="2146">
        <f>'12-18л. РАСКЛАДКА'!AA654</f>
        <v>1.5169900000000001</v>
      </c>
      <c r="Q41" s="2082">
        <f t="shared" si="0"/>
        <v>16.8</v>
      </c>
      <c r="R41" s="2848">
        <v>0</v>
      </c>
      <c r="S41" s="3722">
        <v>16.8</v>
      </c>
      <c r="T41" s="2413">
        <v>2</v>
      </c>
      <c r="V41" s="3734"/>
      <c r="W41" s="126"/>
      <c r="X41" s="634"/>
      <c r="Y41" s="635"/>
      <c r="Z41" s="367"/>
      <c r="AA41" s="106"/>
      <c r="AB41" s="106"/>
      <c r="AC41" s="106"/>
      <c r="AD41" s="106"/>
      <c r="AE41" s="631"/>
      <c r="AF41" s="126"/>
      <c r="AG41" s="632"/>
      <c r="AH41" s="106"/>
      <c r="AI41" s="2197"/>
      <c r="AJ41" s="106"/>
      <c r="AK41" s="106"/>
      <c r="AL41" s="106"/>
    </row>
    <row r="42" spans="2:38" ht="12" customHeight="1">
      <c r="B42" s="458">
        <v>32</v>
      </c>
      <c r="C42" s="231" t="s">
        <v>54</v>
      </c>
      <c r="D42" s="2220">
        <v>63</v>
      </c>
      <c r="E42" s="2216">
        <f>'12-18л. МЕНЮ '!E106</f>
        <v>66.921730000000011</v>
      </c>
      <c r="F42" s="656">
        <f>'12-18л. МЕНЮ '!E163</f>
        <v>64.671499999999995</v>
      </c>
      <c r="G42" s="656">
        <f>'12-18л. МЕНЮ '!E221</f>
        <v>62.833799999999989</v>
      </c>
      <c r="H42" s="656">
        <f>'12-18л. МЕНЮ '!E280</f>
        <v>66.900000000000006</v>
      </c>
      <c r="I42" s="2057">
        <f>'12-18л. МЕНЮ '!E337</f>
        <v>64.091899999999995</v>
      </c>
      <c r="J42" s="2102">
        <f>'12-18л. МЕНЮ '!E399</f>
        <v>61.426400000000001</v>
      </c>
      <c r="K42" s="656">
        <f>'12-18л. МЕНЮ '!E458</f>
        <v>64.195100000000011</v>
      </c>
      <c r="L42" s="656">
        <f>'12-18л. МЕНЮ '!E517</f>
        <v>71.384860000000003</v>
      </c>
      <c r="M42" s="656">
        <f>'12-18л. МЕНЮ '!E574</f>
        <v>57.923400000000008</v>
      </c>
      <c r="N42" s="656">
        <f>'12-18л. МЕНЮ '!E633</f>
        <v>52.130830000000003</v>
      </c>
      <c r="O42" s="2057">
        <f>'12-18л. МЕНЮ '!E687</f>
        <v>61.642790000000005</v>
      </c>
      <c r="P42" s="2146">
        <f>'12-18л. МЕНЮ '!E753</f>
        <v>61.878500000000003</v>
      </c>
      <c r="Q42" s="2074">
        <f t="shared" si="0"/>
        <v>756.00081000000011</v>
      </c>
      <c r="R42" s="2848">
        <v>1.071E-4</v>
      </c>
      <c r="S42" s="3724">
        <v>756</v>
      </c>
      <c r="T42" s="2413">
        <v>90</v>
      </c>
      <c r="V42" s="383"/>
      <c r="W42" s="106"/>
      <c r="X42" s="634"/>
      <c r="Y42" s="643"/>
      <c r="Z42" s="367"/>
      <c r="AA42" s="106"/>
      <c r="AB42" s="106"/>
      <c r="AC42" s="106"/>
      <c r="AD42" s="106"/>
      <c r="AE42" s="650"/>
      <c r="AF42" s="126"/>
      <c r="AG42" s="632"/>
      <c r="AH42" s="106"/>
      <c r="AI42" s="2192"/>
      <c r="AJ42" s="106"/>
      <c r="AK42" s="106"/>
      <c r="AL42" s="106"/>
    </row>
    <row r="43" spans="2:38" ht="11.25" customHeight="1">
      <c r="B43" s="458">
        <v>33</v>
      </c>
      <c r="C43" s="231" t="s">
        <v>55</v>
      </c>
      <c r="D43" s="2220">
        <v>64.400000000000006</v>
      </c>
      <c r="E43" s="2216">
        <f>'12-18л. МЕНЮ '!F106</f>
        <v>72.418419999999998</v>
      </c>
      <c r="F43" s="656">
        <f>'12-18л. МЕНЮ '!F163</f>
        <v>75.345699999999994</v>
      </c>
      <c r="G43" s="656">
        <f>'12-18л. МЕНЮ '!F221</f>
        <v>60.321469999999998</v>
      </c>
      <c r="H43" s="656">
        <f>'12-18л. МЕНЮ '!F280</f>
        <v>67.048900000000003</v>
      </c>
      <c r="I43" s="2057">
        <f>'12-18л. МЕНЮ '!F337</f>
        <v>53.796819999999997</v>
      </c>
      <c r="J43" s="2102">
        <f>'12-18л. МЕНЮ '!F399</f>
        <v>67.62639999999999</v>
      </c>
      <c r="K43" s="656">
        <f>'12-18л. МЕНЮ '!F458</f>
        <v>66.835800000000006</v>
      </c>
      <c r="L43" s="656">
        <f>'12-18л. МЕНЮ '!F517</f>
        <v>53.844069999999995</v>
      </c>
      <c r="M43" s="656">
        <f>'12-18л. МЕНЮ '!F574</f>
        <v>66.967600000000004</v>
      </c>
      <c r="N43" s="656">
        <f>'12-18л. МЕНЮ '!F633</f>
        <v>60.678770000000007</v>
      </c>
      <c r="O43" s="2057">
        <f>'12-18л. МЕНЮ '!F687</f>
        <v>69.177620000000005</v>
      </c>
      <c r="P43" s="2146">
        <f>'12-18л. МЕНЮ '!F753</f>
        <v>58.738670000000006</v>
      </c>
      <c r="Q43" s="2074">
        <f t="shared" si="0"/>
        <v>772.80024000000014</v>
      </c>
      <c r="R43" s="2848">
        <v>3.1099999999999997E-5</v>
      </c>
      <c r="S43" s="3722">
        <v>772.8</v>
      </c>
      <c r="T43" s="2413">
        <v>92</v>
      </c>
      <c r="V43" s="383"/>
      <c r="W43" s="106"/>
      <c r="X43" s="634"/>
      <c r="Y43" s="643"/>
      <c r="Z43" s="367"/>
      <c r="AA43" s="106"/>
      <c r="AB43" s="106"/>
      <c r="AC43" s="106"/>
      <c r="AD43" s="106"/>
      <c r="AE43" s="650"/>
      <c r="AF43" s="126"/>
      <c r="AG43" s="632"/>
      <c r="AH43" s="106"/>
      <c r="AI43" s="2192"/>
      <c r="AJ43" s="106"/>
      <c r="AK43" s="106"/>
      <c r="AL43" s="106"/>
    </row>
    <row r="44" spans="2:38" ht="11.25" customHeight="1">
      <c r="B44" s="458">
        <v>34</v>
      </c>
      <c r="C44" s="231" t="s">
        <v>56</v>
      </c>
      <c r="D44" s="2220">
        <v>268.10000000000002</v>
      </c>
      <c r="E44" s="2217">
        <f>'12-18л. МЕНЮ '!G106</f>
        <v>267.98208</v>
      </c>
      <c r="F44" s="656">
        <f>'12-18л. МЕНЮ '!G163</f>
        <v>262.0059</v>
      </c>
      <c r="G44" s="656">
        <f>'12-18л. МЕНЮ '!G221</f>
        <v>266.77853999999996</v>
      </c>
      <c r="H44" s="656">
        <f>'12-18л. МЕНЮ '!G280</f>
        <v>261.97320000000002</v>
      </c>
      <c r="I44" s="2057">
        <f>'12-18л. МЕНЮ '!G337</f>
        <v>254.04099999999997</v>
      </c>
      <c r="J44" s="2102">
        <f>'12-18л. МЕНЮ '!G399</f>
        <v>261.27640000000002</v>
      </c>
      <c r="K44" s="656">
        <f>'12-18л. МЕНЮ '!G458</f>
        <v>276.72320000000002</v>
      </c>
      <c r="L44" s="656">
        <f>'12-18л. МЕНЮ '!G517</f>
        <v>291.43</v>
      </c>
      <c r="M44" s="656">
        <f>'12-18л. МЕНЮ '!G574</f>
        <v>251.316</v>
      </c>
      <c r="N44" s="656">
        <f>'12-18л. МЕНЮ '!G633</f>
        <v>287.08303999999998</v>
      </c>
      <c r="O44" s="2057">
        <f>'12-18л. МЕНЮ '!G687</f>
        <v>274.74939999999998</v>
      </c>
      <c r="P44" s="2146">
        <f>'12-18л. МЕНЮ '!G753</f>
        <v>261.84100000000001</v>
      </c>
      <c r="Q44" s="2074">
        <f t="shared" si="0"/>
        <v>3217.1997599999995</v>
      </c>
      <c r="R44" s="2848">
        <v>-7.5000000000000002E-6</v>
      </c>
      <c r="S44" s="3722">
        <v>3217.2</v>
      </c>
      <c r="T44" s="2414">
        <v>383</v>
      </c>
      <c r="V44" s="383"/>
      <c r="W44" s="106"/>
      <c r="X44" s="2198"/>
      <c r="Y44" s="643"/>
      <c r="Z44" s="367"/>
      <c r="AA44" s="106"/>
      <c r="AB44" s="106"/>
      <c r="AC44" s="106"/>
      <c r="AD44" s="106"/>
      <c r="AE44" s="650"/>
      <c r="AF44" s="126"/>
      <c r="AG44" s="632"/>
      <c r="AH44" s="106"/>
      <c r="AI44" s="2192"/>
      <c r="AJ44" s="106"/>
      <c r="AK44" s="106"/>
      <c r="AL44" s="106"/>
    </row>
    <row r="45" spans="2:38" ht="13.5" customHeight="1" thickBot="1">
      <c r="B45" s="482">
        <v>35</v>
      </c>
      <c r="C45" s="483" t="s">
        <v>57</v>
      </c>
      <c r="D45" s="2221">
        <v>1904</v>
      </c>
      <c r="E45" s="2833">
        <f>'12-18л. МЕНЮ '!H106</f>
        <v>1934.5789299999997</v>
      </c>
      <c r="F45" s="2061">
        <f>'12-18л. МЕНЮ '!H163</f>
        <v>1946.5239999999999</v>
      </c>
      <c r="G45" s="2061">
        <f>'12-18л. МЕНЮ '!H221</f>
        <v>1842.9937</v>
      </c>
      <c r="H45" s="2061">
        <f>'12-18л. МЕНЮ '!H280</f>
        <v>1938.1994</v>
      </c>
      <c r="I45" s="2062">
        <f>'12-18л. МЕНЮ '!H337</f>
        <v>1785.7287999999999</v>
      </c>
      <c r="J45" s="2150">
        <f>'12-18л. МЕНЮ '!H399</f>
        <v>1943.4628</v>
      </c>
      <c r="K45" s="2061">
        <f>'12-18л. МЕНЮ '!H458</f>
        <v>1971.2617</v>
      </c>
      <c r="L45" s="2061">
        <f>'12-18л. МЕНЮ '!H517</f>
        <v>1923.1040999999998</v>
      </c>
      <c r="M45" s="2061">
        <f>'12-18л. МЕНЮ '!H574</f>
        <v>1855.5068000000001</v>
      </c>
      <c r="N45" s="2061">
        <f>'12-18л. МЕНЮ '!H633</f>
        <v>1910.1065999999998</v>
      </c>
      <c r="O45" s="2062">
        <f>'12-18л. МЕНЮ '!H687</f>
        <v>1953.8352</v>
      </c>
      <c r="P45" s="2151">
        <f>'12-18л. МЕНЮ '!H753</f>
        <v>1842.6984</v>
      </c>
      <c r="Q45" s="2078">
        <f t="shared" si="0"/>
        <v>22848.00043</v>
      </c>
      <c r="R45" s="2854">
        <v>1.9000000000000001E-7</v>
      </c>
      <c r="S45" s="3723">
        <v>22848</v>
      </c>
      <c r="T45" s="2415">
        <v>2720</v>
      </c>
      <c r="V45" s="383"/>
      <c r="W45" s="106"/>
      <c r="X45" s="637"/>
      <c r="Y45" s="643"/>
      <c r="Z45" s="367"/>
      <c r="AA45" s="106"/>
      <c r="AB45" s="106"/>
      <c r="AC45" s="106"/>
      <c r="AD45" s="106"/>
      <c r="AE45" s="650"/>
      <c r="AF45" s="126"/>
      <c r="AG45" s="632"/>
      <c r="AH45" s="106"/>
      <c r="AI45" s="2192"/>
      <c r="AJ45" s="106"/>
      <c r="AK45" s="106"/>
      <c r="AL45" s="106"/>
    </row>
    <row r="46" spans="2:38">
      <c r="V46" s="106"/>
      <c r="W46" s="106"/>
      <c r="X46" s="106"/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</row>
    <row r="47" spans="2:38">
      <c r="E47" s="353"/>
      <c r="F47" s="353"/>
      <c r="G47" s="353"/>
      <c r="H47" s="353"/>
      <c r="I47" s="353"/>
      <c r="J47" s="353"/>
      <c r="K47" s="353"/>
      <c r="L47" s="353"/>
      <c r="M47" s="353"/>
      <c r="N47" s="353"/>
      <c r="V47" s="106"/>
      <c r="W47" s="106"/>
      <c r="X47" s="106"/>
      <c r="Y47" s="106"/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</row>
    <row r="48" spans="2:38" ht="13.5" customHeight="1">
      <c r="V48" s="106"/>
      <c r="W48" s="106"/>
      <c r="X48" s="106"/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</row>
    <row r="49" spans="2:36" ht="12.75" customHeight="1"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</row>
    <row r="50" spans="2:36" ht="12.75" customHeight="1">
      <c r="V50" s="106"/>
      <c r="W50" s="106"/>
      <c r="X50" s="106"/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</row>
    <row r="51" spans="2:36" ht="11.25" customHeight="1">
      <c r="V51" s="106"/>
      <c r="W51" s="106"/>
      <c r="X51" s="106"/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</row>
    <row r="52" spans="2:36" ht="11.25" customHeight="1">
      <c r="V52" s="106"/>
      <c r="W52" s="106"/>
      <c r="X52" s="106"/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</row>
    <row r="53" spans="2:36">
      <c r="V53" s="106"/>
      <c r="W53" s="106"/>
      <c r="X53" s="106"/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</row>
    <row r="54" spans="2:36">
      <c r="B54" t="s">
        <v>191</v>
      </c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V54" s="106"/>
      <c r="W54" s="106"/>
      <c r="X54" s="106"/>
      <c r="Y54" s="106"/>
      <c r="Z54" s="106"/>
      <c r="AA54" s="106"/>
      <c r="AB54" s="106"/>
      <c r="AC54" s="106"/>
      <c r="AD54" s="106"/>
      <c r="AE54" s="106"/>
      <c r="AF54" s="106"/>
      <c r="AG54" s="106"/>
      <c r="AH54" s="106"/>
      <c r="AI54" s="106"/>
      <c r="AJ54" s="106"/>
    </row>
    <row r="55" spans="2:36">
      <c r="B55" t="s">
        <v>192</v>
      </c>
      <c r="D55" s="266"/>
      <c r="E55" s="266"/>
      <c r="F55" s="266"/>
      <c r="G55" s="266"/>
      <c r="H55" s="266"/>
      <c r="I55" s="266"/>
      <c r="J55" s="266"/>
      <c r="K55" s="266"/>
      <c r="L55" s="266"/>
      <c r="M55" s="266"/>
      <c r="N55" s="266"/>
      <c r="O55" s="266"/>
      <c r="P55" s="266"/>
      <c r="Q55" s="266"/>
      <c r="R55" s="266"/>
      <c r="V55" s="106"/>
      <c r="W55" s="106"/>
      <c r="X55" s="106"/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</row>
    <row r="56" spans="2:36">
      <c r="B56" t="s">
        <v>193</v>
      </c>
      <c r="O56" s="266"/>
      <c r="P56" s="266"/>
      <c r="V56" s="106"/>
      <c r="W56" s="106"/>
      <c r="X56" s="106"/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</row>
    <row r="57" spans="2:36"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266"/>
      <c r="R57" s="26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</row>
    <row r="58" spans="2:36">
      <c r="B58" s="1" t="s">
        <v>194</v>
      </c>
      <c r="V58" s="106"/>
      <c r="W58" s="106"/>
      <c r="X58" s="106"/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</row>
    <row r="59" spans="2:36">
      <c r="B59" t="s">
        <v>195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V59" s="106"/>
      <c r="W59" s="106"/>
      <c r="X59" s="106"/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</row>
    <row r="60" spans="2:36"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266"/>
      <c r="R60" s="266"/>
      <c r="V60" s="106"/>
      <c r="W60" s="106"/>
      <c r="X60" s="106"/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</row>
    <row r="61" spans="2:36"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</row>
    <row r="62" spans="2:36">
      <c r="V62" s="106"/>
      <c r="W62" s="106"/>
      <c r="X62" s="106"/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6"/>
    </row>
    <row r="63" spans="2:36">
      <c r="V63" s="106"/>
      <c r="W63" s="106"/>
      <c r="X63" s="106"/>
      <c r="Y63" s="106"/>
      <c r="Z63" s="106"/>
      <c r="AA63" s="106"/>
      <c r="AB63" s="106"/>
      <c r="AC63" s="106"/>
      <c r="AD63" s="106"/>
      <c r="AE63" s="106"/>
      <c r="AF63" s="106"/>
      <c r="AG63" s="106"/>
      <c r="AH63" s="106"/>
      <c r="AI63" s="106"/>
      <c r="AJ63" s="106"/>
    </row>
    <row r="64" spans="2:36">
      <c r="V64" s="106"/>
      <c r="W64" s="106"/>
      <c r="X64" s="106"/>
      <c r="Y64" s="106"/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</row>
    <row r="65" spans="22:36"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</row>
    <row r="66" spans="22:36">
      <c r="V66" s="106"/>
      <c r="W66" s="106"/>
      <c r="X66" s="106"/>
      <c r="Y66" s="106"/>
      <c r="Z66" s="106"/>
      <c r="AA66" s="106"/>
      <c r="AB66" s="106"/>
      <c r="AC66" s="106"/>
      <c r="AD66" s="106"/>
      <c r="AE66" s="106"/>
      <c r="AF66" s="106"/>
      <c r="AG66" s="106"/>
      <c r="AH66" s="106"/>
      <c r="AI66" s="106"/>
      <c r="AJ66" s="106"/>
    </row>
    <row r="67" spans="22:36">
      <c r="V67" s="106"/>
      <c r="W67" s="106"/>
      <c r="X67" s="106"/>
      <c r="Y67" s="106"/>
      <c r="Z67" s="106"/>
      <c r="AA67" s="106"/>
      <c r="AB67" s="106"/>
      <c r="AC67" s="106"/>
      <c r="AD67" s="106"/>
      <c r="AE67" s="106"/>
      <c r="AF67" s="106"/>
      <c r="AG67" s="106"/>
      <c r="AH67" s="106"/>
      <c r="AI67" s="106"/>
      <c r="AJ67" s="106"/>
    </row>
    <row r="68" spans="22:36" ht="13.5" customHeight="1">
      <c r="V68" s="106"/>
      <c r="W68" s="106"/>
      <c r="X68" s="106"/>
      <c r="Y68" s="106"/>
      <c r="Z68" s="106"/>
      <c r="AA68" s="106"/>
      <c r="AB68" s="106"/>
      <c r="AC68" s="106"/>
      <c r="AD68" s="106"/>
      <c r="AE68" s="106"/>
      <c r="AF68" s="106"/>
      <c r="AG68" s="106"/>
      <c r="AH68" s="106"/>
      <c r="AI68" s="106"/>
      <c r="AJ68" s="106"/>
    </row>
    <row r="69" spans="22:36"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</row>
    <row r="70" spans="22:36" ht="13.5" customHeight="1">
      <c r="V70" s="106"/>
      <c r="W70" s="106"/>
      <c r="X70" s="106"/>
      <c r="Y70" s="106"/>
      <c r="Z70" s="106"/>
      <c r="AA70" s="106"/>
      <c r="AB70" s="106"/>
      <c r="AC70" s="106"/>
      <c r="AD70" s="106"/>
      <c r="AE70" s="106"/>
      <c r="AF70" s="106"/>
      <c r="AG70" s="106"/>
      <c r="AH70" s="106"/>
      <c r="AI70" s="106"/>
      <c r="AJ70" s="106"/>
    </row>
    <row r="71" spans="22:36" ht="12" customHeight="1"/>
    <row r="73" spans="22:36" ht="12.75" customHeight="1"/>
    <row r="75" spans="22:36" ht="12.75" customHeight="1"/>
    <row r="77" spans="22:36" ht="12.75" customHeight="1"/>
    <row r="79" spans="22:36" ht="12.75" customHeight="1"/>
    <row r="80" spans="22:36" hidden="1"/>
    <row r="87" spans="2:54">
      <c r="B87" s="106"/>
      <c r="C87" s="106"/>
      <c r="D87" s="106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  <c r="P87" s="106"/>
      <c r="Q87" s="106"/>
      <c r="R87" s="106"/>
      <c r="S87" s="106"/>
      <c r="V87" s="106"/>
      <c r="W87" s="106"/>
      <c r="X87" s="106"/>
      <c r="Y87" s="106"/>
      <c r="Z87" s="106"/>
      <c r="AA87" s="106"/>
      <c r="AB87" s="106"/>
      <c r="AC87" s="106"/>
      <c r="AD87" s="106"/>
      <c r="AE87" s="106"/>
      <c r="AF87" s="106"/>
      <c r="AG87" s="106"/>
      <c r="AH87" s="106"/>
      <c r="AI87" s="106"/>
      <c r="AJ87" s="106"/>
      <c r="AK87" s="106"/>
      <c r="AL87" s="106"/>
      <c r="AM87" s="106"/>
      <c r="AN87" s="106"/>
      <c r="AO87" s="106"/>
      <c r="AP87" s="106"/>
      <c r="AQ87" s="106"/>
      <c r="AR87" s="106"/>
      <c r="AS87" s="106"/>
      <c r="AT87" s="106"/>
      <c r="AU87" s="106"/>
      <c r="AV87" s="106"/>
      <c r="AW87" s="106"/>
      <c r="AX87" s="106"/>
      <c r="AY87" s="106"/>
      <c r="AZ87" s="106"/>
      <c r="BA87" s="106"/>
      <c r="BB87" s="106"/>
    </row>
    <row r="88" spans="2:54">
      <c r="B88" s="197"/>
      <c r="C88" s="106"/>
      <c r="D88" s="197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  <c r="P88" s="106"/>
      <c r="Q88" s="106"/>
      <c r="R88" s="194"/>
      <c r="S88" s="106"/>
      <c r="V88" s="106"/>
      <c r="W88" s="106"/>
      <c r="X88" s="106"/>
      <c r="Y88" s="106"/>
      <c r="Z88" s="106"/>
      <c r="AA88" s="106"/>
      <c r="AB88" s="106"/>
      <c r="AC88" s="106"/>
      <c r="AD88" s="106"/>
      <c r="AE88" s="106"/>
      <c r="AF88" s="106"/>
      <c r="AG88" s="106"/>
      <c r="AH88" s="106"/>
      <c r="AI88" s="106"/>
      <c r="AJ88" s="106"/>
      <c r="AK88" s="106"/>
      <c r="AL88" s="106"/>
      <c r="AM88" s="106"/>
      <c r="AN88" s="106"/>
      <c r="AO88" s="106"/>
      <c r="AP88" s="106"/>
      <c r="AQ88" s="106"/>
      <c r="AR88" s="106"/>
      <c r="AS88" s="106"/>
      <c r="AT88" s="106"/>
      <c r="AU88" s="106"/>
      <c r="AV88" s="106"/>
      <c r="AW88" s="106"/>
      <c r="AX88" s="106"/>
      <c r="AY88" s="106"/>
      <c r="AZ88" s="106"/>
      <c r="BA88" s="106"/>
      <c r="BB88" s="106"/>
    </row>
    <row r="89" spans="2:54">
      <c r="B89" s="106"/>
      <c r="C89" s="126"/>
      <c r="D89" s="367"/>
      <c r="E89" s="201"/>
      <c r="F89" s="201"/>
      <c r="G89" s="201"/>
      <c r="H89" s="201"/>
      <c r="I89" s="201"/>
      <c r="J89" s="201"/>
      <c r="K89" s="201"/>
      <c r="L89" s="201"/>
      <c r="M89" s="126"/>
      <c r="N89" s="126"/>
      <c r="O89" s="98"/>
      <c r="P89" s="98"/>
      <c r="Q89" s="126"/>
      <c r="R89" s="367"/>
      <c r="S89" s="106"/>
      <c r="V89" s="367"/>
      <c r="W89" s="126"/>
      <c r="X89" s="106"/>
      <c r="Y89" s="106"/>
      <c r="Z89" s="106"/>
      <c r="AA89" s="106"/>
      <c r="AB89" s="106"/>
      <c r="AC89" s="106"/>
      <c r="AD89" s="106"/>
      <c r="AE89" s="106"/>
      <c r="AF89" s="106"/>
      <c r="AG89" s="106"/>
      <c r="AH89" s="106"/>
      <c r="AI89" s="106"/>
      <c r="AJ89" s="106"/>
      <c r="AK89" s="106"/>
      <c r="AL89" s="106"/>
      <c r="AM89" s="106"/>
      <c r="AN89" s="106"/>
      <c r="AO89" s="106"/>
      <c r="AP89" s="106"/>
      <c r="AQ89" s="106"/>
      <c r="AR89" s="106"/>
      <c r="AS89" s="106"/>
      <c r="AT89" s="106"/>
      <c r="AU89" s="106"/>
      <c r="AV89" s="106"/>
      <c r="AW89" s="106"/>
      <c r="AX89" s="106"/>
      <c r="AY89" s="106"/>
      <c r="AZ89" s="106"/>
      <c r="BA89" s="106"/>
      <c r="BB89" s="106"/>
    </row>
    <row r="90" spans="2:54">
      <c r="B90" s="106"/>
      <c r="C90" s="126"/>
      <c r="D90" s="98"/>
      <c r="E90" s="201"/>
      <c r="F90" s="201"/>
      <c r="G90" s="201"/>
      <c r="H90" s="201"/>
      <c r="I90" s="201"/>
      <c r="J90" s="201"/>
      <c r="K90" s="201"/>
      <c r="L90" s="201"/>
      <c r="M90" s="126"/>
      <c r="N90" s="126"/>
      <c r="O90" s="98"/>
      <c r="P90" s="98"/>
      <c r="Q90" s="126"/>
      <c r="R90" s="367"/>
      <c r="S90" s="106"/>
      <c r="V90" s="367"/>
      <c r="W90" s="126"/>
      <c r="X90" s="106"/>
      <c r="Y90" s="106"/>
      <c r="Z90" s="106"/>
      <c r="AA90" s="106"/>
      <c r="AB90" s="106"/>
      <c r="AC90" s="106"/>
      <c r="AD90" s="106"/>
      <c r="AE90" s="106"/>
      <c r="AF90" s="106"/>
      <c r="AG90" s="106"/>
      <c r="AH90" s="106"/>
      <c r="AI90" s="106"/>
      <c r="AJ90" s="106"/>
      <c r="AK90" s="106"/>
      <c r="AL90" s="106"/>
      <c r="AM90" s="106"/>
      <c r="AN90" s="106"/>
      <c r="AO90" s="106"/>
      <c r="AP90" s="106"/>
      <c r="AQ90" s="106"/>
      <c r="AR90" s="106"/>
      <c r="AS90" s="106"/>
      <c r="AT90" s="106"/>
      <c r="AU90" s="106"/>
      <c r="AV90" s="106"/>
      <c r="AW90" s="106"/>
      <c r="AX90" s="106"/>
      <c r="AY90" s="106"/>
      <c r="AZ90" s="106"/>
      <c r="BA90" s="106"/>
      <c r="BB90" s="106"/>
    </row>
    <row r="91" spans="2:54">
      <c r="B91" s="106"/>
      <c r="C91" s="367"/>
      <c r="D91" s="367"/>
      <c r="E91" s="201"/>
      <c r="F91" s="201"/>
      <c r="G91" s="201"/>
      <c r="H91" s="201"/>
      <c r="I91" s="106"/>
      <c r="J91" s="106"/>
      <c r="K91" s="201"/>
      <c r="L91" s="104"/>
      <c r="M91" s="126"/>
      <c r="N91" s="126"/>
      <c r="O91" s="98"/>
      <c r="P91" s="98"/>
      <c r="Q91" s="367"/>
      <c r="R91" s="367"/>
      <c r="S91" s="106"/>
      <c r="V91" s="367"/>
      <c r="W91" s="126"/>
      <c r="X91" s="106"/>
      <c r="Y91" s="106"/>
      <c r="Z91" s="106"/>
      <c r="AA91" s="106"/>
      <c r="AB91" s="106"/>
      <c r="AC91" s="106"/>
      <c r="AD91" s="626"/>
      <c r="AE91" s="106"/>
      <c r="AF91" s="106"/>
      <c r="AG91" s="106"/>
      <c r="AH91" s="106"/>
      <c r="AI91" s="106"/>
      <c r="AJ91" s="106"/>
      <c r="AK91" s="106"/>
      <c r="AL91" s="106"/>
      <c r="AM91" s="106"/>
      <c r="AN91" s="106"/>
      <c r="AO91" s="106"/>
      <c r="AP91" s="106"/>
      <c r="AQ91" s="106"/>
      <c r="AR91" s="106"/>
      <c r="AS91" s="106"/>
      <c r="AT91" s="106"/>
      <c r="AU91" s="106"/>
      <c r="AV91" s="106"/>
      <c r="AW91" s="106"/>
      <c r="AX91" s="106"/>
      <c r="AY91" s="106"/>
      <c r="AZ91" s="106"/>
      <c r="BA91" s="106"/>
      <c r="BB91" s="106"/>
    </row>
    <row r="92" spans="2:54">
      <c r="B92" s="106"/>
      <c r="C92" s="126"/>
      <c r="D92" s="126"/>
      <c r="E92" s="367"/>
      <c r="F92" s="367"/>
      <c r="G92" s="367"/>
      <c r="H92" s="367"/>
      <c r="I92" s="367"/>
      <c r="J92" s="367"/>
      <c r="K92" s="367"/>
      <c r="L92" s="367"/>
      <c r="M92" s="367"/>
      <c r="N92" s="367"/>
      <c r="O92" s="98"/>
      <c r="P92" s="98"/>
      <c r="Q92" s="367"/>
      <c r="R92" s="367"/>
      <c r="S92" s="106"/>
      <c r="V92" s="367"/>
      <c r="W92" s="126"/>
      <c r="X92" s="106"/>
      <c r="Y92" s="106"/>
      <c r="Z92" s="106"/>
      <c r="AA92" s="106"/>
      <c r="AB92" s="334"/>
      <c r="AC92" s="106"/>
      <c r="AD92" s="626"/>
      <c r="AE92" s="106"/>
      <c r="AF92" s="106"/>
      <c r="AG92" s="106"/>
      <c r="AH92" s="106"/>
      <c r="AI92" s="106"/>
      <c r="AJ92" s="106"/>
      <c r="AK92" s="106"/>
      <c r="AL92" s="106"/>
      <c r="AM92" s="106"/>
      <c r="AN92" s="106"/>
      <c r="AO92" s="106"/>
      <c r="AP92" s="106"/>
      <c r="AQ92" s="106"/>
      <c r="AR92" s="106"/>
      <c r="AS92" s="106"/>
      <c r="AT92" s="106"/>
      <c r="AU92" s="106"/>
      <c r="AV92" s="106"/>
      <c r="AW92" s="106"/>
      <c r="AX92" s="106"/>
      <c r="AY92" s="106"/>
      <c r="AZ92" s="106"/>
      <c r="BA92" s="106"/>
      <c r="BB92" s="106"/>
    </row>
    <row r="93" spans="2:54">
      <c r="B93" s="106"/>
      <c r="C93" s="367"/>
      <c r="D93" s="106"/>
      <c r="E93" s="367"/>
      <c r="F93" s="367"/>
      <c r="G93" s="367"/>
      <c r="H93" s="367"/>
      <c r="I93" s="367"/>
      <c r="J93" s="367"/>
      <c r="K93" s="367"/>
      <c r="L93" s="367"/>
      <c r="M93" s="367"/>
      <c r="N93" s="367"/>
      <c r="O93" s="98"/>
      <c r="P93" s="98"/>
      <c r="Q93" s="126"/>
      <c r="R93" s="367"/>
      <c r="S93" s="106"/>
      <c r="T93" s="367"/>
      <c r="U93" s="126"/>
      <c r="V93" s="106"/>
      <c r="W93" s="106"/>
      <c r="X93" s="106"/>
      <c r="Y93" s="106"/>
      <c r="Z93" s="334"/>
      <c r="AA93" s="106"/>
      <c r="AB93" s="627"/>
      <c r="AC93" s="106"/>
      <c r="AD93" s="106"/>
      <c r="AE93" s="106"/>
      <c r="AF93" s="106"/>
      <c r="AG93" s="106"/>
      <c r="AH93" s="106"/>
      <c r="AI93" s="106"/>
      <c r="AJ93" s="106"/>
      <c r="AK93" s="106"/>
      <c r="AL93" s="106"/>
      <c r="AM93" s="106"/>
      <c r="AN93" s="106"/>
      <c r="AO93" s="106"/>
      <c r="AP93" s="106"/>
      <c r="AQ93" s="106"/>
      <c r="AR93" s="106"/>
      <c r="AS93" s="106"/>
      <c r="AT93" s="106"/>
      <c r="AU93" s="106"/>
      <c r="AV93" s="106"/>
      <c r="AW93" s="106"/>
      <c r="AX93" s="106"/>
      <c r="AY93" s="106"/>
      <c r="AZ93" s="106"/>
      <c r="BA93" s="106"/>
      <c r="BB93" s="106"/>
    </row>
    <row r="94" spans="2:54">
      <c r="B94" s="106"/>
      <c r="C94" s="126"/>
      <c r="D94" s="201"/>
      <c r="E94" s="126"/>
      <c r="F94" s="126"/>
      <c r="G94" s="126"/>
      <c r="H94" s="126"/>
      <c r="I94" s="101"/>
      <c r="J94" s="126"/>
      <c r="K94" s="126"/>
      <c r="L94" s="126"/>
      <c r="M94" s="126"/>
      <c r="N94" s="101"/>
      <c r="O94" s="98"/>
      <c r="P94" s="98"/>
      <c r="Q94" s="201"/>
      <c r="R94" s="367"/>
      <c r="S94" s="126"/>
      <c r="T94" s="367"/>
      <c r="U94" s="126"/>
      <c r="V94" s="106"/>
      <c r="W94" s="274"/>
      <c r="X94" s="367"/>
      <c r="Y94" s="157"/>
      <c r="Z94" s="628"/>
      <c r="AA94" s="106"/>
      <c r="AB94" s="627"/>
      <c r="AC94" s="106"/>
      <c r="AD94" s="106"/>
      <c r="AE94" s="106"/>
      <c r="AF94" s="106"/>
      <c r="AG94" s="106"/>
      <c r="AH94" s="106"/>
      <c r="AI94" s="106"/>
      <c r="AJ94" s="106"/>
      <c r="AK94" s="106"/>
      <c r="AL94" s="106"/>
      <c r="AM94" s="106"/>
      <c r="AN94" s="106"/>
      <c r="AO94" s="106"/>
      <c r="AP94" s="106"/>
      <c r="AQ94" s="106"/>
      <c r="AR94" s="106"/>
      <c r="AS94" s="106"/>
      <c r="AT94" s="106"/>
      <c r="AU94" s="106"/>
      <c r="AV94" s="106"/>
      <c r="AW94" s="106"/>
      <c r="AX94" s="106"/>
      <c r="AY94" s="106"/>
      <c r="AZ94" s="106"/>
      <c r="BA94" s="106"/>
      <c r="BB94" s="106"/>
    </row>
    <row r="95" spans="2:54">
      <c r="B95" s="157"/>
      <c r="C95" s="126"/>
      <c r="D95" s="629"/>
      <c r="E95" s="645"/>
      <c r="F95" s="630"/>
      <c r="G95" s="630"/>
      <c r="H95" s="630"/>
      <c r="I95" s="630"/>
      <c r="J95" s="630"/>
      <c r="K95" s="630"/>
      <c r="L95" s="630"/>
      <c r="M95" s="630"/>
      <c r="N95" s="630"/>
      <c r="O95" s="629"/>
      <c r="P95" s="367"/>
      <c r="Q95" s="367"/>
      <c r="R95" s="106"/>
      <c r="S95" s="507"/>
      <c r="T95" s="106"/>
      <c r="U95" s="106"/>
      <c r="V95" s="106"/>
      <c r="W95" s="631"/>
      <c r="X95" s="126"/>
      <c r="Y95" s="121"/>
      <c r="Z95" s="632"/>
      <c r="AA95" s="106"/>
      <c r="AB95" s="633"/>
      <c r="AC95" s="106"/>
      <c r="AD95" s="106"/>
      <c r="AE95" s="106"/>
      <c r="AF95" s="106"/>
      <c r="AG95" s="106"/>
      <c r="AH95" s="106"/>
      <c r="AI95" s="106"/>
      <c r="AJ95" s="106"/>
      <c r="AK95" s="106"/>
      <c r="AL95" s="106"/>
      <c r="AM95" s="106"/>
      <c r="AN95" s="106"/>
      <c r="AO95" s="106"/>
      <c r="AP95" s="106"/>
      <c r="AQ95" s="106"/>
      <c r="AR95" s="106"/>
      <c r="AS95" s="106"/>
      <c r="AT95" s="106"/>
      <c r="AU95" s="106"/>
      <c r="AV95" s="106"/>
      <c r="AW95" s="106"/>
      <c r="AX95" s="106"/>
      <c r="AY95" s="106"/>
      <c r="AZ95" s="106"/>
      <c r="BA95" s="106"/>
      <c r="BB95" s="106"/>
    </row>
    <row r="96" spans="2:54">
      <c r="B96" s="157"/>
      <c r="C96" s="126"/>
      <c r="D96" s="629"/>
      <c r="E96" s="645"/>
      <c r="F96" s="630"/>
      <c r="G96" s="630"/>
      <c r="H96" s="630"/>
      <c r="I96" s="630"/>
      <c r="J96" s="630"/>
      <c r="K96" s="630"/>
      <c r="L96" s="630"/>
      <c r="M96" s="630"/>
      <c r="N96" s="630"/>
      <c r="O96" s="634"/>
      <c r="P96" s="635"/>
      <c r="Q96" s="367"/>
      <c r="R96" s="106"/>
      <c r="S96" s="106"/>
      <c r="T96" s="106"/>
      <c r="U96" s="106"/>
      <c r="V96" s="106"/>
      <c r="W96" s="631"/>
      <c r="X96" s="126"/>
      <c r="Y96" s="121"/>
      <c r="Z96" s="632"/>
      <c r="AA96" s="106"/>
      <c r="AB96" s="633"/>
      <c r="AC96" s="106"/>
      <c r="AD96" s="106"/>
      <c r="AE96" s="106"/>
      <c r="AF96" s="106"/>
      <c r="AG96" s="106"/>
      <c r="AH96" s="106"/>
      <c r="AI96" s="106"/>
      <c r="AJ96" s="106"/>
      <c r="AK96" s="106"/>
      <c r="AL96" s="106"/>
      <c r="AM96" s="106"/>
      <c r="AN96" s="106"/>
      <c r="AO96" s="106"/>
      <c r="AP96" s="106"/>
      <c r="AQ96" s="106"/>
      <c r="AR96" s="106"/>
      <c r="AS96" s="106"/>
      <c r="AT96" s="106"/>
      <c r="AU96" s="106"/>
      <c r="AV96" s="106"/>
      <c r="AW96" s="106"/>
      <c r="AX96" s="106"/>
      <c r="AY96" s="106"/>
      <c r="AZ96" s="106"/>
      <c r="BA96" s="106"/>
      <c r="BB96" s="106"/>
    </row>
    <row r="97" spans="2:54">
      <c r="B97" s="157"/>
      <c r="C97" s="126"/>
      <c r="D97" s="629"/>
      <c r="E97" s="645"/>
      <c r="F97" s="630"/>
      <c r="G97" s="630"/>
      <c r="H97" s="645"/>
      <c r="I97" s="630"/>
      <c r="J97" s="630"/>
      <c r="K97" s="645"/>
      <c r="L97" s="630"/>
      <c r="M97" s="630"/>
      <c r="N97" s="630"/>
      <c r="O97" s="629"/>
      <c r="P97" s="635"/>
      <c r="Q97" s="367"/>
      <c r="R97" s="106"/>
      <c r="S97" s="106"/>
      <c r="T97" s="106"/>
      <c r="U97" s="106"/>
      <c r="V97" s="106"/>
      <c r="W97" s="631"/>
      <c r="X97" s="126"/>
      <c r="Y97" s="121"/>
      <c r="Z97" s="632"/>
      <c r="AA97" s="106"/>
      <c r="AB97" s="636"/>
      <c r="AC97" s="106"/>
      <c r="AD97" s="106"/>
      <c r="AE97" s="106"/>
      <c r="AF97" s="106"/>
      <c r="AG97" s="106"/>
      <c r="AH97" s="106"/>
      <c r="AI97" s="106"/>
      <c r="AJ97" s="106"/>
      <c r="AK97" s="106"/>
      <c r="AL97" s="106"/>
      <c r="AM97" s="106"/>
      <c r="AN97" s="106"/>
      <c r="AO97" s="106"/>
      <c r="AP97" s="106"/>
      <c r="AQ97" s="106"/>
      <c r="AR97" s="106"/>
      <c r="AS97" s="106"/>
      <c r="AT97" s="106"/>
      <c r="AU97" s="106"/>
      <c r="AV97" s="106"/>
      <c r="AW97" s="106"/>
      <c r="AX97" s="106"/>
      <c r="AY97" s="106"/>
      <c r="AZ97" s="106"/>
      <c r="BA97" s="106"/>
      <c r="BB97" s="106"/>
    </row>
    <row r="98" spans="2:54">
      <c r="B98" s="157"/>
      <c r="C98" s="126"/>
      <c r="D98" s="629"/>
      <c r="E98" s="645"/>
      <c r="F98" s="630"/>
      <c r="G98" s="630"/>
      <c r="H98" s="630"/>
      <c r="I98" s="630"/>
      <c r="J98" s="630"/>
      <c r="K98" s="630"/>
      <c r="L98" s="630"/>
      <c r="M98" s="630"/>
      <c r="N98" s="645"/>
      <c r="O98" s="637"/>
      <c r="P98" s="635"/>
      <c r="Q98" s="367"/>
      <c r="R98" s="106"/>
      <c r="S98" s="106"/>
      <c r="T98" s="106"/>
      <c r="U98" s="106"/>
      <c r="V98" s="106"/>
      <c r="W98" s="631"/>
      <c r="X98" s="126"/>
      <c r="Y98" s="121"/>
      <c r="Z98" s="632"/>
      <c r="AA98" s="106"/>
      <c r="AB98" s="633"/>
      <c r="AC98" s="106"/>
      <c r="AD98" s="106"/>
      <c r="AE98" s="106"/>
      <c r="AF98" s="106"/>
      <c r="AG98" s="106"/>
      <c r="AH98" s="106"/>
      <c r="AI98" s="106"/>
      <c r="AJ98" s="106"/>
      <c r="AK98" s="106"/>
      <c r="AL98" s="106"/>
      <c r="AM98" s="106"/>
      <c r="AN98" s="106"/>
      <c r="AO98" s="106"/>
      <c r="AP98" s="106"/>
      <c r="AQ98" s="106"/>
      <c r="AR98" s="106"/>
      <c r="AS98" s="106"/>
      <c r="AT98" s="106"/>
      <c r="AU98" s="106"/>
      <c r="AV98" s="106"/>
      <c r="AW98" s="106"/>
      <c r="AX98" s="106"/>
      <c r="AY98" s="106"/>
      <c r="AZ98" s="106"/>
      <c r="BA98" s="106"/>
      <c r="BB98" s="106"/>
    </row>
    <row r="99" spans="2:54">
      <c r="B99" s="157"/>
      <c r="C99" s="126"/>
      <c r="D99" s="629"/>
      <c r="E99" s="645"/>
      <c r="F99" s="630"/>
      <c r="G99" s="630"/>
      <c r="H99" s="630"/>
      <c r="I99" s="630"/>
      <c r="J99" s="630"/>
      <c r="K99" s="630"/>
      <c r="L99" s="630"/>
      <c r="M99" s="630"/>
      <c r="N99" s="630"/>
      <c r="O99" s="629"/>
      <c r="P99" s="635"/>
      <c r="Q99" s="367"/>
      <c r="R99" s="106"/>
      <c r="S99" s="106"/>
      <c r="T99" s="106"/>
      <c r="U99" s="106"/>
      <c r="V99" s="106"/>
      <c r="W99" s="631"/>
      <c r="X99" s="126"/>
      <c r="Y99" s="121"/>
      <c r="Z99" s="632"/>
      <c r="AA99" s="106"/>
      <c r="AB99" s="638"/>
      <c r="AC99" s="106"/>
      <c r="AD99" s="106"/>
      <c r="AE99" s="106"/>
      <c r="AF99" s="106"/>
      <c r="AG99" s="106"/>
      <c r="AH99" s="106"/>
      <c r="AI99" s="106"/>
      <c r="AJ99" s="106"/>
      <c r="AK99" s="106"/>
      <c r="AL99" s="106"/>
      <c r="AM99" s="106"/>
      <c r="AN99" s="106"/>
      <c r="AO99" s="106"/>
      <c r="AP99" s="106"/>
      <c r="AQ99" s="106"/>
      <c r="AR99" s="106"/>
      <c r="AS99" s="106"/>
      <c r="AT99" s="106"/>
      <c r="AU99" s="106"/>
      <c r="AV99" s="106"/>
      <c r="AW99" s="106"/>
      <c r="AX99" s="106"/>
      <c r="AY99" s="106"/>
      <c r="AZ99" s="106"/>
      <c r="BA99" s="106"/>
      <c r="BB99" s="106"/>
    </row>
    <row r="100" spans="2:54">
      <c r="B100" s="157"/>
      <c r="C100" s="126"/>
      <c r="D100" s="629"/>
      <c r="E100" s="645"/>
      <c r="F100" s="630"/>
      <c r="G100" s="630"/>
      <c r="H100" s="630"/>
      <c r="I100" s="630"/>
      <c r="J100" s="630"/>
      <c r="K100" s="630"/>
      <c r="L100" s="630"/>
      <c r="M100" s="630"/>
      <c r="N100" s="630"/>
      <c r="O100" s="629"/>
      <c r="P100" s="635"/>
      <c r="Q100" s="367"/>
      <c r="R100" s="106"/>
      <c r="S100" s="106"/>
      <c r="T100" s="106"/>
      <c r="U100" s="106"/>
      <c r="V100" s="106"/>
      <c r="W100" s="631"/>
      <c r="X100" s="126"/>
      <c r="Y100" s="121"/>
      <c r="Z100" s="632"/>
      <c r="AA100" s="106"/>
      <c r="AB100" s="636"/>
      <c r="AC100" s="106"/>
      <c r="AD100" s="106"/>
      <c r="AE100" s="106"/>
      <c r="AF100" s="106"/>
      <c r="AG100" s="106"/>
      <c r="AH100" s="106"/>
      <c r="AI100" s="106"/>
      <c r="AJ100" s="106"/>
      <c r="AK100" s="106"/>
      <c r="AL100" s="106"/>
      <c r="AM100" s="106"/>
      <c r="AN100" s="106"/>
      <c r="AO100" s="106"/>
      <c r="AP100" s="106"/>
      <c r="AQ100" s="106"/>
      <c r="AR100" s="106"/>
      <c r="AS100" s="106"/>
      <c r="AT100" s="106"/>
      <c r="AU100" s="106"/>
      <c r="AV100" s="106"/>
      <c r="AW100" s="106"/>
      <c r="AX100" s="106"/>
      <c r="AY100" s="106"/>
      <c r="AZ100" s="106"/>
      <c r="BA100" s="106"/>
      <c r="BB100" s="106"/>
    </row>
    <row r="101" spans="2:54">
      <c r="B101" s="157"/>
      <c r="C101" s="126"/>
      <c r="D101" s="629"/>
      <c r="E101" s="645"/>
      <c r="F101" s="630"/>
      <c r="G101" s="98"/>
      <c r="H101" s="640"/>
      <c r="I101" s="645"/>
      <c r="J101" s="630"/>
      <c r="K101" s="630"/>
      <c r="L101" s="630"/>
      <c r="M101" s="630"/>
      <c r="N101" s="630"/>
      <c r="O101" s="639"/>
      <c r="P101" s="635"/>
      <c r="Q101" s="367"/>
      <c r="R101" s="106"/>
      <c r="S101" s="106"/>
      <c r="T101" s="106"/>
      <c r="U101" s="106"/>
      <c r="V101" s="106"/>
      <c r="W101" s="631"/>
      <c r="X101" s="126"/>
      <c r="Y101" s="121"/>
      <c r="Z101" s="632"/>
      <c r="AA101" s="106"/>
      <c r="AB101" s="638"/>
      <c r="AC101" s="106"/>
      <c r="AD101" s="106"/>
      <c r="AE101" s="106"/>
      <c r="AF101" s="106"/>
      <c r="AG101" s="106"/>
      <c r="AH101" s="106"/>
      <c r="AI101" s="106"/>
      <c r="AJ101" s="106"/>
      <c r="AK101" s="106"/>
      <c r="AL101" s="106"/>
      <c r="AM101" s="106"/>
      <c r="AN101" s="106"/>
      <c r="AO101" s="106"/>
      <c r="AP101" s="106"/>
      <c r="AQ101" s="106"/>
      <c r="AR101" s="106"/>
      <c r="AS101" s="106"/>
      <c r="AT101" s="106"/>
      <c r="AU101" s="106"/>
      <c r="AV101" s="106"/>
      <c r="AW101" s="106"/>
      <c r="AX101" s="106"/>
      <c r="AY101" s="106"/>
      <c r="AZ101" s="106"/>
      <c r="BA101" s="106"/>
      <c r="BB101" s="106"/>
    </row>
    <row r="102" spans="2:54">
      <c r="B102" s="157"/>
      <c r="C102" s="126"/>
      <c r="D102" s="629"/>
      <c r="E102" s="645"/>
      <c r="F102" s="630"/>
      <c r="G102" s="630"/>
      <c r="H102" s="630"/>
      <c r="I102" s="630"/>
      <c r="J102" s="630"/>
      <c r="K102" s="630"/>
      <c r="L102" s="630"/>
      <c r="M102" s="630"/>
      <c r="N102" s="630"/>
      <c r="O102" s="629"/>
      <c r="P102" s="635"/>
      <c r="Q102" s="367"/>
      <c r="R102" s="106"/>
      <c r="S102" s="106"/>
      <c r="T102" s="106"/>
      <c r="U102" s="106"/>
      <c r="V102" s="106"/>
      <c r="W102" s="631"/>
      <c r="X102" s="126"/>
      <c r="Y102" s="121"/>
      <c r="Z102" s="632"/>
      <c r="AA102" s="106"/>
      <c r="AB102" s="633"/>
      <c r="AC102" s="106"/>
      <c r="AD102" s="106"/>
      <c r="AE102" s="106"/>
      <c r="AF102" s="106"/>
      <c r="AG102" s="106"/>
      <c r="AH102" s="106"/>
      <c r="AI102" s="106"/>
      <c r="AJ102" s="106"/>
      <c r="AK102" s="106"/>
      <c r="AL102" s="106"/>
      <c r="AM102" s="106"/>
      <c r="AN102" s="106"/>
      <c r="AO102" s="106"/>
      <c r="AP102" s="106"/>
      <c r="AQ102" s="106"/>
      <c r="AR102" s="106"/>
      <c r="AS102" s="106"/>
      <c r="AT102" s="106"/>
      <c r="AU102" s="106"/>
      <c r="AV102" s="106"/>
      <c r="AW102" s="106"/>
      <c r="AX102" s="106"/>
      <c r="AY102" s="106"/>
      <c r="AZ102" s="106"/>
      <c r="BA102" s="106"/>
      <c r="BB102" s="106"/>
    </row>
    <row r="103" spans="2:54">
      <c r="B103" s="157"/>
      <c r="C103" s="126"/>
      <c r="D103" s="629"/>
      <c r="E103" s="645"/>
      <c r="F103" s="630"/>
      <c r="G103" s="630"/>
      <c r="H103" s="630"/>
      <c r="I103" s="630"/>
      <c r="J103" s="630"/>
      <c r="K103" s="630"/>
      <c r="L103" s="630"/>
      <c r="M103" s="630"/>
      <c r="N103" s="630"/>
      <c r="O103" s="629"/>
      <c r="P103" s="635"/>
      <c r="Q103" s="367"/>
      <c r="R103" s="106"/>
      <c r="S103" s="106"/>
      <c r="T103" s="106"/>
      <c r="U103" s="106"/>
      <c r="V103" s="106"/>
      <c r="W103" s="631"/>
      <c r="X103" s="126"/>
      <c r="Y103" s="121"/>
      <c r="Z103" s="632"/>
      <c r="AA103" s="106"/>
      <c r="AB103" s="633"/>
      <c r="AC103" s="106"/>
      <c r="AD103" s="106"/>
      <c r="AE103" s="106"/>
      <c r="AF103" s="106"/>
      <c r="AG103" s="106"/>
      <c r="AH103" s="106"/>
      <c r="AI103" s="106"/>
      <c r="AJ103" s="106"/>
      <c r="AK103" s="106"/>
      <c r="AL103" s="106"/>
      <c r="AM103" s="106"/>
      <c r="AN103" s="106"/>
      <c r="AO103" s="106"/>
      <c r="AP103" s="106"/>
      <c r="AQ103" s="106"/>
      <c r="AR103" s="106"/>
      <c r="AS103" s="106"/>
      <c r="AT103" s="106"/>
      <c r="AU103" s="106"/>
      <c r="AV103" s="106"/>
      <c r="AW103" s="106"/>
      <c r="AX103" s="106"/>
      <c r="AY103" s="106"/>
      <c r="AZ103" s="106"/>
      <c r="BA103" s="106"/>
      <c r="BB103" s="106"/>
    </row>
    <row r="104" spans="2:54" ht="12.75" customHeight="1">
      <c r="B104" s="157"/>
      <c r="C104" s="126"/>
      <c r="D104" s="629"/>
      <c r="E104" s="645"/>
      <c r="F104" s="630"/>
      <c r="G104" s="630"/>
      <c r="H104" s="630"/>
      <c r="I104" s="630"/>
      <c r="J104" s="630"/>
      <c r="K104" s="630"/>
      <c r="L104" s="630"/>
      <c r="M104" s="630"/>
      <c r="N104" s="630"/>
      <c r="O104" s="629"/>
      <c r="P104" s="635"/>
      <c r="Q104" s="367"/>
      <c r="R104" s="106"/>
      <c r="S104" s="106"/>
      <c r="T104" s="106"/>
      <c r="U104" s="106"/>
      <c r="V104" s="106"/>
      <c r="W104" s="631"/>
      <c r="X104" s="126"/>
      <c r="Y104" s="121"/>
      <c r="Z104" s="632"/>
      <c r="AA104" s="106"/>
      <c r="AB104" s="633"/>
      <c r="AC104" s="106"/>
      <c r="AD104" s="106"/>
      <c r="AE104" s="106"/>
      <c r="AF104" s="106"/>
      <c r="AG104" s="106"/>
      <c r="AH104" s="106"/>
      <c r="AI104" s="106"/>
      <c r="AJ104" s="106"/>
      <c r="AK104" s="106"/>
      <c r="AL104" s="106"/>
      <c r="AM104" s="106"/>
      <c r="AN104" s="106"/>
      <c r="AO104" s="106"/>
      <c r="AP104" s="106"/>
      <c r="AQ104" s="106"/>
      <c r="AR104" s="106"/>
      <c r="AS104" s="106"/>
      <c r="AT104" s="106"/>
      <c r="AU104" s="106"/>
      <c r="AV104" s="106"/>
      <c r="AW104" s="106"/>
      <c r="AX104" s="106"/>
      <c r="AY104" s="106"/>
      <c r="AZ104" s="106"/>
      <c r="BA104" s="106"/>
      <c r="BB104" s="106"/>
    </row>
    <row r="105" spans="2:54" ht="13.5" customHeight="1">
      <c r="B105" s="157"/>
      <c r="C105" s="126"/>
      <c r="D105" s="629"/>
      <c r="E105" s="645"/>
      <c r="F105" s="630"/>
      <c r="G105" s="630"/>
      <c r="H105" s="630"/>
      <c r="I105" s="630"/>
      <c r="J105" s="630"/>
      <c r="K105" s="630"/>
      <c r="L105" s="630"/>
      <c r="M105" s="630"/>
      <c r="N105" s="630"/>
      <c r="O105" s="629"/>
      <c r="P105" s="635"/>
      <c r="Q105" s="367"/>
      <c r="R105" s="106"/>
      <c r="S105" s="106"/>
      <c r="T105" s="106"/>
      <c r="U105" s="106"/>
      <c r="V105" s="106"/>
      <c r="W105" s="631"/>
      <c r="X105" s="126"/>
      <c r="Y105" s="121"/>
      <c r="Z105" s="632"/>
      <c r="AA105" s="106"/>
      <c r="AB105" s="633"/>
      <c r="AC105" s="106"/>
      <c r="AD105" s="106"/>
      <c r="AE105" s="106"/>
      <c r="AF105" s="106"/>
      <c r="AG105" s="106"/>
      <c r="AH105" s="106"/>
      <c r="AI105" s="106"/>
      <c r="AJ105" s="106"/>
      <c r="AK105" s="106"/>
      <c r="AL105" s="106"/>
      <c r="AM105" s="106"/>
      <c r="AN105" s="106"/>
      <c r="AO105" s="106"/>
      <c r="AP105" s="106"/>
      <c r="AQ105" s="106"/>
      <c r="AR105" s="106"/>
      <c r="AS105" s="106"/>
      <c r="AT105" s="106"/>
      <c r="AU105" s="106"/>
      <c r="AV105" s="106"/>
      <c r="AW105" s="106"/>
      <c r="AX105" s="106"/>
      <c r="AY105" s="106"/>
      <c r="AZ105" s="106"/>
      <c r="BA105" s="106"/>
      <c r="BB105" s="106"/>
    </row>
    <row r="106" spans="2:54" ht="12.75" customHeight="1">
      <c r="B106" s="157"/>
      <c r="C106" s="126"/>
      <c r="D106" s="629"/>
      <c r="E106" s="645"/>
      <c r="F106" s="630"/>
      <c r="G106" s="630"/>
      <c r="H106" s="630"/>
      <c r="I106" s="630"/>
      <c r="J106" s="630"/>
      <c r="K106" s="630"/>
      <c r="L106" s="630"/>
      <c r="M106" s="630"/>
      <c r="N106" s="630"/>
      <c r="O106" s="629"/>
      <c r="P106" s="635"/>
      <c r="Q106" s="367"/>
      <c r="R106" s="106"/>
      <c r="S106" s="106"/>
      <c r="T106" s="106"/>
      <c r="U106" s="106"/>
      <c r="V106" s="106"/>
      <c r="W106" s="631"/>
      <c r="X106" s="126"/>
      <c r="Y106" s="121"/>
      <c r="Z106" s="632"/>
      <c r="AA106" s="106"/>
      <c r="AB106" s="633"/>
      <c r="AC106" s="106"/>
      <c r="AD106" s="106"/>
      <c r="AE106" s="106"/>
      <c r="AF106" s="106"/>
      <c r="AG106" s="106"/>
      <c r="AH106" s="106"/>
      <c r="AI106" s="106"/>
      <c r="AJ106" s="106"/>
      <c r="AK106" s="106"/>
      <c r="AL106" s="106"/>
      <c r="AM106" s="106"/>
      <c r="AN106" s="106"/>
      <c r="AO106" s="106"/>
      <c r="AP106" s="106"/>
      <c r="AQ106" s="106"/>
      <c r="AR106" s="106"/>
      <c r="AS106" s="106"/>
      <c r="AT106" s="106"/>
      <c r="AU106" s="106"/>
      <c r="AV106" s="106"/>
      <c r="AW106" s="106"/>
      <c r="AX106" s="106"/>
      <c r="AY106" s="106"/>
      <c r="AZ106" s="106"/>
      <c r="BA106" s="106"/>
      <c r="BB106" s="106"/>
    </row>
    <row r="107" spans="2:54">
      <c r="B107" s="157"/>
      <c r="C107" s="126"/>
      <c r="D107" s="629"/>
      <c r="E107" s="645"/>
      <c r="F107" s="630"/>
      <c r="G107" s="630"/>
      <c r="H107" s="630"/>
      <c r="I107" s="630"/>
      <c r="J107" s="630"/>
      <c r="K107" s="630"/>
      <c r="L107" s="630"/>
      <c r="M107" s="630"/>
      <c r="N107" s="630"/>
      <c r="O107" s="629"/>
      <c r="P107" s="635"/>
      <c r="Q107" s="367"/>
      <c r="R107" s="106"/>
      <c r="S107" s="106"/>
      <c r="T107" s="106"/>
      <c r="U107" s="106"/>
      <c r="V107" s="106"/>
      <c r="W107" s="631"/>
      <c r="X107" s="126"/>
      <c r="Y107" s="121"/>
      <c r="Z107" s="632"/>
      <c r="AA107" s="106"/>
      <c r="AB107" s="633"/>
      <c r="AC107" s="106"/>
      <c r="AD107" s="106"/>
      <c r="AE107" s="106"/>
      <c r="AF107" s="106"/>
      <c r="AG107" s="106"/>
      <c r="AH107" s="106"/>
      <c r="AI107" s="106"/>
      <c r="AJ107" s="106"/>
      <c r="AK107" s="106"/>
      <c r="AL107" s="106"/>
      <c r="AM107" s="106"/>
      <c r="AN107" s="106"/>
      <c r="AO107" s="106"/>
      <c r="AP107" s="106"/>
      <c r="AQ107" s="106"/>
      <c r="AR107" s="106"/>
      <c r="AS107" s="106"/>
      <c r="AT107" s="106"/>
      <c r="AU107" s="106"/>
      <c r="AV107" s="106"/>
      <c r="AW107" s="106"/>
      <c r="AX107" s="106"/>
      <c r="AY107" s="106"/>
      <c r="AZ107" s="106"/>
      <c r="BA107" s="106"/>
      <c r="BB107" s="106"/>
    </row>
    <row r="108" spans="2:54">
      <c r="B108" s="157"/>
      <c r="C108" s="126"/>
      <c r="D108" s="629"/>
      <c r="E108" s="645"/>
      <c r="F108" s="630"/>
      <c r="G108" s="630"/>
      <c r="H108" s="630"/>
      <c r="I108" s="630"/>
      <c r="J108" s="630"/>
      <c r="K108" s="630"/>
      <c r="L108" s="630"/>
      <c r="M108" s="630"/>
      <c r="N108" s="630"/>
      <c r="O108" s="629"/>
      <c r="P108" s="635"/>
      <c r="Q108" s="367"/>
      <c r="R108" s="106"/>
      <c r="S108" s="106"/>
      <c r="T108" s="106"/>
      <c r="U108" s="106"/>
      <c r="V108" s="106"/>
      <c r="W108" s="631"/>
      <c r="X108" s="126"/>
      <c r="Y108" s="121"/>
      <c r="Z108" s="632"/>
      <c r="AA108" s="106"/>
      <c r="AB108" s="633"/>
      <c r="AC108" s="106"/>
      <c r="AD108" s="106"/>
      <c r="AE108" s="106"/>
      <c r="AF108" s="106"/>
      <c r="AG108" s="106"/>
      <c r="AH108" s="106"/>
      <c r="AI108" s="106"/>
      <c r="AJ108" s="106"/>
      <c r="AK108" s="106"/>
      <c r="AL108" s="106"/>
      <c r="AM108" s="106"/>
      <c r="AN108" s="106"/>
      <c r="AO108" s="106"/>
      <c r="AP108" s="106"/>
      <c r="AQ108" s="106"/>
      <c r="AR108" s="106"/>
      <c r="AS108" s="106"/>
      <c r="AT108" s="106"/>
      <c r="AU108" s="106"/>
      <c r="AV108" s="106"/>
      <c r="AW108" s="106"/>
      <c r="AX108" s="106"/>
      <c r="AY108" s="106"/>
      <c r="AZ108" s="106"/>
      <c r="BA108" s="106"/>
      <c r="BB108" s="106"/>
    </row>
    <row r="109" spans="2:54">
      <c r="B109" s="157"/>
      <c r="C109" s="126"/>
      <c r="D109" s="629"/>
      <c r="E109" s="645"/>
      <c r="F109" s="630"/>
      <c r="G109" s="630"/>
      <c r="H109" s="630"/>
      <c r="I109" s="630"/>
      <c r="J109" s="630"/>
      <c r="K109" s="630"/>
      <c r="L109" s="630"/>
      <c r="M109" s="630"/>
      <c r="N109" s="630"/>
      <c r="O109" s="629"/>
      <c r="P109" s="635"/>
      <c r="Q109" s="367"/>
      <c r="R109" s="106"/>
      <c r="S109" s="106"/>
      <c r="T109" s="106"/>
      <c r="U109" s="106"/>
      <c r="V109" s="106"/>
      <c r="W109" s="631"/>
      <c r="X109" s="126"/>
      <c r="Y109" s="121"/>
      <c r="Z109" s="632"/>
      <c r="AA109" s="106"/>
      <c r="AB109" s="636"/>
      <c r="AC109" s="106"/>
      <c r="AD109" s="106"/>
      <c r="AE109" s="106"/>
      <c r="AF109" s="106"/>
      <c r="AG109" s="106"/>
      <c r="AH109" s="106"/>
      <c r="AI109" s="106"/>
      <c r="AJ109" s="106"/>
      <c r="AK109" s="106"/>
      <c r="AL109" s="106"/>
      <c r="AM109" s="106"/>
      <c r="AN109" s="106"/>
      <c r="AO109" s="106"/>
      <c r="AP109" s="106"/>
      <c r="AQ109" s="106"/>
      <c r="AR109" s="106"/>
      <c r="AS109" s="106"/>
      <c r="AT109" s="106"/>
      <c r="AU109" s="106"/>
      <c r="AV109" s="106"/>
      <c r="AW109" s="106"/>
      <c r="AX109" s="106"/>
      <c r="AY109" s="106"/>
      <c r="AZ109" s="106"/>
      <c r="BA109" s="106"/>
      <c r="BB109" s="106"/>
    </row>
    <row r="110" spans="2:54" ht="12.75" customHeight="1">
      <c r="B110" s="157"/>
      <c r="C110" s="126"/>
      <c r="D110" s="629"/>
      <c r="E110" s="648"/>
      <c r="F110" s="640"/>
      <c r="G110" s="641"/>
      <c r="H110" s="630"/>
      <c r="I110" s="630"/>
      <c r="J110" s="630"/>
      <c r="K110" s="630"/>
      <c r="L110" s="640"/>
      <c r="M110" s="640"/>
      <c r="N110" s="630"/>
      <c r="O110" s="634"/>
      <c r="P110" s="635"/>
      <c r="Q110" s="367"/>
      <c r="R110" s="106"/>
      <c r="S110" s="106"/>
      <c r="T110" s="106"/>
      <c r="U110" s="106"/>
      <c r="V110" s="106"/>
      <c r="W110" s="631"/>
      <c r="X110" s="126"/>
      <c r="Y110" s="121"/>
      <c r="Z110" s="632"/>
      <c r="AA110" s="106"/>
      <c r="AB110" s="642"/>
      <c r="AC110" s="106"/>
      <c r="AD110" s="106"/>
      <c r="AE110" s="106"/>
      <c r="AF110" s="106"/>
      <c r="AG110" s="106"/>
      <c r="AH110" s="106"/>
      <c r="AI110" s="106"/>
      <c r="AJ110" s="106"/>
      <c r="AK110" s="106"/>
      <c r="AL110" s="106"/>
      <c r="AM110" s="106"/>
      <c r="AN110" s="106"/>
      <c r="AO110" s="106"/>
      <c r="AP110" s="106"/>
      <c r="AQ110" s="106"/>
      <c r="AR110" s="106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6"/>
    </row>
    <row r="111" spans="2:54" ht="12.75" customHeight="1">
      <c r="B111" s="157"/>
      <c r="C111" s="126"/>
      <c r="D111" s="629"/>
      <c r="E111" s="648"/>
      <c r="F111" s="640"/>
      <c r="G111" s="641"/>
      <c r="H111" s="630"/>
      <c r="I111" s="630"/>
      <c r="J111" s="630"/>
      <c r="K111" s="630"/>
      <c r="L111" s="640"/>
      <c r="M111" s="640"/>
      <c r="N111" s="630"/>
      <c r="O111" s="629"/>
      <c r="P111" s="635"/>
      <c r="Q111" s="367"/>
      <c r="R111" s="106"/>
      <c r="S111" s="106"/>
      <c r="T111" s="106"/>
      <c r="U111" s="106"/>
      <c r="V111" s="106"/>
      <c r="W111" s="631"/>
      <c r="X111" s="126"/>
      <c r="Y111" s="121"/>
      <c r="Z111" s="632"/>
      <c r="AA111" s="106"/>
      <c r="AB111" s="633"/>
      <c r="AC111" s="106"/>
      <c r="AD111" s="106"/>
      <c r="AE111" s="106"/>
      <c r="AF111" s="106"/>
      <c r="AG111" s="106"/>
      <c r="AH111" s="106"/>
      <c r="AI111" s="106"/>
      <c r="AJ111" s="106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  <c r="AV111" s="106"/>
      <c r="AW111" s="106"/>
      <c r="AX111" s="106"/>
      <c r="AY111" s="106"/>
      <c r="AZ111" s="106"/>
      <c r="BA111" s="106"/>
      <c r="BB111" s="106"/>
    </row>
    <row r="112" spans="2:54" ht="11.25" customHeight="1">
      <c r="B112" s="157"/>
      <c r="C112" s="126"/>
      <c r="D112" s="629"/>
      <c r="E112" s="648"/>
      <c r="F112" s="640"/>
      <c r="G112" s="641"/>
      <c r="H112" s="630"/>
      <c r="I112" s="630"/>
      <c r="J112" s="630"/>
      <c r="K112" s="630"/>
      <c r="L112" s="640"/>
      <c r="M112" s="640"/>
      <c r="N112" s="630"/>
      <c r="O112" s="629"/>
      <c r="P112" s="635"/>
      <c r="Q112" s="367"/>
      <c r="R112" s="106"/>
      <c r="S112" s="106"/>
      <c r="T112" s="106"/>
      <c r="U112" s="106"/>
      <c r="V112" s="106"/>
      <c r="W112" s="631"/>
      <c r="X112" s="126"/>
      <c r="Y112" s="121"/>
      <c r="Z112" s="632"/>
      <c r="AA112" s="106"/>
      <c r="AB112" s="633"/>
      <c r="AC112" s="106"/>
      <c r="AD112" s="106"/>
      <c r="AE112" s="106"/>
      <c r="AF112" s="106"/>
      <c r="AG112" s="106"/>
      <c r="AH112" s="106"/>
      <c r="AI112" s="106"/>
      <c r="AJ112" s="106"/>
      <c r="AK112" s="106"/>
      <c r="AL112" s="106"/>
      <c r="AM112" s="106"/>
      <c r="AN112" s="106"/>
      <c r="AO112" s="106"/>
      <c r="AP112" s="106"/>
      <c r="AQ112" s="106"/>
      <c r="AR112" s="106"/>
      <c r="AS112" s="106"/>
      <c r="AT112" s="106"/>
      <c r="AU112" s="106"/>
      <c r="AV112" s="106"/>
      <c r="AW112" s="106"/>
      <c r="AX112" s="106"/>
      <c r="AY112" s="106"/>
      <c r="AZ112" s="106"/>
      <c r="BA112" s="106"/>
      <c r="BB112" s="106"/>
    </row>
    <row r="113" spans="2:54" ht="12.75" customHeight="1">
      <c r="B113" s="157"/>
      <c r="C113" s="126"/>
      <c r="D113" s="629"/>
      <c r="E113" s="648"/>
      <c r="F113" s="640"/>
      <c r="G113" s="641"/>
      <c r="H113" s="630"/>
      <c r="I113" s="652"/>
      <c r="J113" s="630"/>
      <c r="K113" s="652"/>
      <c r="L113" s="645"/>
      <c r="M113" s="645"/>
      <c r="N113" s="630"/>
      <c r="O113" s="629"/>
      <c r="P113" s="635"/>
      <c r="Q113" s="367"/>
      <c r="R113" s="106"/>
      <c r="S113" s="106"/>
      <c r="T113" s="106"/>
      <c r="U113" s="106"/>
      <c r="V113" s="106"/>
      <c r="W113" s="631"/>
      <c r="X113" s="126"/>
      <c r="Y113" s="121"/>
      <c r="Z113" s="632"/>
      <c r="AA113" s="106"/>
      <c r="AB113" s="638"/>
      <c r="AC113" s="106"/>
      <c r="AD113" s="106"/>
      <c r="AE113" s="106"/>
      <c r="AF113" s="106"/>
      <c r="AG113" s="106"/>
      <c r="AH113" s="106"/>
      <c r="AI113" s="106"/>
      <c r="AJ113" s="106"/>
      <c r="AK113" s="106"/>
      <c r="AL113" s="106"/>
      <c r="AM113" s="106"/>
      <c r="AN113" s="106"/>
      <c r="AO113" s="106"/>
      <c r="AP113" s="106"/>
      <c r="AQ113" s="106"/>
      <c r="AR113" s="106"/>
      <c r="AS113" s="106"/>
      <c r="AT113" s="106"/>
      <c r="AU113" s="106"/>
      <c r="AV113" s="106"/>
      <c r="AW113" s="106"/>
      <c r="AX113" s="106"/>
      <c r="AY113" s="106"/>
      <c r="AZ113" s="106"/>
      <c r="BA113" s="106"/>
      <c r="BB113" s="106"/>
    </row>
    <row r="114" spans="2:54" ht="13.5" customHeight="1">
      <c r="B114" s="157"/>
      <c r="C114" s="126"/>
      <c r="D114" s="629"/>
      <c r="E114" s="648"/>
      <c r="F114" s="645"/>
      <c r="G114" s="641"/>
      <c r="H114" s="630"/>
      <c r="I114" s="630"/>
      <c r="J114" s="630"/>
      <c r="K114" s="630"/>
      <c r="L114" s="645"/>
      <c r="M114" s="645"/>
      <c r="N114" s="630"/>
      <c r="O114" s="629"/>
      <c r="P114" s="635"/>
      <c r="Q114" s="367"/>
      <c r="R114" s="106"/>
      <c r="S114" s="106"/>
      <c r="T114" s="106"/>
      <c r="U114" s="106"/>
      <c r="V114" s="106"/>
      <c r="W114" s="631"/>
      <c r="X114" s="126"/>
      <c r="Y114" s="121"/>
      <c r="Z114" s="632"/>
      <c r="AA114" s="106"/>
      <c r="AB114" s="633"/>
      <c r="AC114" s="106"/>
      <c r="AD114" s="106"/>
      <c r="AE114" s="106"/>
      <c r="AF114" s="106"/>
      <c r="AG114" s="106"/>
      <c r="AH114" s="106"/>
      <c r="AI114" s="106"/>
      <c r="AJ114" s="106"/>
      <c r="AK114" s="106"/>
      <c r="AL114" s="106"/>
      <c r="AM114" s="106"/>
      <c r="AN114" s="106"/>
      <c r="AO114" s="106"/>
      <c r="AP114" s="106"/>
      <c r="AQ114" s="106"/>
      <c r="AR114" s="106"/>
      <c r="AS114" s="106"/>
      <c r="AT114" s="106"/>
      <c r="AU114" s="106"/>
      <c r="AV114" s="106"/>
      <c r="AW114" s="106"/>
      <c r="AX114" s="106"/>
      <c r="AY114" s="106"/>
      <c r="AZ114" s="106"/>
      <c r="BA114" s="106"/>
      <c r="BB114" s="106"/>
    </row>
    <row r="115" spans="2:54" ht="14.25" customHeight="1">
      <c r="B115" s="157"/>
      <c r="C115" s="126"/>
      <c r="D115" s="629"/>
      <c r="E115" s="648"/>
      <c r="F115" s="640"/>
      <c r="G115" s="641"/>
      <c r="H115" s="630"/>
      <c r="I115" s="630"/>
      <c r="J115" s="630"/>
      <c r="K115" s="630"/>
      <c r="L115" s="645"/>
      <c r="M115" s="640"/>
      <c r="N115" s="630"/>
      <c r="O115" s="629"/>
      <c r="P115" s="635"/>
      <c r="Q115" s="367"/>
      <c r="R115" s="106"/>
      <c r="S115" s="106"/>
      <c r="T115" s="106"/>
      <c r="U115" s="106"/>
      <c r="V115" s="106"/>
      <c r="W115" s="631"/>
      <c r="X115" s="126"/>
      <c r="Y115" s="121"/>
      <c r="Z115" s="632"/>
      <c r="AA115" s="106"/>
      <c r="AB115" s="633"/>
      <c r="AC115" s="106"/>
      <c r="AD115" s="106"/>
      <c r="AE115" s="106"/>
      <c r="AF115" s="106"/>
      <c r="AG115" s="106"/>
      <c r="AH115" s="106"/>
      <c r="AI115" s="106"/>
      <c r="AJ115" s="106"/>
      <c r="AK115" s="106"/>
      <c r="AL115" s="106"/>
      <c r="AM115" s="106"/>
      <c r="AN115" s="106"/>
      <c r="AO115" s="106"/>
      <c r="AP115" s="106"/>
      <c r="AQ115" s="106"/>
      <c r="AR115" s="106"/>
      <c r="AS115" s="106"/>
      <c r="AT115" s="106"/>
      <c r="AU115" s="106"/>
      <c r="AV115" s="106"/>
      <c r="AW115" s="106"/>
      <c r="AX115" s="106"/>
      <c r="AY115" s="106"/>
      <c r="AZ115" s="106"/>
      <c r="BA115" s="106"/>
      <c r="BB115" s="106"/>
    </row>
    <row r="116" spans="2:54">
      <c r="B116" s="157"/>
      <c r="C116" s="126"/>
      <c r="D116" s="629"/>
      <c r="E116" s="648"/>
      <c r="F116" s="645"/>
      <c r="G116" s="641"/>
      <c r="H116" s="630"/>
      <c r="I116" s="630"/>
      <c r="J116" s="630"/>
      <c r="K116" s="630"/>
      <c r="L116" s="641"/>
      <c r="M116" s="641"/>
      <c r="N116" s="98"/>
      <c r="O116" s="629"/>
      <c r="P116" s="635"/>
      <c r="Q116" s="367"/>
      <c r="R116" s="106"/>
      <c r="S116" s="106"/>
      <c r="T116" s="106"/>
      <c r="U116" s="106"/>
      <c r="V116" s="106"/>
      <c r="W116" s="631"/>
      <c r="X116" s="126"/>
      <c r="Y116" s="121"/>
      <c r="Z116" s="632"/>
      <c r="AA116" s="106"/>
      <c r="AB116" s="633"/>
      <c r="AC116" s="106"/>
      <c r="AD116" s="106"/>
      <c r="AE116" s="106"/>
      <c r="AF116" s="106"/>
      <c r="AG116" s="106"/>
      <c r="AH116" s="106"/>
      <c r="AI116" s="106"/>
      <c r="AJ116" s="106"/>
      <c r="AK116" s="106"/>
      <c r="AL116" s="106"/>
      <c r="AM116" s="106"/>
      <c r="AN116" s="106"/>
      <c r="AO116" s="106"/>
      <c r="AP116" s="106"/>
      <c r="AQ116" s="106"/>
      <c r="AR116" s="106"/>
      <c r="AS116" s="106"/>
      <c r="AT116" s="106"/>
      <c r="AU116" s="106"/>
      <c r="AV116" s="106"/>
      <c r="AW116" s="106"/>
      <c r="AX116" s="106"/>
      <c r="AY116" s="106"/>
      <c r="AZ116" s="106"/>
      <c r="BA116" s="106"/>
      <c r="BB116" s="106"/>
    </row>
    <row r="117" spans="2:54" ht="14.25" customHeight="1">
      <c r="B117" s="157"/>
      <c r="C117" s="126"/>
      <c r="D117" s="629"/>
      <c r="E117" s="648"/>
      <c r="F117" s="645"/>
      <c r="G117" s="645"/>
      <c r="H117" s="630"/>
      <c r="I117" s="630"/>
      <c r="J117" s="630"/>
      <c r="K117" s="640"/>
      <c r="L117" s="652"/>
      <c r="M117" s="645"/>
      <c r="N117" s="641"/>
      <c r="O117" s="629"/>
      <c r="P117" s="635"/>
      <c r="Q117" s="367"/>
      <c r="R117" s="106"/>
      <c r="S117" s="106"/>
      <c r="T117" s="106"/>
      <c r="U117" s="106"/>
      <c r="V117" s="106"/>
      <c r="W117" s="631"/>
      <c r="X117" s="126"/>
      <c r="Y117" s="121"/>
      <c r="Z117" s="632"/>
      <c r="AA117" s="106"/>
      <c r="AB117" s="633"/>
      <c r="AC117" s="106"/>
      <c r="AD117" s="106"/>
      <c r="AE117" s="106"/>
      <c r="AF117" s="106"/>
      <c r="AG117" s="106"/>
      <c r="AH117" s="106"/>
      <c r="AI117" s="106"/>
      <c r="AJ117" s="106"/>
      <c r="AK117" s="106"/>
      <c r="AL117" s="106"/>
      <c r="AM117" s="106"/>
      <c r="AN117" s="106"/>
      <c r="AO117" s="106"/>
      <c r="AP117" s="106"/>
      <c r="AQ117" s="106"/>
      <c r="AR117" s="106"/>
      <c r="AS117" s="106"/>
      <c r="AT117" s="106"/>
      <c r="AU117" s="106"/>
      <c r="AV117" s="106"/>
      <c r="AW117" s="106"/>
      <c r="AX117" s="106"/>
      <c r="AY117" s="106"/>
      <c r="AZ117" s="106"/>
      <c r="BA117" s="106"/>
      <c r="BB117" s="106"/>
    </row>
    <row r="118" spans="2:54">
      <c r="B118" s="157"/>
      <c r="C118" s="126"/>
      <c r="D118" s="629"/>
      <c r="E118" s="648"/>
      <c r="F118" s="640"/>
      <c r="G118" s="641"/>
      <c r="H118" s="630"/>
      <c r="I118" s="630"/>
      <c r="J118" s="630"/>
      <c r="K118" s="630"/>
      <c r="L118" s="640"/>
      <c r="M118" s="640"/>
      <c r="N118" s="630"/>
      <c r="O118" s="629"/>
      <c r="P118" s="635"/>
      <c r="Q118" s="367"/>
      <c r="R118" s="106"/>
      <c r="S118" s="106"/>
      <c r="T118" s="106"/>
      <c r="U118" s="106"/>
      <c r="V118" s="106"/>
      <c r="W118" s="631"/>
      <c r="X118" s="126"/>
      <c r="Y118" s="121"/>
      <c r="Z118" s="632"/>
      <c r="AA118" s="106"/>
      <c r="AB118" s="633"/>
      <c r="AC118" s="106"/>
      <c r="AD118" s="106"/>
      <c r="AE118" s="106"/>
      <c r="AF118" s="106"/>
      <c r="AG118" s="106"/>
      <c r="AH118" s="106"/>
      <c r="AI118" s="106"/>
      <c r="AJ118" s="106"/>
      <c r="AK118" s="106"/>
      <c r="AL118" s="106"/>
      <c r="AM118" s="106"/>
      <c r="AN118" s="106"/>
      <c r="AO118" s="106"/>
      <c r="AP118" s="106"/>
      <c r="AQ118" s="106"/>
      <c r="AR118" s="106"/>
      <c r="AS118" s="106"/>
      <c r="AT118" s="106"/>
      <c r="AU118" s="106"/>
      <c r="AV118" s="106"/>
      <c r="AW118" s="106"/>
      <c r="AX118" s="106"/>
      <c r="AY118" s="106"/>
      <c r="AZ118" s="106"/>
      <c r="BA118" s="106"/>
      <c r="BB118" s="106"/>
    </row>
    <row r="119" spans="2:54" ht="11.25" customHeight="1">
      <c r="B119" s="157"/>
      <c r="C119" s="126"/>
      <c r="D119" s="629"/>
      <c r="E119" s="648"/>
      <c r="F119" s="645"/>
      <c r="G119" s="641"/>
      <c r="H119" s="630"/>
      <c r="I119" s="630"/>
      <c r="J119" s="630"/>
      <c r="K119" s="630"/>
      <c r="L119" s="641"/>
      <c r="M119" s="641"/>
      <c r="N119" s="630"/>
      <c r="O119" s="629"/>
      <c r="P119" s="643"/>
      <c r="Q119" s="367"/>
      <c r="R119" s="106"/>
      <c r="S119" s="106"/>
      <c r="T119" s="106"/>
      <c r="U119" s="106"/>
      <c r="V119" s="106"/>
      <c r="W119" s="631"/>
      <c r="X119" s="126"/>
      <c r="Y119" s="121"/>
      <c r="Z119" s="632"/>
      <c r="AA119" s="106"/>
      <c r="AB119" s="644"/>
      <c r="AC119" s="106"/>
      <c r="AD119" s="106"/>
      <c r="AE119" s="106"/>
      <c r="AF119" s="106"/>
      <c r="AG119" s="106"/>
      <c r="AH119" s="106"/>
      <c r="AI119" s="106"/>
      <c r="AJ119" s="106"/>
      <c r="AK119" s="106"/>
      <c r="AL119" s="106"/>
      <c r="AM119" s="106"/>
      <c r="AN119" s="106"/>
      <c r="AO119" s="106"/>
      <c r="AP119" s="106"/>
      <c r="AQ119" s="106"/>
      <c r="AR119" s="106"/>
      <c r="AS119" s="106"/>
      <c r="AT119" s="106"/>
      <c r="AU119" s="106"/>
      <c r="AV119" s="106"/>
      <c r="AW119" s="106"/>
      <c r="AX119" s="106"/>
      <c r="AY119" s="106"/>
      <c r="AZ119" s="106"/>
      <c r="BA119" s="106"/>
      <c r="BB119" s="106"/>
    </row>
    <row r="120" spans="2:54">
      <c r="B120" s="157"/>
      <c r="C120" s="126"/>
      <c r="D120" s="629"/>
      <c r="E120" s="648"/>
      <c r="F120" s="640"/>
      <c r="G120" s="641"/>
      <c r="H120" s="630"/>
      <c r="I120" s="630"/>
      <c r="J120" s="630"/>
      <c r="K120" s="630"/>
      <c r="L120" s="641"/>
      <c r="M120" s="641"/>
      <c r="N120" s="630"/>
      <c r="O120" s="629"/>
      <c r="P120" s="635"/>
      <c r="Q120" s="367"/>
      <c r="R120" s="106"/>
      <c r="S120" s="106"/>
      <c r="T120" s="106"/>
      <c r="U120" s="106"/>
      <c r="V120" s="106"/>
      <c r="W120" s="631"/>
      <c r="X120" s="126"/>
      <c r="Y120" s="121"/>
      <c r="Z120" s="632"/>
      <c r="AA120" s="106"/>
      <c r="AB120" s="633"/>
      <c r="AC120" s="106"/>
      <c r="AD120" s="106"/>
      <c r="AE120" s="106"/>
      <c r="AF120" s="106"/>
      <c r="AG120" s="106"/>
      <c r="AH120" s="106"/>
      <c r="AI120" s="106"/>
      <c r="AJ120" s="106"/>
      <c r="AK120" s="106"/>
      <c r="AL120" s="106"/>
      <c r="AM120" s="106"/>
      <c r="AN120" s="106"/>
      <c r="AO120" s="106"/>
      <c r="AP120" s="106"/>
      <c r="AQ120" s="106"/>
      <c r="AR120" s="106"/>
      <c r="AS120" s="106"/>
      <c r="AT120" s="106"/>
      <c r="AU120" s="106"/>
      <c r="AV120" s="106"/>
      <c r="AW120" s="106"/>
      <c r="AX120" s="106"/>
      <c r="AY120" s="106"/>
      <c r="AZ120" s="106"/>
      <c r="BA120" s="106"/>
      <c r="BB120" s="106"/>
    </row>
    <row r="121" spans="2:54">
      <c r="B121" s="157"/>
      <c r="C121" s="126"/>
      <c r="D121" s="629"/>
      <c r="E121" s="648"/>
      <c r="F121" s="641"/>
      <c r="G121" s="645"/>
      <c r="H121" s="630"/>
      <c r="I121" s="630"/>
      <c r="J121" s="630"/>
      <c r="K121" s="630"/>
      <c r="L121" s="652"/>
      <c r="M121" s="645"/>
      <c r="N121" s="630"/>
      <c r="O121" s="629"/>
      <c r="P121" s="643"/>
      <c r="Q121" s="367"/>
      <c r="R121" s="106"/>
      <c r="S121" s="106"/>
      <c r="T121" s="106"/>
      <c r="U121" s="106"/>
      <c r="V121" s="106"/>
      <c r="W121" s="631"/>
      <c r="X121" s="126"/>
      <c r="Y121" s="121"/>
      <c r="Z121" s="632"/>
      <c r="AA121" s="106"/>
      <c r="AB121" s="644"/>
      <c r="AC121" s="106"/>
      <c r="AD121" s="106"/>
      <c r="AE121" s="106"/>
      <c r="AF121" s="106"/>
      <c r="AG121" s="106"/>
      <c r="AH121" s="106"/>
      <c r="AI121" s="106"/>
      <c r="AJ121" s="106"/>
      <c r="AK121" s="106"/>
      <c r="AL121" s="106"/>
      <c r="AM121" s="106"/>
      <c r="AN121" s="106"/>
      <c r="AO121" s="106"/>
      <c r="AP121" s="106"/>
      <c r="AQ121" s="106"/>
      <c r="AR121" s="106"/>
      <c r="AS121" s="106"/>
      <c r="AT121" s="106"/>
      <c r="AU121" s="106"/>
      <c r="AV121" s="106"/>
      <c r="AW121" s="106"/>
      <c r="AX121" s="106"/>
      <c r="AY121" s="106"/>
      <c r="AZ121" s="106"/>
      <c r="BA121" s="106"/>
      <c r="BB121" s="106"/>
    </row>
    <row r="122" spans="2:54" hidden="1">
      <c r="B122" s="157"/>
      <c r="C122" s="126"/>
      <c r="D122" s="629"/>
      <c r="E122" s="648"/>
      <c r="F122" s="645"/>
      <c r="G122" s="641"/>
      <c r="H122" s="630"/>
      <c r="I122" s="630"/>
      <c r="J122" s="630"/>
      <c r="K122" s="630"/>
      <c r="L122" s="640"/>
      <c r="M122" s="640"/>
      <c r="N122" s="630"/>
      <c r="O122" s="629"/>
      <c r="P122" s="635"/>
      <c r="Q122" s="367"/>
      <c r="R122" s="106"/>
      <c r="S122" s="106"/>
      <c r="T122" s="106"/>
      <c r="U122" s="106"/>
      <c r="V122" s="106"/>
      <c r="W122" s="631"/>
      <c r="X122" s="126"/>
      <c r="Y122" s="121"/>
      <c r="Z122" s="632"/>
      <c r="AA122" s="106"/>
      <c r="AB122" s="638"/>
      <c r="AC122" s="106"/>
      <c r="AD122" s="106"/>
      <c r="AE122" s="106"/>
      <c r="AF122" s="106"/>
      <c r="AG122" s="106"/>
      <c r="AH122" s="106"/>
      <c r="AI122" s="106"/>
      <c r="AJ122" s="106"/>
      <c r="AK122" s="106"/>
      <c r="AL122" s="106"/>
      <c r="AM122" s="106"/>
      <c r="AN122" s="106"/>
      <c r="AO122" s="106"/>
      <c r="AP122" s="106"/>
      <c r="AQ122" s="106"/>
      <c r="AR122" s="106"/>
      <c r="AS122" s="106"/>
      <c r="AT122" s="106"/>
      <c r="AU122" s="106"/>
      <c r="AV122" s="106"/>
      <c r="AW122" s="106"/>
      <c r="AX122" s="106"/>
      <c r="AY122" s="106"/>
      <c r="AZ122" s="106"/>
      <c r="BA122" s="106"/>
      <c r="BB122" s="106"/>
    </row>
    <row r="123" spans="2:54">
      <c r="B123" s="157"/>
      <c r="C123" s="101"/>
      <c r="D123" s="629"/>
      <c r="E123" s="648"/>
      <c r="F123" s="641"/>
      <c r="G123" s="641"/>
      <c r="H123" s="630"/>
      <c r="I123" s="630"/>
      <c r="J123" s="630"/>
      <c r="K123" s="630"/>
      <c r="L123" s="645"/>
      <c r="M123" s="645"/>
      <c r="N123" s="630"/>
      <c r="O123" s="629"/>
      <c r="P123" s="635"/>
      <c r="Q123" s="367"/>
      <c r="R123" s="106"/>
      <c r="S123" s="106"/>
      <c r="T123" s="106"/>
      <c r="U123" s="106"/>
      <c r="V123" s="106"/>
      <c r="W123" s="631"/>
      <c r="X123" s="126"/>
      <c r="Y123" s="121"/>
      <c r="Z123" s="632"/>
      <c r="AA123" s="106"/>
      <c r="AB123" s="633"/>
      <c r="AC123" s="106"/>
      <c r="AD123" s="106"/>
      <c r="AE123" s="106"/>
      <c r="AF123" s="106"/>
      <c r="AG123" s="106"/>
      <c r="AH123" s="106"/>
      <c r="AI123" s="106"/>
      <c r="AJ123" s="106"/>
      <c r="AK123" s="106"/>
      <c r="AL123" s="106"/>
      <c r="AM123" s="106"/>
      <c r="AN123" s="106"/>
      <c r="AO123" s="106"/>
      <c r="AP123" s="106"/>
      <c r="AQ123" s="106"/>
      <c r="AR123" s="106"/>
      <c r="AS123" s="106"/>
      <c r="AT123" s="106"/>
      <c r="AU123" s="106"/>
      <c r="AV123" s="106"/>
      <c r="AW123" s="106"/>
      <c r="AX123" s="106"/>
      <c r="AY123" s="106"/>
      <c r="AZ123" s="106"/>
      <c r="BA123" s="106"/>
      <c r="BB123" s="106"/>
    </row>
    <row r="124" spans="2:54">
      <c r="B124" s="157"/>
      <c r="C124" s="126"/>
      <c r="D124" s="629"/>
      <c r="E124" s="648"/>
      <c r="F124" s="640"/>
      <c r="G124" s="641"/>
      <c r="H124" s="652"/>
      <c r="I124" s="630"/>
      <c r="J124" s="630"/>
      <c r="K124" s="630"/>
      <c r="L124" s="640"/>
      <c r="M124" s="641"/>
      <c r="N124" s="630"/>
      <c r="O124" s="634"/>
      <c r="P124" s="643"/>
      <c r="Q124" s="367"/>
      <c r="R124" s="106"/>
      <c r="S124" s="106"/>
      <c r="T124" s="106"/>
      <c r="U124" s="106"/>
      <c r="V124" s="106"/>
      <c r="W124" s="631"/>
      <c r="X124" s="126"/>
      <c r="Y124" s="121"/>
      <c r="Z124" s="632"/>
      <c r="AA124" s="106"/>
      <c r="AB124" s="644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106"/>
      <c r="AV124" s="106"/>
      <c r="AW124" s="106"/>
      <c r="AX124" s="106"/>
      <c r="AY124" s="106"/>
      <c r="AZ124" s="106"/>
      <c r="BA124" s="106"/>
      <c r="BB124" s="106"/>
    </row>
    <row r="125" spans="2:54">
      <c r="B125" s="157"/>
      <c r="C125" s="126"/>
      <c r="D125" s="629"/>
      <c r="E125" s="648"/>
      <c r="F125" s="652"/>
      <c r="G125" s="652"/>
      <c r="H125" s="630"/>
      <c r="I125" s="630"/>
      <c r="J125" s="630"/>
      <c r="K125" s="630"/>
      <c r="L125" s="653"/>
      <c r="M125" s="652"/>
      <c r="N125" s="630"/>
      <c r="O125" s="634"/>
      <c r="P125" s="635"/>
      <c r="Q125" s="367"/>
      <c r="R125" s="106"/>
      <c r="S125" s="106"/>
      <c r="T125" s="106"/>
      <c r="U125" s="106"/>
      <c r="V125" s="106"/>
      <c r="W125" s="631"/>
      <c r="X125" s="126"/>
      <c r="Y125" s="121"/>
      <c r="Z125" s="632"/>
      <c r="AA125" s="106"/>
      <c r="AB125" s="647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106"/>
      <c r="AV125" s="106"/>
      <c r="AW125" s="106"/>
      <c r="AX125" s="106"/>
      <c r="AY125" s="106"/>
      <c r="AZ125" s="106"/>
      <c r="BA125" s="106"/>
      <c r="BB125" s="106"/>
    </row>
    <row r="126" spans="2:54">
      <c r="B126" s="157"/>
      <c r="C126" s="126"/>
      <c r="D126" s="629"/>
      <c r="E126" s="648"/>
      <c r="F126" s="153"/>
      <c r="G126" s="153"/>
      <c r="H126" s="153"/>
      <c r="I126" s="153"/>
      <c r="J126" s="153"/>
      <c r="K126" s="153"/>
      <c r="L126" s="153"/>
      <c r="M126" s="153"/>
      <c r="N126" s="153"/>
      <c r="O126" s="634"/>
      <c r="P126" s="635"/>
      <c r="Q126" s="367"/>
      <c r="R126" s="106"/>
      <c r="S126" s="106"/>
      <c r="T126" s="106"/>
      <c r="U126" s="106"/>
      <c r="V126" s="106"/>
      <c r="W126" s="631"/>
      <c r="X126" s="126"/>
      <c r="Y126" s="121"/>
      <c r="Z126" s="632"/>
      <c r="AA126" s="106"/>
      <c r="AB126" s="633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106"/>
      <c r="AV126" s="106"/>
      <c r="AW126" s="106"/>
      <c r="AX126" s="106"/>
      <c r="AY126" s="106"/>
      <c r="AZ126" s="106"/>
      <c r="BA126" s="106"/>
      <c r="BB126" s="106"/>
    </row>
    <row r="127" spans="2:54" ht="11.25" customHeight="1">
      <c r="B127" s="157"/>
      <c r="C127" s="126"/>
      <c r="D127" s="629"/>
      <c r="E127" s="648"/>
      <c r="F127" s="153"/>
      <c r="G127" s="153"/>
      <c r="H127" s="153"/>
      <c r="I127" s="153"/>
      <c r="J127" s="153"/>
      <c r="K127" s="153"/>
      <c r="L127" s="153"/>
      <c r="M127" s="153"/>
      <c r="N127" s="153"/>
      <c r="O127" s="634"/>
      <c r="P127" s="635"/>
      <c r="Q127" s="367"/>
      <c r="R127" s="106"/>
      <c r="S127" s="106"/>
      <c r="T127" s="106"/>
      <c r="U127" s="106"/>
      <c r="V127" s="106"/>
      <c r="W127" s="631"/>
      <c r="X127" s="126"/>
      <c r="Y127" s="121"/>
      <c r="Z127" s="632"/>
      <c r="AA127" s="106"/>
      <c r="AB127" s="633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106"/>
      <c r="AV127" s="106"/>
      <c r="AW127" s="106"/>
      <c r="AX127" s="106"/>
      <c r="AY127" s="106"/>
      <c r="AZ127" s="106"/>
      <c r="BA127" s="106"/>
      <c r="BB127" s="106"/>
    </row>
    <row r="128" spans="2:54" ht="12.75" customHeight="1">
      <c r="B128" s="157"/>
      <c r="C128" s="126"/>
      <c r="D128" s="629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634"/>
      <c r="P128" s="635"/>
      <c r="Q128" s="367"/>
      <c r="R128" s="106"/>
      <c r="S128" s="106"/>
      <c r="T128" s="106"/>
      <c r="U128" s="106"/>
      <c r="V128" s="106"/>
      <c r="W128" s="631"/>
      <c r="X128" s="126"/>
      <c r="Y128" s="121"/>
      <c r="Z128" s="632"/>
      <c r="AA128" s="106"/>
      <c r="AB128" s="633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106"/>
      <c r="AV128" s="106"/>
      <c r="AW128" s="106"/>
      <c r="AX128" s="106"/>
      <c r="AY128" s="106"/>
      <c r="AZ128" s="106"/>
      <c r="BA128" s="106"/>
      <c r="BB128" s="106"/>
    </row>
    <row r="129" spans="2:54" ht="11.25" customHeight="1">
      <c r="B129" s="157"/>
      <c r="C129" s="126"/>
      <c r="D129" s="629"/>
      <c r="E129" s="153"/>
      <c r="F129" s="153"/>
      <c r="G129" s="153"/>
      <c r="H129" s="153"/>
      <c r="I129" s="153"/>
      <c r="J129" s="153"/>
      <c r="K129" s="649"/>
      <c r="L129" s="153"/>
      <c r="M129" s="153"/>
      <c r="N129" s="153"/>
      <c r="O129" s="637"/>
      <c r="P129" s="635"/>
      <c r="Q129" s="367"/>
      <c r="R129" s="106"/>
      <c r="S129" s="106"/>
      <c r="T129" s="106"/>
      <c r="U129" s="106"/>
      <c r="V129" s="106"/>
      <c r="W129" s="650"/>
      <c r="X129" s="126"/>
      <c r="Y129" s="651"/>
      <c r="Z129" s="632"/>
      <c r="AA129" s="106"/>
      <c r="AB129" s="633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106"/>
      <c r="AV129" s="106"/>
      <c r="AW129" s="106"/>
      <c r="AX129" s="106"/>
      <c r="AY129" s="106"/>
      <c r="AZ129" s="106"/>
      <c r="BA129" s="106"/>
      <c r="BB129" s="106"/>
    </row>
    <row r="130" spans="2:54">
      <c r="B130" s="197"/>
      <c r="C130" s="106"/>
      <c r="D130" s="197"/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94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106"/>
      <c r="AV130" s="106"/>
      <c r="AW130" s="106"/>
      <c r="AX130" s="106"/>
      <c r="AY130" s="106"/>
      <c r="AZ130" s="106"/>
      <c r="BA130" s="106"/>
      <c r="BB130" s="106"/>
    </row>
    <row r="131" spans="2:54">
      <c r="B131" s="106"/>
      <c r="C131" s="126"/>
      <c r="D131" s="367"/>
      <c r="E131" s="201"/>
      <c r="F131" s="201"/>
      <c r="G131" s="201"/>
      <c r="H131" s="201"/>
      <c r="I131" s="201"/>
      <c r="J131" s="201"/>
      <c r="K131" s="201"/>
      <c r="L131" s="201"/>
      <c r="M131" s="126"/>
      <c r="N131" s="126"/>
      <c r="O131" s="98"/>
      <c r="P131" s="98"/>
      <c r="Q131" s="126"/>
      <c r="R131" s="367"/>
      <c r="S131" s="106"/>
      <c r="T131" s="367"/>
      <c r="U131" s="12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106"/>
      <c r="AV131" s="106"/>
      <c r="AW131" s="106"/>
      <c r="AX131" s="106"/>
      <c r="AY131" s="106"/>
      <c r="AZ131" s="106"/>
      <c r="BA131" s="106"/>
      <c r="BB131" s="106"/>
    </row>
    <row r="132" spans="2:54">
      <c r="B132" s="106"/>
      <c r="C132" s="126"/>
      <c r="D132" s="98"/>
      <c r="E132" s="624"/>
      <c r="F132" s="201"/>
      <c r="G132" s="201"/>
      <c r="H132" s="201"/>
      <c r="I132" s="201"/>
      <c r="J132" s="201"/>
      <c r="K132" s="201"/>
      <c r="L132" s="201"/>
      <c r="M132" s="126"/>
      <c r="N132" s="126"/>
      <c r="O132" s="98"/>
      <c r="P132" s="98"/>
      <c r="Q132" s="126"/>
      <c r="R132" s="367"/>
      <c r="S132" s="106"/>
      <c r="T132" s="367"/>
      <c r="U132" s="12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106"/>
      <c r="AV132" s="106"/>
      <c r="AW132" s="106"/>
      <c r="AX132" s="106"/>
      <c r="AY132" s="106"/>
      <c r="AZ132" s="106"/>
      <c r="BA132" s="106"/>
      <c r="BB132" s="106"/>
    </row>
    <row r="133" spans="2:54">
      <c r="B133" s="106"/>
      <c r="C133" s="367"/>
      <c r="D133" s="367"/>
      <c r="E133" s="201"/>
      <c r="F133" s="201"/>
      <c r="G133" s="201"/>
      <c r="H133" s="201"/>
      <c r="I133" s="106"/>
      <c r="J133" s="106"/>
      <c r="K133" s="201"/>
      <c r="L133" s="104"/>
      <c r="M133" s="126"/>
      <c r="N133" s="126"/>
      <c r="O133" s="98"/>
      <c r="P133" s="98"/>
      <c r="Q133" s="367"/>
      <c r="R133" s="367"/>
      <c r="S133" s="106"/>
      <c r="T133" s="367"/>
      <c r="U133" s="126"/>
      <c r="V133" s="106"/>
      <c r="W133" s="106"/>
      <c r="X133" s="106"/>
      <c r="Y133" s="106"/>
      <c r="Z133" s="106"/>
      <c r="AA133" s="106"/>
      <c r="AB133" s="62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106"/>
      <c r="AV133" s="106"/>
      <c r="AW133" s="106"/>
      <c r="AX133" s="106"/>
      <c r="AY133" s="106"/>
      <c r="AZ133" s="106"/>
      <c r="BA133" s="106"/>
      <c r="BB133" s="106"/>
    </row>
    <row r="134" spans="2:54">
      <c r="B134" s="106"/>
      <c r="C134" s="126"/>
      <c r="D134" s="126"/>
      <c r="E134" s="367"/>
      <c r="F134" s="367"/>
      <c r="G134" s="367"/>
      <c r="H134" s="367"/>
      <c r="I134" s="367"/>
      <c r="J134" s="367"/>
      <c r="K134" s="367"/>
      <c r="L134" s="367"/>
      <c r="M134" s="367"/>
      <c r="N134" s="367"/>
      <c r="O134" s="98"/>
      <c r="P134" s="98"/>
      <c r="Q134" s="367"/>
      <c r="R134" s="367"/>
      <c r="S134" s="106"/>
      <c r="T134" s="367"/>
      <c r="U134" s="126"/>
      <c r="V134" s="106"/>
      <c r="W134" s="106"/>
      <c r="X134" s="106"/>
      <c r="Y134" s="106"/>
      <c r="Z134" s="334"/>
      <c r="AA134" s="106"/>
      <c r="AB134" s="62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106"/>
      <c r="AV134" s="106"/>
      <c r="AW134" s="106"/>
      <c r="AX134" s="106"/>
      <c r="AY134" s="106"/>
      <c r="AZ134" s="106"/>
      <c r="BA134" s="106"/>
      <c r="BB134" s="106"/>
    </row>
    <row r="135" spans="2:54">
      <c r="B135" s="106"/>
      <c r="C135" s="367"/>
      <c r="D135" s="106"/>
      <c r="E135" s="367"/>
      <c r="F135" s="367"/>
      <c r="G135" s="367"/>
      <c r="H135" s="367"/>
      <c r="I135" s="367"/>
      <c r="J135" s="367"/>
      <c r="K135" s="367"/>
      <c r="L135" s="367"/>
      <c r="M135" s="367"/>
      <c r="N135" s="367"/>
      <c r="O135" s="98"/>
      <c r="P135" s="98"/>
      <c r="Q135" s="126"/>
      <c r="R135" s="367"/>
      <c r="S135" s="106"/>
      <c r="T135" s="367"/>
      <c r="U135" s="126"/>
      <c r="V135" s="106"/>
      <c r="W135" s="106"/>
      <c r="X135" s="106"/>
      <c r="Y135" s="106"/>
      <c r="Z135" s="334"/>
      <c r="AA135" s="106"/>
      <c r="AB135" s="627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106"/>
      <c r="AV135" s="106"/>
      <c r="AW135" s="106"/>
      <c r="AX135" s="106"/>
      <c r="AY135" s="106"/>
      <c r="AZ135" s="106"/>
      <c r="BA135" s="106"/>
      <c r="BB135" s="106"/>
    </row>
    <row r="136" spans="2:54">
      <c r="B136" s="106"/>
      <c r="C136" s="126"/>
      <c r="D136" s="201"/>
      <c r="E136" s="126"/>
      <c r="F136" s="126"/>
      <c r="G136" s="126"/>
      <c r="H136" s="126"/>
      <c r="I136" s="101"/>
      <c r="J136" s="126"/>
      <c r="K136" s="126"/>
      <c r="L136" s="126"/>
      <c r="M136" s="126"/>
      <c r="N136" s="101"/>
      <c r="O136" s="98"/>
      <c r="P136" s="98"/>
      <c r="Q136" s="201"/>
      <c r="R136" s="367"/>
      <c r="S136" s="126"/>
      <c r="T136" s="367"/>
      <c r="U136" s="126"/>
      <c r="V136" s="106"/>
      <c r="W136" s="274"/>
      <c r="X136" s="367"/>
      <c r="Y136" s="157"/>
      <c r="Z136" s="628"/>
      <c r="AA136" s="106"/>
      <c r="AB136" s="627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106"/>
      <c r="AV136" s="106"/>
      <c r="AW136" s="106"/>
      <c r="AX136" s="106"/>
      <c r="AY136" s="106"/>
      <c r="AZ136" s="106"/>
      <c r="BA136" s="106"/>
      <c r="BB136" s="106"/>
    </row>
    <row r="137" spans="2:54">
      <c r="B137" s="157"/>
      <c r="C137" s="126"/>
      <c r="D137" s="629"/>
      <c r="E137" s="630"/>
      <c r="F137" s="630"/>
      <c r="G137" s="630"/>
      <c r="H137" s="630"/>
      <c r="I137" s="630"/>
      <c r="J137" s="630"/>
      <c r="K137" s="630"/>
      <c r="L137" s="630"/>
      <c r="M137" s="630"/>
      <c r="N137" s="630"/>
      <c r="O137" s="629"/>
      <c r="P137" s="367"/>
      <c r="Q137" s="367"/>
      <c r="R137" s="106"/>
      <c r="S137" s="507"/>
      <c r="T137" s="106"/>
      <c r="U137" s="106"/>
      <c r="V137" s="106"/>
      <c r="W137" s="631"/>
      <c r="X137" s="126"/>
      <c r="Y137" s="121"/>
      <c r="Z137" s="632"/>
      <c r="AA137" s="106"/>
      <c r="AB137" s="633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106"/>
      <c r="AV137" s="106"/>
      <c r="AW137" s="106"/>
      <c r="AX137" s="106"/>
      <c r="AY137" s="106"/>
      <c r="AZ137" s="106"/>
      <c r="BA137" s="106"/>
      <c r="BB137" s="106"/>
    </row>
    <row r="138" spans="2:54">
      <c r="B138" s="157"/>
      <c r="C138" s="126"/>
      <c r="D138" s="629"/>
      <c r="E138" s="630"/>
      <c r="F138" s="630"/>
      <c r="G138" s="630"/>
      <c r="H138" s="630"/>
      <c r="I138" s="630"/>
      <c r="J138" s="630"/>
      <c r="K138" s="630"/>
      <c r="L138" s="630"/>
      <c r="M138" s="630"/>
      <c r="N138" s="630"/>
      <c r="O138" s="634"/>
      <c r="P138" s="635"/>
      <c r="Q138" s="367"/>
      <c r="R138" s="106"/>
      <c r="S138" s="106"/>
      <c r="T138" s="106"/>
      <c r="U138" s="106"/>
      <c r="V138" s="106"/>
      <c r="W138" s="631"/>
      <c r="X138" s="126"/>
      <c r="Y138" s="121"/>
      <c r="Z138" s="632"/>
      <c r="AA138" s="106"/>
      <c r="AB138" s="633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106"/>
      <c r="AV138" s="106"/>
      <c r="AW138" s="106"/>
      <c r="AX138" s="106"/>
      <c r="AY138" s="106"/>
      <c r="AZ138" s="106"/>
      <c r="BA138" s="106"/>
      <c r="BB138" s="106"/>
    </row>
    <row r="139" spans="2:54">
      <c r="B139" s="157"/>
      <c r="C139" s="126"/>
      <c r="D139" s="629"/>
      <c r="E139" s="630"/>
      <c r="F139" s="630"/>
      <c r="G139" s="630"/>
      <c r="H139" s="645"/>
      <c r="I139" s="630"/>
      <c r="J139" s="630"/>
      <c r="K139" s="645"/>
      <c r="L139" s="630"/>
      <c r="M139" s="630"/>
      <c r="N139" s="630"/>
      <c r="O139" s="629"/>
      <c r="P139" s="635"/>
      <c r="Q139" s="367"/>
      <c r="R139" s="106"/>
      <c r="S139" s="106"/>
      <c r="T139" s="106"/>
      <c r="U139" s="106"/>
      <c r="V139" s="106"/>
      <c r="W139" s="631"/>
      <c r="X139" s="126"/>
      <c r="Y139" s="121"/>
      <c r="Z139" s="632"/>
      <c r="AA139" s="106"/>
      <c r="AB139" s="63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106"/>
      <c r="AV139" s="106"/>
      <c r="AW139" s="106"/>
      <c r="AX139" s="106"/>
      <c r="AY139" s="106"/>
      <c r="AZ139" s="106"/>
      <c r="BA139" s="106"/>
      <c r="BB139" s="106"/>
    </row>
    <row r="140" spans="2:54">
      <c r="B140" s="157"/>
      <c r="C140" s="126"/>
      <c r="D140" s="629"/>
      <c r="E140" s="630"/>
      <c r="F140" s="630"/>
      <c r="G140" s="630"/>
      <c r="H140" s="630"/>
      <c r="I140" s="630"/>
      <c r="J140" s="630"/>
      <c r="K140" s="630"/>
      <c r="L140" s="630"/>
      <c r="M140" s="630"/>
      <c r="N140" s="645"/>
      <c r="O140" s="637"/>
      <c r="P140" s="635"/>
      <c r="Q140" s="367"/>
      <c r="R140" s="106"/>
      <c r="S140" s="106"/>
      <c r="T140" s="106"/>
      <c r="U140" s="106"/>
      <c r="V140" s="106"/>
      <c r="W140" s="631"/>
      <c r="X140" s="126"/>
      <c r="Y140" s="121"/>
      <c r="Z140" s="632"/>
      <c r="AA140" s="106"/>
      <c r="AB140" s="633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106"/>
      <c r="AV140" s="106"/>
      <c r="AW140" s="106"/>
      <c r="AX140" s="106"/>
      <c r="AY140" s="106"/>
      <c r="AZ140" s="106"/>
      <c r="BA140" s="106"/>
      <c r="BB140" s="106"/>
    </row>
    <row r="141" spans="2:54">
      <c r="B141" s="157"/>
      <c r="C141" s="126"/>
      <c r="D141" s="629"/>
      <c r="E141" s="630"/>
      <c r="F141" s="630"/>
      <c r="G141" s="630"/>
      <c r="H141" s="630"/>
      <c r="I141" s="630"/>
      <c r="J141" s="630"/>
      <c r="K141" s="630"/>
      <c r="L141" s="630"/>
      <c r="M141" s="630"/>
      <c r="N141" s="630"/>
      <c r="O141" s="629"/>
      <c r="P141" s="635"/>
      <c r="Q141" s="367"/>
      <c r="R141" s="106"/>
      <c r="S141" s="106"/>
      <c r="T141" s="106"/>
      <c r="U141" s="106"/>
      <c r="V141" s="106"/>
      <c r="W141" s="631"/>
      <c r="X141" s="126"/>
      <c r="Y141" s="121"/>
      <c r="Z141" s="632"/>
      <c r="AA141" s="106"/>
      <c r="AB141" s="638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106"/>
      <c r="AV141" s="106"/>
      <c r="AW141" s="106"/>
      <c r="AX141" s="106"/>
      <c r="AY141" s="106"/>
      <c r="AZ141" s="106"/>
      <c r="BA141" s="106"/>
      <c r="BB141" s="106"/>
    </row>
    <row r="142" spans="2:54">
      <c r="B142" s="157"/>
      <c r="C142" s="126"/>
      <c r="D142" s="629"/>
      <c r="E142" s="630"/>
      <c r="F142" s="630"/>
      <c r="G142" s="630"/>
      <c r="H142" s="630"/>
      <c r="I142" s="630"/>
      <c r="J142" s="630"/>
      <c r="K142" s="630"/>
      <c r="L142" s="630"/>
      <c r="M142" s="630"/>
      <c r="N142" s="630"/>
      <c r="O142" s="629"/>
      <c r="P142" s="635"/>
      <c r="Q142" s="367"/>
      <c r="R142" s="106"/>
      <c r="S142" s="106"/>
      <c r="T142" s="106"/>
      <c r="U142" s="106"/>
      <c r="V142" s="106"/>
      <c r="W142" s="631"/>
      <c r="X142" s="126"/>
      <c r="Y142" s="121"/>
      <c r="Z142" s="632"/>
      <c r="AA142" s="106"/>
      <c r="AB142" s="63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106"/>
      <c r="AV142" s="106"/>
      <c r="AW142" s="106"/>
      <c r="AX142" s="106"/>
      <c r="AY142" s="106"/>
      <c r="AZ142" s="106"/>
      <c r="BA142" s="106"/>
      <c r="BB142" s="106"/>
    </row>
    <row r="143" spans="2:54">
      <c r="B143" s="157"/>
      <c r="C143" s="126"/>
      <c r="D143" s="629"/>
      <c r="E143" s="630"/>
      <c r="F143" s="630"/>
      <c r="G143" s="98"/>
      <c r="H143" s="640"/>
      <c r="I143" s="645"/>
      <c r="J143" s="630"/>
      <c r="K143" s="630"/>
      <c r="L143" s="630"/>
      <c r="M143" s="630"/>
      <c r="N143" s="630"/>
      <c r="O143" s="639"/>
      <c r="P143" s="635"/>
      <c r="Q143" s="367"/>
      <c r="R143" s="106"/>
      <c r="S143" s="106"/>
      <c r="T143" s="106"/>
      <c r="U143" s="106"/>
      <c r="V143" s="106"/>
      <c r="W143" s="631"/>
      <c r="X143" s="126"/>
      <c r="Y143" s="121"/>
      <c r="Z143" s="632"/>
      <c r="AA143" s="106"/>
      <c r="AB143" s="638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106"/>
      <c r="AV143" s="106"/>
      <c r="AW143" s="106"/>
      <c r="AX143" s="106"/>
      <c r="AY143" s="106"/>
      <c r="AZ143" s="106"/>
      <c r="BA143" s="106"/>
      <c r="BB143" s="106"/>
    </row>
    <row r="144" spans="2:54">
      <c r="B144" s="157"/>
      <c r="C144" s="126"/>
      <c r="D144" s="629"/>
      <c r="E144" s="496"/>
      <c r="F144" s="630"/>
      <c r="G144" s="630"/>
      <c r="H144" s="630"/>
      <c r="I144" s="630"/>
      <c r="J144" s="630"/>
      <c r="K144" s="630"/>
      <c r="L144" s="630"/>
      <c r="M144" s="630"/>
      <c r="N144" s="630"/>
      <c r="O144" s="629"/>
      <c r="P144" s="635"/>
      <c r="Q144" s="367"/>
      <c r="R144" s="106"/>
      <c r="S144" s="106"/>
      <c r="T144" s="106"/>
      <c r="U144" s="106"/>
      <c r="V144" s="106"/>
      <c r="W144" s="631"/>
      <c r="X144" s="126"/>
      <c r="Y144" s="121"/>
      <c r="Z144" s="632"/>
      <c r="AA144" s="106"/>
      <c r="AB144" s="633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106"/>
      <c r="AV144" s="106"/>
      <c r="AW144" s="106"/>
      <c r="AX144" s="106"/>
      <c r="AY144" s="106"/>
      <c r="AZ144" s="106"/>
      <c r="BA144" s="106"/>
      <c r="BB144" s="106"/>
    </row>
    <row r="145" spans="2:54">
      <c r="B145" s="157"/>
      <c r="C145" s="126"/>
      <c r="D145" s="629"/>
      <c r="E145" s="496"/>
      <c r="F145" s="630"/>
      <c r="G145" s="630"/>
      <c r="H145" s="630"/>
      <c r="I145" s="630"/>
      <c r="J145" s="630"/>
      <c r="K145" s="630"/>
      <c r="L145" s="630"/>
      <c r="M145" s="630"/>
      <c r="N145" s="630"/>
      <c r="O145" s="629"/>
      <c r="P145" s="635"/>
      <c r="Q145" s="367"/>
      <c r="R145" s="106"/>
      <c r="S145" s="106"/>
      <c r="T145" s="106"/>
      <c r="U145" s="106"/>
      <c r="V145" s="106"/>
      <c r="W145" s="631"/>
      <c r="X145" s="126"/>
      <c r="Y145" s="121"/>
      <c r="Z145" s="632"/>
      <c r="AA145" s="106"/>
      <c r="AB145" s="633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106"/>
      <c r="AV145" s="106"/>
      <c r="AW145" s="106"/>
      <c r="AX145" s="106"/>
      <c r="AY145" s="106"/>
      <c r="AZ145" s="106"/>
      <c r="BA145" s="106"/>
      <c r="BB145" s="106"/>
    </row>
    <row r="146" spans="2:54">
      <c r="B146" s="157"/>
      <c r="C146" s="126"/>
      <c r="D146" s="629"/>
      <c r="E146" s="496"/>
      <c r="F146" s="630"/>
      <c r="G146" s="630"/>
      <c r="H146" s="630"/>
      <c r="I146" s="630"/>
      <c r="J146" s="630"/>
      <c r="K146" s="630"/>
      <c r="L146" s="630"/>
      <c r="M146" s="630"/>
      <c r="N146" s="630"/>
      <c r="O146" s="629"/>
      <c r="P146" s="635"/>
      <c r="Q146" s="367"/>
      <c r="R146" s="106"/>
      <c r="S146" s="106"/>
      <c r="T146" s="106"/>
      <c r="U146" s="106"/>
      <c r="V146" s="106"/>
      <c r="W146" s="631"/>
      <c r="X146" s="126"/>
      <c r="Y146" s="121"/>
      <c r="Z146" s="632"/>
      <c r="AA146" s="106"/>
      <c r="AB146" s="633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106"/>
      <c r="AV146" s="106"/>
      <c r="AW146" s="106"/>
      <c r="AX146" s="106"/>
      <c r="AY146" s="106"/>
      <c r="AZ146" s="106"/>
      <c r="BA146" s="106"/>
      <c r="BB146" s="106"/>
    </row>
    <row r="147" spans="2:54">
      <c r="B147" s="157"/>
      <c r="C147" s="126"/>
      <c r="D147" s="629"/>
      <c r="E147" s="496"/>
      <c r="F147" s="630"/>
      <c r="G147" s="630"/>
      <c r="H147" s="630"/>
      <c r="I147" s="630"/>
      <c r="J147" s="630"/>
      <c r="K147" s="630"/>
      <c r="L147" s="630"/>
      <c r="M147" s="630"/>
      <c r="N147" s="630"/>
      <c r="O147" s="629"/>
      <c r="P147" s="635"/>
      <c r="Q147" s="367"/>
      <c r="R147" s="106"/>
      <c r="S147" s="106"/>
      <c r="T147" s="106"/>
      <c r="U147" s="106"/>
      <c r="V147" s="106"/>
      <c r="W147" s="631"/>
      <c r="X147" s="126"/>
      <c r="Y147" s="121"/>
      <c r="Z147" s="632"/>
      <c r="AA147" s="106"/>
      <c r="AB147" s="633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106"/>
      <c r="AV147" s="106"/>
      <c r="AW147" s="106"/>
      <c r="AX147" s="106"/>
      <c r="AY147" s="106"/>
      <c r="AZ147" s="106"/>
      <c r="BA147" s="106"/>
      <c r="BB147" s="106"/>
    </row>
    <row r="148" spans="2:54">
      <c r="B148" s="157"/>
      <c r="C148" s="126"/>
      <c r="D148" s="629"/>
      <c r="E148" s="496"/>
      <c r="F148" s="630"/>
      <c r="G148" s="630"/>
      <c r="H148" s="630"/>
      <c r="I148" s="630"/>
      <c r="J148" s="630"/>
      <c r="K148" s="630"/>
      <c r="L148" s="630"/>
      <c r="M148" s="630"/>
      <c r="N148" s="630"/>
      <c r="O148" s="629"/>
      <c r="P148" s="635"/>
      <c r="Q148" s="367"/>
      <c r="R148" s="106"/>
      <c r="S148" s="106"/>
      <c r="T148" s="106"/>
      <c r="U148" s="106"/>
      <c r="V148" s="106"/>
      <c r="W148" s="631"/>
      <c r="X148" s="126"/>
      <c r="Y148" s="121"/>
      <c r="Z148" s="632"/>
      <c r="AA148" s="106"/>
      <c r="AB148" s="633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106"/>
      <c r="AV148" s="106"/>
      <c r="AW148" s="106"/>
      <c r="AX148" s="106"/>
      <c r="AY148" s="106"/>
      <c r="AZ148" s="106"/>
      <c r="BA148" s="106"/>
      <c r="BB148" s="106"/>
    </row>
    <row r="149" spans="2:54">
      <c r="B149" s="157"/>
      <c r="C149" s="126"/>
      <c r="D149" s="629"/>
      <c r="E149" s="496"/>
      <c r="F149" s="630"/>
      <c r="G149" s="630"/>
      <c r="H149" s="630"/>
      <c r="I149" s="630"/>
      <c r="J149" s="630"/>
      <c r="K149" s="630"/>
      <c r="L149" s="630"/>
      <c r="M149" s="630"/>
      <c r="N149" s="630"/>
      <c r="O149" s="629"/>
      <c r="P149" s="635"/>
      <c r="Q149" s="367"/>
      <c r="R149" s="106"/>
      <c r="S149" s="106"/>
      <c r="T149" s="106"/>
      <c r="U149" s="106"/>
      <c r="V149" s="106"/>
      <c r="W149" s="631"/>
      <c r="X149" s="126"/>
      <c r="Y149" s="121"/>
      <c r="Z149" s="632"/>
      <c r="AA149" s="106"/>
      <c r="AB149" s="633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106"/>
      <c r="AV149" s="106"/>
      <c r="AW149" s="106"/>
      <c r="AX149" s="106"/>
      <c r="AY149" s="106"/>
      <c r="AZ149" s="106"/>
      <c r="BA149" s="106"/>
      <c r="BB149" s="106"/>
    </row>
    <row r="150" spans="2:54" ht="13.5" customHeight="1">
      <c r="B150" s="157"/>
      <c r="C150" s="126"/>
      <c r="D150" s="629"/>
      <c r="E150" s="496"/>
      <c r="F150" s="630"/>
      <c r="G150" s="630"/>
      <c r="H150" s="630"/>
      <c r="I150" s="630"/>
      <c r="J150" s="630"/>
      <c r="K150" s="630"/>
      <c r="L150" s="630"/>
      <c r="M150" s="630"/>
      <c r="N150" s="630"/>
      <c r="O150" s="629"/>
      <c r="P150" s="635"/>
      <c r="Q150" s="367"/>
      <c r="R150" s="106"/>
      <c r="S150" s="106"/>
      <c r="T150" s="106"/>
      <c r="U150" s="106"/>
      <c r="V150" s="106"/>
      <c r="W150" s="631"/>
      <c r="X150" s="126"/>
      <c r="Y150" s="121"/>
      <c r="Z150" s="632"/>
      <c r="AA150" s="106"/>
      <c r="AB150" s="633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106"/>
      <c r="AV150" s="106"/>
      <c r="AW150" s="106"/>
      <c r="AX150" s="106"/>
      <c r="AY150" s="106"/>
      <c r="AZ150" s="106"/>
      <c r="BA150" s="106"/>
      <c r="BB150" s="106"/>
    </row>
    <row r="151" spans="2:54">
      <c r="B151" s="157"/>
      <c r="C151" s="126"/>
      <c r="D151" s="629"/>
      <c r="E151" s="496"/>
      <c r="F151" s="630"/>
      <c r="G151" s="630"/>
      <c r="H151" s="630"/>
      <c r="I151" s="630"/>
      <c r="J151" s="630"/>
      <c r="K151" s="630"/>
      <c r="L151" s="630"/>
      <c r="M151" s="630"/>
      <c r="N151" s="630"/>
      <c r="O151" s="629"/>
      <c r="P151" s="635"/>
      <c r="Q151" s="367"/>
      <c r="R151" s="106"/>
      <c r="S151" s="106"/>
      <c r="T151" s="106"/>
      <c r="U151" s="106"/>
      <c r="V151" s="106"/>
      <c r="W151" s="631"/>
      <c r="X151" s="126"/>
      <c r="Y151" s="121"/>
      <c r="Z151" s="632"/>
      <c r="AA151" s="106"/>
      <c r="AB151" s="63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106"/>
      <c r="AV151" s="106"/>
      <c r="AW151" s="106"/>
      <c r="AX151" s="106"/>
      <c r="AY151" s="106"/>
      <c r="AZ151" s="106"/>
      <c r="BA151" s="106"/>
      <c r="BB151" s="106"/>
    </row>
    <row r="152" spans="2:54" ht="12.75" customHeight="1">
      <c r="B152" s="157"/>
      <c r="C152" s="126"/>
      <c r="D152" s="629"/>
      <c r="E152" s="496"/>
      <c r="F152" s="640"/>
      <c r="G152" s="641"/>
      <c r="H152" s="630"/>
      <c r="I152" s="630"/>
      <c r="J152" s="630"/>
      <c r="K152" s="630"/>
      <c r="L152" s="640"/>
      <c r="M152" s="640"/>
      <c r="N152" s="630"/>
      <c r="O152" s="634"/>
      <c r="P152" s="635"/>
      <c r="Q152" s="367"/>
      <c r="R152" s="106"/>
      <c r="S152" s="106"/>
      <c r="T152" s="106"/>
      <c r="U152" s="106"/>
      <c r="V152" s="106"/>
      <c r="W152" s="631"/>
      <c r="X152" s="126"/>
      <c r="Y152" s="121"/>
      <c r="Z152" s="632"/>
      <c r="AA152" s="106"/>
      <c r="AB152" s="642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106"/>
      <c r="AV152" s="106"/>
      <c r="AW152" s="106"/>
      <c r="AX152" s="106"/>
      <c r="AY152" s="106"/>
      <c r="AZ152" s="106"/>
      <c r="BA152" s="106"/>
      <c r="BB152" s="106"/>
    </row>
    <row r="153" spans="2:54">
      <c r="B153" s="157"/>
      <c r="C153" s="126"/>
      <c r="D153" s="629"/>
      <c r="E153" s="496"/>
      <c r="F153" s="640"/>
      <c r="G153" s="641"/>
      <c r="H153" s="630"/>
      <c r="I153" s="630"/>
      <c r="J153" s="630"/>
      <c r="K153" s="630"/>
      <c r="L153" s="640"/>
      <c r="M153" s="640"/>
      <c r="N153" s="630"/>
      <c r="O153" s="629"/>
      <c r="P153" s="635"/>
      <c r="Q153" s="367"/>
      <c r="R153" s="106"/>
      <c r="S153" s="106"/>
      <c r="T153" s="106"/>
      <c r="U153" s="106"/>
      <c r="V153" s="106"/>
      <c r="W153" s="631"/>
      <c r="X153" s="126"/>
      <c r="Y153" s="121"/>
      <c r="Z153" s="632"/>
      <c r="AA153" s="106"/>
      <c r="AB153" s="633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106"/>
      <c r="AV153" s="106"/>
      <c r="AW153" s="106"/>
      <c r="AX153" s="106"/>
      <c r="AY153" s="106"/>
      <c r="AZ153" s="106"/>
      <c r="BA153" s="106"/>
      <c r="BB153" s="106"/>
    </row>
    <row r="154" spans="2:54" ht="12.75" customHeight="1">
      <c r="B154" s="157"/>
      <c r="C154" s="126"/>
      <c r="D154" s="629"/>
      <c r="E154" s="496"/>
      <c r="F154" s="640"/>
      <c r="G154" s="641"/>
      <c r="H154" s="630"/>
      <c r="I154" s="630"/>
      <c r="J154" s="630"/>
      <c r="K154" s="630"/>
      <c r="L154" s="640"/>
      <c r="M154" s="640"/>
      <c r="N154" s="630"/>
      <c r="O154" s="629"/>
      <c r="P154" s="635"/>
      <c r="Q154" s="367"/>
      <c r="R154" s="106"/>
      <c r="S154" s="106"/>
      <c r="T154" s="106"/>
      <c r="U154" s="106"/>
      <c r="V154" s="106"/>
      <c r="W154" s="631"/>
      <c r="X154" s="126"/>
      <c r="Y154" s="121"/>
      <c r="Z154" s="632"/>
      <c r="AA154" s="106"/>
      <c r="AB154" s="633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106"/>
      <c r="AV154" s="106"/>
      <c r="AW154" s="106"/>
      <c r="AX154" s="106"/>
      <c r="AY154" s="106"/>
      <c r="AZ154" s="106"/>
      <c r="BA154" s="106"/>
      <c r="BB154" s="106"/>
    </row>
    <row r="155" spans="2:54">
      <c r="B155" s="157"/>
      <c r="C155" s="126"/>
      <c r="D155" s="629"/>
      <c r="E155" s="654"/>
      <c r="F155" s="640"/>
      <c r="G155" s="641"/>
      <c r="H155" s="630"/>
      <c r="I155" s="652"/>
      <c r="J155" s="630"/>
      <c r="K155" s="652"/>
      <c r="L155" s="645"/>
      <c r="M155" s="645"/>
      <c r="N155" s="630"/>
      <c r="O155" s="629"/>
      <c r="P155" s="635"/>
      <c r="Q155" s="367"/>
      <c r="R155" s="106"/>
      <c r="S155" s="106"/>
      <c r="T155" s="106"/>
      <c r="U155" s="106"/>
      <c r="V155" s="106"/>
      <c r="W155" s="631"/>
      <c r="X155" s="126"/>
      <c r="Y155" s="121"/>
      <c r="Z155" s="632"/>
      <c r="AA155" s="106"/>
      <c r="AB155" s="638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106"/>
      <c r="AV155" s="106"/>
      <c r="AW155" s="106"/>
      <c r="AX155" s="106"/>
      <c r="AY155" s="106"/>
      <c r="AZ155" s="106"/>
      <c r="BA155" s="106"/>
      <c r="BB155" s="106"/>
    </row>
    <row r="156" spans="2:54">
      <c r="B156" s="157"/>
      <c r="C156" s="126"/>
      <c r="D156" s="629"/>
      <c r="E156" s="496"/>
      <c r="F156" s="645"/>
      <c r="G156" s="641"/>
      <c r="H156" s="630"/>
      <c r="I156" s="630"/>
      <c r="J156" s="630"/>
      <c r="K156" s="630"/>
      <c r="L156" s="645"/>
      <c r="M156" s="645"/>
      <c r="N156" s="630"/>
      <c r="O156" s="629"/>
      <c r="P156" s="635"/>
      <c r="Q156" s="367"/>
      <c r="R156" s="106"/>
      <c r="S156" s="106"/>
      <c r="T156" s="106"/>
      <c r="U156" s="106"/>
      <c r="V156" s="106"/>
      <c r="W156" s="631"/>
      <c r="X156" s="126"/>
      <c r="Y156" s="121"/>
      <c r="Z156" s="632"/>
      <c r="AA156" s="106"/>
      <c r="AB156" s="633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106"/>
      <c r="AV156" s="106"/>
      <c r="AW156" s="106"/>
      <c r="AX156" s="106"/>
      <c r="AY156" s="106"/>
      <c r="AZ156" s="106"/>
      <c r="BA156" s="106"/>
      <c r="BB156" s="106"/>
    </row>
    <row r="157" spans="2:54">
      <c r="B157" s="157"/>
      <c r="C157" s="126"/>
      <c r="D157" s="629"/>
      <c r="E157" s="496"/>
      <c r="F157" s="640"/>
      <c r="G157" s="641"/>
      <c r="H157" s="630"/>
      <c r="I157" s="630"/>
      <c r="J157" s="630"/>
      <c r="K157" s="630"/>
      <c r="L157" s="645"/>
      <c r="M157" s="640"/>
      <c r="N157" s="630"/>
      <c r="O157" s="629"/>
      <c r="P157" s="635"/>
      <c r="Q157" s="367"/>
      <c r="R157" s="106"/>
      <c r="S157" s="106"/>
      <c r="T157" s="106"/>
      <c r="U157" s="106"/>
      <c r="V157" s="106"/>
      <c r="W157" s="631"/>
      <c r="X157" s="126"/>
      <c r="Y157" s="121"/>
      <c r="Z157" s="632"/>
      <c r="AA157" s="106"/>
      <c r="AB157" s="633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106"/>
      <c r="AV157" s="106"/>
      <c r="AW157" s="106"/>
      <c r="AX157" s="106"/>
      <c r="AY157" s="106"/>
      <c r="AZ157" s="106"/>
      <c r="BA157" s="106"/>
      <c r="BB157" s="106"/>
    </row>
    <row r="158" spans="2:54">
      <c r="B158" s="157"/>
      <c r="C158" s="126"/>
      <c r="D158" s="629"/>
      <c r="E158" s="496"/>
      <c r="F158" s="645"/>
      <c r="G158" s="641"/>
      <c r="H158" s="630"/>
      <c r="I158" s="630"/>
      <c r="J158" s="630"/>
      <c r="K158" s="630"/>
      <c r="L158" s="641"/>
      <c r="M158" s="641"/>
      <c r="N158" s="98"/>
      <c r="O158" s="629"/>
      <c r="P158" s="635"/>
      <c r="Q158" s="367"/>
      <c r="R158" s="106"/>
      <c r="S158" s="106"/>
      <c r="T158" s="106"/>
      <c r="U158" s="106"/>
      <c r="V158" s="106"/>
      <c r="W158" s="631"/>
      <c r="X158" s="126"/>
      <c r="Y158" s="121"/>
      <c r="Z158" s="632"/>
      <c r="AA158" s="106"/>
      <c r="AB158" s="633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106"/>
      <c r="AV158" s="106"/>
      <c r="AW158" s="106"/>
      <c r="AX158" s="106"/>
      <c r="AY158" s="106"/>
      <c r="AZ158" s="106"/>
      <c r="BA158" s="106"/>
      <c r="BB158" s="106"/>
    </row>
    <row r="159" spans="2:54">
      <c r="B159" s="157"/>
      <c r="C159" s="126"/>
      <c r="D159" s="629"/>
      <c r="E159" s="496"/>
      <c r="F159" s="645"/>
      <c r="G159" s="645"/>
      <c r="H159" s="630"/>
      <c r="I159" s="630"/>
      <c r="J159" s="630"/>
      <c r="K159" s="640"/>
      <c r="L159" s="652"/>
      <c r="M159" s="645"/>
      <c r="N159" s="641"/>
      <c r="O159" s="629"/>
      <c r="P159" s="635"/>
      <c r="Q159" s="367"/>
      <c r="R159" s="106"/>
      <c r="S159" s="106"/>
      <c r="T159" s="106"/>
      <c r="U159" s="106"/>
      <c r="V159" s="106"/>
      <c r="W159" s="631"/>
      <c r="X159" s="126"/>
      <c r="Y159" s="121"/>
      <c r="Z159" s="632"/>
      <c r="AA159" s="106"/>
      <c r="AB159" s="633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106"/>
      <c r="AV159" s="106"/>
      <c r="AW159" s="106"/>
      <c r="AX159" s="106"/>
      <c r="AY159" s="106"/>
      <c r="AZ159" s="106"/>
      <c r="BA159" s="106"/>
      <c r="BB159" s="106"/>
    </row>
    <row r="160" spans="2:54" ht="10.5" customHeight="1">
      <c r="B160" s="157"/>
      <c r="C160" s="126"/>
      <c r="D160" s="629"/>
      <c r="E160" s="496"/>
      <c r="F160" s="640"/>
      <c r="G160" s="641"/>
      <c r="H160" s="630"/>
      <c r="I160" s="630"/>
      <c r="J160" s="630"/>
      <c r="K160" s="630"/>
      <c r="L160" s="640"/>
      <c r="M160" s="640"/>
      <c r="N160" s="630"/>
      <c r="O160" s="629"/>
      <c r="P160" s="635"/>
      <c r="Q160" s="367"/>
      <c r="R160" s="106"/>
      <c r="S160" s="106"/>
      <c r="T160" s="106"/>
      <c r="U160" s="106"/>
      <c r="V160" s="106"/>
      <c r="W160" s="631"/>
      <c r="X160" s="126"/>
      <c r="Y160" s="121"/>
      <c r="Z160" s="632"/>
      <c r="AA160" s="106"/>
      <c r="AB160" s="633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106"/>
      <c r="AV160" s="106"/>
      <c r="AW160" s="106"/>
      <c r="AX160" s="106"/>
      <c r="AY160" s="106"/>
      <c r="AZ160" s="106"/>
      <c r="BA160" s="106"/>
      <c r="BB160" s="106"/>
    </row>
    <row r="161" spans="2:54" ht="12.75" customHeight="1">
      <c r="B161" s="157"/>
      <c r="C161" s="126"/>
      <c r="D161" s="629"/>
      <c r="E161" s="496"/>
      <c r="F161" s="645"/>
      <c r="G161" s="641"/>
      <c r="H161" s="630"/>
      <c r="I161" s="630"/>
      <c r="J161" s="630"/>
      <c r="K161" s="630"/>
      <c r="L161" s="641"/>
      <c r="M161" s="641"/>
      <c r="N161" s="630"/>
      <c r="O161" s="629"/>
      <c r="P161" s="643"/>
      <c r="Q161" s="367"/>
      <c r="R161" s="106"/>
      <c r="S161" s="106"/>
      <c r="T161" s="106"/>
      <c r="U161" s="106"/>
      <c r="V161" s="106"/>
      <c r="W161" s="631"/>
      <c r="X161" s="126"/>
      <c r="Y161" s="121"/>
      <c r="Z161" s="632"/>
      <c r="AA161" s="106"/>
      <c r="AB161" s="644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106"/>
      <c r="AV161" s="106"/>
      <c r="AW161" s="106"/>
      <c r="AX161" s="106"/>
      <c r="AY161" s="106"/>
      <c r="AZ161" s="106"/>
      <c r="BA161" s="106"/>
      <c r="BB161" s="106"/>
    </row>
    <row r="162" spans="2:54">
      <c r="B162" s="157"/>
      <c r="C162" s="126"/>
      <c r="D162" s="629"/>
      <c r="E162" s="496"/>
      <c r="F162" s="640"/>
      <c r="G162" s="641"/>
      <c r="H162" s="630"/>
      <c r="I162" s="630"/>
      <c r="J162" s="630"/>
      <c r="K162" s="630"/>
      <c r="L162" s="641"/>
      <c r="M162" s="641"/>
      <c r="N162" s="630"/>
      <c r="O162" s="629"/>
      <c r="P162" s="635"/>
      <c r="Q162" s="367"/>
      <c r="R162" s="106"/>
      <c r="S162" s="106"/>
      <c r="T162" s="106"/>
      <c r="U162" s="106"/>
      <c r="V162" s="106"/>
      <c r="W162" s="631"/>
      <c r="X162" s="126"/>
      <c r="Y162" s="121"/>
      <c r="Z162" s="632"/>
      <c r="AA162" s="106"/>
      <c r="AB162" s="633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106"/>
      <c r="AV162" s="106"/>
      <c r="AW162" s="106"/>
      <c r="AX162" s="106"/>
      <c r="AY162" s="106"/>
      <c r="AZ162" s="106"/>
      <c r="BA162" s="106"/>
      <c r="BB162" s="106"/>
    </row>
    <row r="163" spans="2:54" ht="12.75" customHeight="1">
      <c r="B163" s="157"/>
      <c r="C163" s="126"/>
      <c r="D163" s="629"/>
      <c r="E163" s="496"/>
      <c r="F163" s="641"/>
      <c r="G163" s="645"/>
      <c r="H163" s="630"/>
      <c r="I163" s="630"/>
      <c r="J163" s="630"/>
      <c r="K163" s="630"/>
      <c r="L163" s="652"/>
      <c r="M163" s="645"/>
      <c r="N163" s="630"/>
      <c r="O163" s="629"/>
      <c r="P163" s="643"/>
      <c r="Q163" s="367"/>
      <c r="R163" s="106"/>
      <c r="S163" s="106"/>
      <c r="T163" s="106"/>
      <c r="U163" s="106"/>
      <c r="V163" s="106"/>
      <c r="W163" s="631"/>
      <c r="X163" s="126"/>
      <c r="Y163" s="121"/>
      <c r="Z163" s="632"/>
      <c r="AA163" s="106"/>
      <c r="AB163" s="644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106"/>
      <c r="AV163" s="106"/>
      <c r="AW163" s="106"/>
      <c r="AX163" s="106"/>
      <c r="AY163" s="106"/>
      <c r="AZ163" s="106"/>
      <c r="BA163" s="106"/>
      <c r="BB163" s="106"/>
    </row>
    <row r="164" spans="2:54" hidden="1">
      <c r="B164" s="157"/>
      <c r="C164" s="126"/>
      <c r="D164" s="629"/>
      <c r="E164" s="496"/>
      <c r="F164" s="645"/>
      <c r="G164" s="641"/>
      <c r="H164" s="630"/>
      <c r="I164" s="630"/>
      <c r="J164" s="630"/>
      <c r="K164" s="630"/>
      <c r="L164" s="640"/>
      <c r="M164" s="640"/>
      <c r="N164" s="630"/>
      <c r="O164" s="629"/>
      <c r="P164" s="635"/>
      <c r="Q164" s="367"/>
      <c r="R164" s="106"/>
      <c r="S164" s="106"/>
      <c r="T164" s="106"/>
      <c r="U164" s="106"/>
      <c r="V164" s="106"/>
      <c r="W164" s="631"/>
      <c r="X164" s="126"/>
      <c r="Y164" s="121"/>
      <c r="Z164" s="632"/>
      <c r="AA164" s="106"/>
      <c r="AB164" s="638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106"/>
      <c r="AV164" s="106"/>
      <c r="AW164" s="106"/>
      <c r="AX164" s="106"/>
      <c r="AY164" s="106"/>
      <c r="AZ164" s="106"/>
      <c r="BA164" s="106"/>
      <c r="BB164" s="106"/>
    </row>
    <row r="165" spans="2:54" ht="13.5" customHeight="1">
      <c r="B165" s="157"/>
      <c r="C165" s="101"/>
      <c r="D165" s="629"/>
      <c r="E165" s="496"/>
      <c r="F165" s="641"/>
      <c r="G165" s="641"/>
      <c r="H165" s="630"/>
      <c r="I165" s="630"/>
      <c r="J165" s="630"/>
      <c r="K165" s="630"/>
      <c r="L165" s="645"/>
      <c r="M165" s="645"/>
      <c r="N165" s="630"/>
      <c r="O165" s="629"/>
      <c r="P165" s="635"/>
      <c r="Q165" s="367"/>
      <c r="R165" s="106"/>
      <c r="S165" s="106"/>
      <c r="T165" s="106"/>
      <c r="U165" s="106"/>
      <c r="V165" s="106"/>
      <c r="W165" s="631"/>
      <c r="X165" s="126"/>
      <c r="Y165" s="121"/>
      <c r="Z165" s="632"/>
      <c r="AA165" s="106"/>
      <c r="AB165" s="633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106"/>
      <c r="AV165" s="106"/>
      <c r="AW165" s="106"/>
      <c r="AX165" s="106"/>
      <c r="AY165" s="106"/>
      <c r="AZ165" s="106"/>
      <c r="BA165" s="106"/>
      <c r="BB165" s="106"/>
    </row>
    <row r="166" spans="2:54" ht="12.75" customHeight="1">
      <c r="B166" s="157"/>
      <c r="C166" s="126"/>
      <c r="D166" s="629"/>
      <c r="E166" s="496"/>
      <c r="F166" s="640"/>
      <c r="G166" s="641"/>
      <c r="H166" s="652"/>
      <c r="I166" s="630"/>
      <c r="J166" s="630"/>
      <c r="K166" s="630"/>
      <c r="L166" s="640"/>
      <c r="M166" s="641"/>
      <c r="N166" s="630"/>
      <c r="O166" s="634"/>
      <c r="P166" s="643"/>
      <c r="Q166" s="367"/>
      <c r="R166" s="106"/>
      <c r="S166" s="106"/>
      <c r="T166" s="106"/>
      <c r="U166" s="106"/>
      <c r="V166" s="106"/>
      <c r="W166" s="631"/>
      <c r="X166" s="126"/>
      <c r="Y166" s="121"/>
      <c r="Z166" s="632"/>
      <c r="AA166" s="106"/>
      <c r="AB166" s="644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106"/>
      <c r="AV166" s="106"/>
      <c r="AW166" s="106"/>
      <c r="AX166" s="106"/>
      <c r="AY166" s="106"/>
      <c r="AZ166" s="106"/>
      <c r="BA166" s="106"/>
      <c r="BB166" s="106"/>
    </row>
    <row r="167" spans="2:54" ht="12.75" customHeight="1">
      <c r="B167" s="157"/>
      <c r="C167" s="126"/>
      <c r="D167" s="629"/>
      <c r="E167" s="496"/>
      <c r="F167" s="652"/>
      <c r="G167" s="652"/>
      <c r="H167" s="630"/>
      <c r="I167" s="630"/>
      <c r="J167" s="630"/>
      <c r="K167" s="630"/>
      <c r="L167" s="653"/>
      <c r="M167" s="652"/>
      <c r="N167" s="630"/>
      <c r="O167" s="634"/>
      <c r="P167" s="635"/>
      <c r="Q167" s="367"/>
      <c r="R167" s="106"/>
      <c r="S167" s="106"/>
      <c r="T167" s="106"/>
      <c r="U167" s="106"/>
      <c r="V167" s="106"/>
      <c r="W167" s="631"/>
      <c r="X167" s="126"/>
      <c r="Y167" s="121"/>
      <c r="Z167" s="632"/>
      <c r="AA167" s="106"/>
      <c r="AB167" s="647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106"/>
      <c r="AV167" s="106"/>
      <c r="AW167" s="106"/>
      <c r="AX167" s="106"/>
      <c r="AY167" s="106"/>
      <c r="AZ167" s="106"/>
      <c r="BA167" s="106"/>
      <c r="BB167" s="106"/>
    </row>
    <row r="168" spans="2:54" ht="12.75" customHeight="1">
      <c r="B168" s="157"/>
      <c r="C168" s="126"/>
      <c r="D168" s="629"/>
      <c r="E168" s="648"/>
      <c r="F168" s="153"/>
      <c r="G168" s="153"/>
      <c r="H168" s="153"/>
      <c r="I168" s="153"/>
      <c r="J168" s="153"/>
      <c r="K168" s="153"/>
      <c r="L168" s="153"/>
      <c r="M168" s="153"/>
      <c r="N168" s="153"/>
      <c r="O168" s="634"/>
      <c r="P168" s="635"/>
      <c r="Q168" s="367"/>
      <c r="R168" s="106"/>
      <c r="S168" s="106"/>
      <c r="T168" s="106"/>
      <c r="U168" s="106"/>
      <c r="V168" s="106"/>
      <c r="W168" s="631"/>
      <c r="X168" s="126"/>
      <c r="Y168" s="121"/>
      <c r="Z168" s="632"/>
      <c r="AA168" s="106"/>
      <c r="AB168" s="633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106"/>
      <c r="AV168" s="106"/>
      <c r="AW168" s="106"/>
      <c r="AX168" s="106"/>
      <c r="AY168" s="106"/>
      <c r="AZ168" s="106"/>
      <c r="BA168" s="106"/>
      <c r="BB168" s="106"/>
    </row>
    <row r="169" spans="2:54" ht="12.75" customHeight="1">
      <c r="B169" s="157"/>
      <c r="C169" s="126"/>
      <c r="D169" s="629"/>
      <c r="E169" s="648"/>
      <c r="F169" s="153"/>
      <c r="G169" s="153"/>
      <c r="H169" s="153"/>
      <c r="I169" s="153"/>
      <c r="J169" s="153"/>
      <c r="K169" s="153"/>
      <c r="L169" s="153"/>
      <c r="M169" s="153"/>
      <c r="N169" s="153"/>
      <c r="O169" s="634"/>
      <c r="P169" s="635"/>
      <c r="Q169" s="367"/>
      <c r="R169" s="106"/>
      <c r="S169" s="106"/>
      <c r="T169" s="106"/>
      <c r="U169" s="106"/>
      <c r="V169" s="106"/>
      <c r="W169" s="631"/>
      <c r="X169" s="126"/>
      <c r="Y169" s="121"/>
      <c r="Z169" s="632"/>
      <c r="AA169" s="106"/>
      <c r="AB169" s="633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106"/>
      <c r="AV169" s="106"/>
      <c r="AW169" s="106"/>
      <c r="AX169" s="106"/>
      <c r="AY169" s="106"/>
      <c r="AZ169" s="106"/>
      <c r="BA169" s="106"/>
      <c r="BB169" s="106"/>
    </row>
    <row r="170" spans="2:54" ht="11.25" customHeight="1">
      <c r="B170" s="157"/>
      <c r="C170" s="126"/>
      <c r="D170" s="629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634"/>
      <c r="P170" s="635"/>
      <c r="Q170" s="367"/>
      <c r="R170" s="106"/>
      <c r="S170" s="106"/>
      <c r="T170" s="106"/>
      <c r="U170" s="106"/>
      <c r="V170" s="106"/>
      <c r="W170" s="631"/>
      <c r="X170" s="126"/>
      <c r="Y170" s="121"/>
      <c r="Z170" s="632"/>
      <c r="AA170" s="106"/>
      <c r="AB170" s="633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106"/>
      <c r="AV170" s="106"/>
      <c r="AW170" s="106"/>
      <c r="AX170" s="106"/>
      <c r="AY170" s="106"/>
      <c r="AZ170" s="106"/>
      <c r="BA170" s="106"/>
      <c r="BB170" s="106"/>
    </row>
    <row r="171" spans="2:54" ht="12.75" customHeight="1">
      <c r="B171" s="157"/>
      <c r="C171" s="126"/>
      <c r="D171" s="629"/>
      <c r="E171" s="153"/>
      <c r="F171" s="153"/>
      <c r="G171" s="153"/>
      <c r="H171" s="153"/>
      <c r="I171" s="153"/>
      <c r="J171" s="153"/>
      <c r="K171" s="649"/>
      <c r="L171" s="153"/>
      <c r="M171" s="153"/>
      <c r="N171" s="153"/>
      <c r="O171" s="637"/>
      <c r="P171" s="635"/>
      <c r="Q171" s="367"/>
      <c r="R171" s="106"/>
      <c r="S171" s="106"/>
      <c r="T171" s="106"/>
      <c r="U171" s="106"/>
      <c r="V171" s="106"/>
      <c r="W171" s="650"/>
      <c r="X171" s="126"/>
      <c r="Y171" s="651"/>
      <c r="Z171" s="632"/>
      <c r="AA171" s="106"/>
      <c r="AB171" s="633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106"/>
      <c r="AV171" s="106"/>
      <c r="AW171" s="106"/>
      <c r="AX171" s="106"/>
      <c r="AY171" s="106"/>
      <c r="AZ171" s="106"/>
      <c r="BA171" s="106"/>
      <c r="BB171" s="106"/>
    </row>
    <row r="172" spans="2:54" ht="11.25" customHeight="1">
      <c r="B172" s="106"/>
      <c r="C172" s="106"/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106"/>
      <c r="AV172" s="106"/>
      <c r="AW172" s="106"/>
      <c r="AX172" s="106"/>
      <c r="AY172" s="106"/>
      <c r="AZ172" s="106"/>
      <c r="BA172" s="106"/>
      <c r="BB172" s="106"/>
    </row>
    <row r="173" spans="2:54" ht="12.75" customHeight="1">
      <c r="B173" s="197"/>
      <c r="C173" s="106"/>
      <c r="D173" s="197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94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106"/>
      <c r="AV173" s="106"/>
      <c r="AW173" s="106"/>
      <c r="AX173" s="106"/>
      <c r="AY173" s="106"/>
      <c r="AZ173" s="106"/>
      <c r="BA173" s="106"/>
      <c r="BB173" s="106"/>
    </row>
    <row r="174" spans="2:54">
      <c r="B174" s="106"/>
      <c r="C174" s="126"/>
      <c r="D174" s="367"/>
      <c r="E174" s="201"/>
      <c r="F174" s="201"/>
      <c r="G174" s="201"/>
      <c r="H174" s="201"/>
      <c r="I174" s="201"/>
      <c r="J174" s="201"/>
      <c r="K174" s="201"/>
      <c r="L174" s="201"/>
      <c r="M174" s="126"/>
      <c r="N174" s="126"/>
      <c r="O174" s="98"/>
      <c r="P174" s="98"/>
      <c r="Q174" s="126"/>
      <c r="R174" s="367"/>
      <c r="S174" s="106"/>
      <c r="T174" s="367"/>
      <c r="U174" s="12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106"/>
      <c r="AV174" s="106"/>
      <c r="AW174" s="106"/>
      <c r="AX174" s="106"/>
      <c r="AY174" s="106"/>
      <c r="AZ174" s="106"/>
      <c r="BA174" s="106"/>
      <c r="BB174" s="106"/>
    </row>
    <row r="175" spans="2:54">
      <c r="B175" s="106"/>
      <c r="C175" s="126"/>
      <c r="D175" s="98"/>
      <c r="E175" s="201"/>
      <c r="F175" s="201"/>
      <c r="G175" s="201"/>
      <c r="H175" s="201"/>
      <c r="I175" s="201"/>
      <c r="J175" s="201"/>
      <c r="K175" s="201"/>
      <c r="L175" s="201"/>
      <c r="M175" s="126"/>
      <c r="N175" s="126"/>
      <c r="O175" s="98"/>
      <c r="P175" s="98"/>
      <c r="Q175" s="126"/>
      <c r="R175" s="367"/>
      <c r="S175" s="106"/>
      <c r="T175" s="367"/>
      <c r="U175" s="12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106"/>
      <c r="AV175" s="106"/>
      <c r="AW175" s="106"/>
      <c r="AX175" s="106"/>
      <c r="AY175" s="106"/>
      <c r="AZ175" s="106"/>
      <c r="BA175" s="106"/>
      <c r="BB175" s="106"/>
    </row>
    <row r="176" spans="2:54">
      <c r="B176" s="106"/>
      <c r="C176" s="367"/>
      <c r="D176" s="367"/>
      <c r="E176" s="201"/>
      <c r="F176" s="201"/>
      <c r="G176" s="201"/>
      <c r="H176" s="201"/>
      <c r="I176" s="106"/>
      <c r="J176" s="106"/>
      <c r="K176" s="201"/>
      <c r="L176" s="104"/>
      <c r="M176" s="126"/>
      <c r="N176" s="126"/>
      <c r="O176" s="98"/>
      <c r="P176" s="98"/>
      <c r="Q176" s="367"/>
      <c r="R176" s="367"/>
      <c r="S176" s="106"/>
      <c r="T176" s="367"/>
      <c r="U176" s="126"/>
      <c r="V176" s="106"/>
      <c r="W176" s="106"/>
      <c r="X176" s="106"/>
      <c r="Y176" s="106"/>
      <c r="Z176" s="106"/>
      <c r="AA176" s="106"/>
      <c r="AB176" s="62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106"/>
      <c r="AV176" s="106"/>
      <c r="AW176" s="106"/>
      <c r="AX176" s="106"/>
      <c r="AY176" s="106"/>
      <c r="AZ176" s="106"/>
      <c r="BA176" s="106"/>
      <c r="BB176" s="106"/>
    </row>
    <row r="177" spans="2:54">
      <c r="B177" s="106"/>
      <c r="C177" s="126"/>
      <c r="D177" s="126"/>
      <c r="E177" s="367"/>
      <c r="F177" s="367"/>
      <c r="G177" s="367"/>
      <c r="H177" s="367"/>
      <c r="I177" s="367"/>
      <c r="J177" s="367"/>
      <c r="K177" s="367"/>
      <c r="L177" s="367"/>
      <c r="M177" s="367"/>
      <c r="N177" s="367"/>
      <c r="O177" s="98"/>
      <c r="P177" s="98"/>
      <c r="Q177" s="367"/>
      <c r="R177" s="367"/>
      <c r="S177" s="106"/>
      <c r="T177" s="367"/>
      <c r="U177" s="126"/>
      <c r="V177" s="106"/>
      <c r="W177" s="106"/>
      <c r="X177" s="106"/>
      <c r="Y177" s="106"/>
      <c r="Z177" s="334"/>
      <c r="AA177" s="106"/>
      <c r="AB177" s="62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106"/>
      <c r="AV177" s="106"/>
      <c r="AW177" s="106"/>
      <c r="AX177" s="106"/>
      <c r="AY177" s="106"/>
      <c r="AZ177" s="106"/>
      <c r="BA177" s="106"/>
      <c r="BB177" s="106"/>
    </row>
    <row r="178" spans="2:54">
      <c r="B178" s="106"/>
      <c r="C178" s="367"/>
      <c r="D178" s="106"/>
      <c r="E178" s="367"/>
      <c r="F178" s="367"/>
      <c r="G178" s="367"/>
      <c r="H178" s="367"/>
      <c r="I178" s="367"/>
      <c r="J178" s="367"/>
      <c r="K178" s="367"/>
      <c r="L178" s="367"/>
      <c r="M178" s="367"/>
      <c r="N178" s="367"/>
      <c r="O178" s="98"/>
      <c r="P178" s="98"/>
      <c r="Q178" s="126"/>
      <c r="R178" s="367"/>
      <c r="S178" s="106"/>
      <c r="T178" s="367"/>
      <c r="U178" s="126"/>
      <c r="V178" s="106"/>
      <c r="W178" s="106"/>
      <c r="X178" s="106"/>
      <c r="Y178" s="106"/>
      <c r="Z178" s="334"/>
      <c r="AA178" s="106"/>
      <c r="AB178" s="627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106"/>
      <c r="AV178" s="106"/>
      <c r="AW178" s="106"/>
      <c r="AX178" s="106"/>
      <c r="AY178" s="106"/>
      <c r="AZ178" s="106"/>
      <c r="BA178" s="106"/>
      <c r="BB178" s="106"/>
    </row>
    <row r="179" spans="2:54">
      <c r="B179" s="106"/>
      <c r="C179" s="126"/>
      <c r="D179" s="201"/>
      <c r="E179" s="126"/>
      <c r="F179" s="126"/>
      <c r="G179" s="126"/>
      <c r="H179" s="126"/>
      <c r="I179" s="101"/>
      <c r="J179" s="126"/>
      <c r="K179" s="126"/>
      <c r="L179" s="126"/>
      <c r="M179" s="126"/>
      <c r="N179" s="101"/>
      <c r="O179" s="98"/>
      <c r="P179" s="98"/>
      <c r="Q179" s="201"/>
      <c r="R179" s="367"/>
      <c r="S179" s="126"/>
      <c r="T179" s="367"/>
      <c r="U179" s="126"/>
      <c r="V179" s="106"/>
      <c r="W179" s="274"/>
      <c r="X179" s="367"/>
      <c r="Y179" s="157"/>
      <c r="Z179" s="628"/>
      <c r="AA179" s="106"/>
      <c r="AB179" s="627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106"/>
      <c r="AV179" s="106"/>
      <c r="AW179" s="106"/>
      <c r="AX179" s="106"/>
      <c r="AY179" s="106"/>
      <c r="AZ179" s="106"/>
      <c r="BA179" s="106"/>
      <c r="BB179" s="106"/>
    </row>
    <row r="180" spans="2:54">
      <c r="B180" s="157"/>
      <c r="C180" s="126"/>
      <c r="D180" s="629"/>
      <c r="E180" s="645"/>
      <c r="F180" s="630"/>
      <c r="G180" s="630"/>
      <c r="H180" s="630"/>
      <c r="I180" s="630"/>
      <c r="J180" s="630"/>
      <c r="K180" s="630"/>
      <c r="L180" s="630"/>
      <c r="M180" s="630"/>
      <c r="N180" s="630"/>
      <c r="O180" s="629"/>
      <c r="P180" s="367"/>
      <c r="Q180" s="367"/>
      <c r="R180" s="106"/>
      <c r="S180" s="507"/>
      <c r="T180" s="106"/>
      <c r="U180" s="106"/>
      <c r="V180" s="106"/>
      <c r="W180" s="631"/>
      <c r="X180" s="126"/>
      <c r="Y180" s="121"/>
      <c r="Z180" s="632"/>
      <c r="AA180" s="106"/>
      <c r="AB180" s="633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106"/>
      <c r="AV180" s="106"/>
      <c r="AW180" s="106"/>
      <c r="AX180" s="106"/>
      <c r="AY180" s="106"/>
      <c r="AZ180" s="106"/>
      <c r="BA180" s="106"/>
      <c r="BB180" s="106"/>
    </row>
    <row r="181" spans="2:54">
      <c r="B181" s="157"/>
      <c r="C181" s="126"/>
      <c r="D181" s="629"/>
      <c r="E181" s="645"/>
      <c r="F181" s="630"/>
      <c r="G181" s="630"/>
      <c r="H181" s="630"/>
      <c r="I181" s="630"/>
      <c r="J181" s="630"/>
      <c r="K181" s="630"/>
      <c r="L181" s="630"/>
      <c r="M181" s="630"/>
      <c r="N181" s="630"/>
      <c r="O181" s="634"/>
      <c r="P181" s="635"/>
      <c r="Q181" s="367"/>
      <c r="R181" s="106"/>
      <c r="S181" s="106"/>
      <c r="T181" s="106"/>
      <c r="U181" s="106"/>
      <c r="V181" s="106"/>
      <c r="W181" s="631"/>
      <c r="X181" s="126"/>
      <c r="Y181" s="121"/>
      <c r="Z181" s="632"/>
      <c r="AA181" s="106"/>
      <c r="AB181" s="633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106"/>
      <c r="AV181" s="106"/>
      <c r="AW181" s="106"/>
      <c r="AX181" s="106"/>
      <c r="AY181" s="106"/>
      <c r="AZ181" s="106"/>
      <c r="BA181" s="106"/>
      <c r="BB181" s="106"/>
    </row>
    <row r="182" spans="2:54" ht="12" customHeight="1">
      <c r="B182" s="157"/>
      <c r="C182" s="126"/>
      <c r="D182" s="629"/>
      <c r="E182" s="645"/>
      <c r="F182" s="630"/>
      <c r="G182" s="630"/>
      <c r="H182" s="645"/>
      <c r="I182" s="630"/>
      <c r="J182" s="630"/>
      <c r="K182" s="645"/>
      <c r="L182" s="630"/>
      <c r="M182" s="630"/>
      <c r="N182" s="630"/>
      <c r="O182" s="629"/>
      <c r="P182" s="635"/>
      <c r="Q182" s="367"/>
      <c r="R182" s="106"/>
      <c r="S182" s="106"/>
      <c r="T182" s="106"/>
      <c r="U182" s="106"/>
      <c r="V182" s="106"/>
      <c r="W182" s="631"/>
      <c r="X182" s="126"/>
      <c r="Y182" s="121"/>
      <c r="Z182" s="632"/>
      <c r="AA182" s="106"/>
      <c r="AB182" s="63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106"/>
      <c r="AV182" s="106"/>
      <c r="AW182" s="106"/>
      <c r="AX182" s="106"/>
      <c r="AY182" s="106"/>
      <c r="AZ182" s="106"/>
      <c r="BA182" s="106"/>
      <c r="BB182" s="106"/>
    </row>
    <row r="183" spans="2:54">
      <c r="B183" s="157"/>
      <c r="C183" s="126"/>
      <c r="D183" s="629"/>
      <c r="E183" s="645"/>
      <c r="F183" s="630"/>
      <c r="G183" s="630"/>
      <c r="H183" s="630"/>
      <c r="I183" s="630"/>
      <c r="J183" s="630"/>
      <c r="K183" s="630"/>
      <c r="L183" s="630"/>
      <c r="M183" s="630"/>
      <c r="N183" s="645"/>
      <c r="O183" s="637"/>
      <c r="P183" s="635"/>
      <c r="Q183" s="367"/>
      <c r="R183" s="106"/>
      <c r="S183" s="106"/>
      <c r="T183" s="106"/>
      <c r="U183" s="106"/>
      <c r="V183" s="106"/>
      <c r="W183" s="631"/>
      <c r="X183" s="126"/>
      <c r="Y183" s="121"/>
      <c r="Z183" s="632"/>
      <c r="AA183" s="106"/>
      <c r="AB183" s="633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106"/>
      <c r="AV183" s="106"/>
      <c r="AW183" s="106"/>
      <c r="AX183" s="106"/>
      <c r="AY183" s="106"/>
      <c r="AZ183" s="106"/>
      <c r="BA183" s="106"/>
      <c r="BB183" s="106"/>
    </row>
    <row r="184" spans="2:54" ht="12.75" customHeight="1">
      <c r="B184" s="157"/>
      <c r="C184" s="126"/>
      <c r="D184" s="629"/>
      <c r="E184" s="645"/>
      <c r="F184" s="630"/>
      <c r="G184" s="630"/>
      <c r="H184" s="630"/>
      <c r="I184" s="630"/>
      <c r="J184" s="630"/>
      <c r="K184" s="630"/>
      <c r="L184" s="630"/>
      <c r="M184" s="630"/>
      <c r="N184" s="630"/>
      <c r="O184" s="629"/>
      <c r="P184" s="635"/>
      <c r="Q184" s="367"/>
      <c r="R184" s="106"/>
      <c r="S184" s="106"/>
      <c r="T184" s="106"/>
      <c r="U184" s="106"/>
      <c r="V184" s="106"/>
      <c r="W184" s="631"/>
      <c r="X184" s="126"/>
      <c r="Y184" s="121"/>
      <c r="Z184" s="632"/>
      <c r="AA184" s="106"/>
      <c r="AB184" s="638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106"/>
      <c r="AV184" s="106"/>
      <c r="AW184" s="106"/>
      <c r="AX184" s="106"/>
      <c r="AY184" s="106"/>
      <c r="AZ184" s="106"/>
      <c r="BA184" s="106"/>
      <c r="BB184" s="106"/>
    </row>
    <row r="185" spans="2:54">
      <c r="B185" s="157"/>
      <c r="C185" s="126"/>
      <c r="D185" s="629"/>
      <c r="E185" s="645"/>
      <c r="F185" s="630"/>
      <c r="G185" s="630"/>
      <c r="H185" s="630"/>
      <c r="I185" s="630"/>
      <c r="J185" s="630"/>
      <c r="K185" s="630"/>
      <c r="L185" s="630"/>
      <c r="M185" s="630"/>
      <c r="N185" s="630"/>
      <c r="O185" s="629"/>
      <c r="P185" s="635"/>
      <c r="Q185" s="367"/>
      <c r="R185" s="106"/>
      <c r="S185" s="106"/>
      <c r="T185" s="106"/>
      <c r="U185" s="106"/>
      <c r="V185" s="106"/>
      <c r="W185" s="631"/>
      <c r="X185" s="126"/>
      <c r="Y185" s="121"/>
      <c r="Z185" s="632"/>
      <c r="AA185" s="106"/>
      <c r="AB185" s="63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106"/>
      <c r="AV185" s="106"/>
      <c r="AW185" s="106"/>
      <c r="AX185" s="106"/>
      <c r="AY185" s="106"/>
      <c r="AZ185" s="106"/>
      <c r="BA185" s="106"/>
      <c r="BB185" s="106"/>
    </row>
    <row r="186" spans="2:54" ht="15" customHeight="1">
      <c r="B186" s="157"/>
      <c r="C186" s="126"/>
      <c r="D186" s="629"/>
      <c r="E186" s="645"/>
      <c r="F186" s="630"/>
      <c r="G186" s="98"/>
      <c r="H186" s="640"/>
      <c r="I186" s="645"/>
      <c r="J186" s="630"/>
      <c r="K186" s="630"/>
      <c r="L186" s="630"/>
      <c r="M186" s="630"/>
      <c r="N186" s="630"/>
      <c r="O186" s="639"/>
      <c r="P186" s="635"/>
      <c r="Q186" s="367"/>
      <c r="R186" s="106"/>
      <c r="S186" s="106"/>
      <c r="T186" s="106"/>
      <c r="U186" s="106"/>
      <c r="V186" s="106"/>
      <c r="W186" s="631"/>
      <c r="X186" s="126"/>
      <c r="Y186" s="121"/>
      <c r="Z186" s="632"/>
      <c r="AA186" s="106"/>
      <c r="AB186" s="638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106"/>
      <c r="AV186" s="106"/>
      <c r="AW186" s="106"/>
      <c r="AX186" s="106"/>
      <c r="AY186" s="106"/>
      <c r="AZ186" s="106"/>
      <c r="BA186" s="106"/>
      <c r="BB186" s="106"/>
    </row>
    <row r="187" spans="2:54">
      <c r="B187" s="157"/>
      <c r="C187" s="126"/>
      <c r="D187" s="629"/>
      <c r="E187" s="645"/>
      <c r="F187" s="630"/>
      <c r="G187" s="630"/>
      <c r="H187" s="630"/>
      <c r="I187" s="630"/>
      <c r="J187" s="630"/>
      <c r="K187" s="630"/>
      <c r="L187" s="630"/>
      <c r="M187" s="630"/>
      <c r="N187" s="630"/>
      <c r="O187" s="629"/>
      <c r="P187" s="635"/>
      <c r="Q187" s="367"/>
      <c r="R187" s="106"/>
      <c r="S187" s="106"/>
      <c r="T187" s="106"/>
      <c r="U187" s="106"/>
      <c r="V187" s="106"/>
      <c r="W187" s="631"/>
      <c r="X187" s="126"/>
      <c r="Y187" s="121"/>
      <c r="Z187" s="632"/>
      <c r="AA187" s="106"/>
      <c r="AB187" s="633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106"/>
      <c r="AV187" s="106"/>
      <c r="AW187" s="106"/>
      <c r="AX187" s="106"/>
      <c r="AY187" s="106"/>
      <c r="AZ187" s="106"/>
      <c r="BA187" s="106"/>
      <c r="BB187" s="106"/>
    </row>
    <row r="188" spans="2:54">
      <c r="B188" s="157"/>
      <c r="C188" s="126"/>
      <c r="D188" s="629"/>
      <c r="E188" s="645"/>
      <c r="F188" s="630"/>
      <c r="G188" s="630"/>
      <c r="H188" s="630"/>
      <c r="I188" s="630"/>
      <c r="J188" s="630"/>
      <c r="K188" s="630"/>
      <c r="L188" s="630"/>
      <c r="M188" s="630"/>
      <c r="N188" s="630"/>
      <c r="O188" s="629"/>
      <c r="P188" s="635"/>
      <c r="Q188" s="367"/>
      <c r="R188" s="106"/>
      <c r="S188" s="106"/>
      <c r="T188" s="106"/>
      <c r="U188" s="106"/>
      <c r="V188" s="106"/>
      <c r="W188" s="631"/>
      <c r="X188" s="126"/>
      <c r="Y188" s="121"/>
      <c r="Z188" s="632"/>
      <c r="AA188" s="106"/>
      <c r="AB188" s="633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106"/>
      <c r="AV188" s="106"/>
      <c r="AW188" s="106"/>
      <c r="AX188" s="106"/>
      <c r="AY188" s="106"/>
      <c r="AZ188" s="106"/>
      <c r="BA188" s="106"/>
      <c r="BB188" s="106"/>
    </row>
    <row r="189" spans="2:54">
      <c r="B189" s="157"/>
      <c r="C189" s="126"/>
      <c r="D189" s="629"/>
      <c r="E189" s="645"/>
      <c r="F189" s="630"/>
      <c r="G189" s="630"/>
      <c r="H189" s="630"/>
      <c r="I189" s="630"/>
      <c r="J189" s="630"/>
      <c r="K189" s="630"/>
      <c r="L189" s="630"/>
      <c r="M189" s="630"/>
      <c r="N189" s="630"/>
      <c r="O189" s="629"/>
      <c r="P189" s="635"/>
      <c r="Q189" s="367"/>
      <c r="R189" s="106"/>
      <c r="S189" s="106"/>
      <c r="T189" s="106"/>
      <c r="U189" s="106"/>
      <c r="V189" s="106"/>
      <c r="W189" s="631"/>
      <c r="X189" s="126"/>
      <c r="Y189" s="121"/>
      <c r="Z189" s="632"/>
      <c r="AA189" s="106"/>
      <c r="AB189" s="633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106"/>
      <c r="AV189" s="106"/>
      <c r="AW189" s="106"/>
      <c r="AX189" s="106"/>
      <c r="AY189" s="106"/>
      <c r="AZ189" s="106"/>
      <c r="BA189" s="106"/>
      <c r="BB189" s="106"/>
    </row>
    <row r="190" spans="2:54">
      <c r="B190" s="157"/>
      <c r="C190" s="126"/>
      <c r="D190" s="629"/>
      <c r="E190" s="645"/>
      <c r="F190" s="630"/>
      <c r="G190" s="630"/>
      <c r="H190" s="630"/>
      <c r="I190" s="630"/>
      <c r="J190" s="630"/>
      <c r="K190" s="630"/>
      <c r="L190" s="630"/>
      <c r="M190" s="630"/>
      <c r="N190" s="630"/>
      <c r="O190" s="629"/>
      <c r="P190" s="635"/>
      <c r="Q190" s="367"/>
      <c r="R190" s="106"/>
      <c r="S190" s="106"/>
      <c r="T190" s="106"/>
      <c r="U190" s="106"/>
      <c r="V190" s="106"/>
      <c r="W190" s="631"/>
      <c r="X190" s="126"/>
      <c r="Y190" s="121"/>
      <c r="Z190" s="632"/>
      <c r="AA190" s="106"/>
      <c r="AB190" s="633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106"/>
      <c r="AV190" s="106"/>
      <c r="AW190" s="106"/>
      <c r="AX190" s="106"/>
      <c r="AY190" s="106"/>
      <c r="AZ190" s="106"/>
      <c r="BA190" s="106"/>
      <c r="BB190" s="106"/>
    </row>
    <row r="191" spans="2:54">
      <c r="B191" s="157"/>
      <c r="C191" s="126"/>
      <c r="D191" s="629"/>
      <c r="E191" s="645"/>
      <c r="F191" s="630"/>
      <c r="G191" s="630"/>
      <c r="H191" s="630"/>
      <c r="I191" s="630"/>
      <c r="J191" s="630"/>
      <c r="K191" s="630"/>
      <c r="L191" s="630"/>
      <c r="M191" s="630"/>
      <c r="N191" s="630"/>
      <c r="O191" s="629"/>
      <c r="P191" s="635"/>
      <c r="Q191" s="367"/>
      <c r="R191" s="106"/>
      <c r="S191" s="106"/>
      <c r="T191" s="106"/>
      <c r="U191" s="106"/>
      <c r="V191" s="106"/>
      <c r="W191" s="631"/>
      <c r="X191" s="126"/>
      <c r="Y191" s="121"/>
      <c r="Z191" s="632"/>
      <c r="AA191" s="106"/>
      <c r="AB191" s="633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106"/>
      <c r="AV191" s="106"/>
      <c r="AW191" s="106"/>
      <c r="AX191" s="106"/>
      <c r="AY191" s="106"/>
      <c r="AZ191" s="106"/>
      <c r="BA191" s="106"/>
      <c r="BB191" s="106"/>
    </row>
    <row r="192" spans="2:54">
      <c r="B192" s="157"/>
      <c r="C192" s="126"/>
      <c r="D192" s="629"/>
      <c r="E192" s="645"/>
      <c r="F192" s="630"/>
      <c r="G192" s="630"/>
      <c r="H192" s="630"/>
      <c r="I192" s="630"/>
      <c r="J192" s="630"/>
      <c r="K192" s="630"/>
      <c r="L192" s="630"/>
      <c r="M192" s="630"/>
      <c r="N192" s="630"/>
      <c r="O192" s="629"/>
      <c r="P192" s="635"/>
      <c r="Q192" s="367"/>
      <c r="R192" s="106"/>
      <c r="S192" s="106"/>
      <c r="T192" s="106"/>
      <c r="U192" s="106"/>
      <c r="V192" s="106"/>
      <c r="W192" s="631"/>
      <c r="X192" s="126"/>
      <c r="Y192" s="121"/>
      <c r="Z192" s="632"/>
      <c r="AA192" s="106"/>
      <c r="AB192" s="633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106"/>
      <c r="AV192" s="106"/>
      <c r="AW192" s="106"/>
      <c r="AX192" s="106"/>
      <c r="AY192" s="106"/>
      <c r="AZ192" s="106"/>
      <c r="BA192" s="106"/>
      <c r="BB192" s="106"/>
    </row>
    <row r="193" spans="2:54">
      <c r="B193" s="157"/>
      <c r="C193" s="126"/>
      <c r="D193" s="629"/>
      <c r="E193" s="645"/>
      <c r="F193" s="630"/>
      <c r="G193" s="630"/>
      <c r="H193" s="630"/>
      <c r="I193" s="630"/>
      <c r="J193" s="630"/>
      <c r="K193" s="630"/>
      <c r="L193" s="630"/>
      <c r="M193" s="630"/>
      <c r="N193" s="630"/>
      <c r="O193" s="629"/>
      <c r="P193" s="635"/>
      <c r="Q193" s="367"/>
      <c r="R193" s="106"/>
      <c r="S193" s="106"/>
      <c r="T193" s="106"/>
      <c r="U193" s="106"/>
      <c r="V193" s="106"/>
      <c r="W193" s="631"/>
      <c r="X193" s="126"/>
      <c r="Y193" s="121"/>
      <c r="Z193" s="632"/>
      <c r="AA193" s="106"/>
      <c r="AB193" s="633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106"/>
      <c r="AV193" s="106"/>
      <c r="AW193" s="106"/>
      <c r="AX193" s="106"/>
      <c r="AY193" s="106"/>
      <c r="AZ193" s="106"/>
      <c r="BA193" s="106"/>
      <c r="BB193" s="106"/>
    </row>
    <row r="194" spans="2:54" ht="13.5" customHeight="1">
      <c r="B194" s="157"/>
      <c r="C194" s="126"/>
      <c r="D194" s="629"/>
      <c r="E194" s="645"/>
      <c r="F194" s="630"/>
      <c r="G194" s="630"/>
      <c r="H194" s="630"/>
      <c r="I194" s="630"/>
      <c r="J194" s="630"/>
      <c r="K194" s="630"/>
      <c r="L194" s="630"/>
      <c r="M194" s="630"/>
      <c r="N194" s="630"/>
      <c r="O194" s="629"/>
      <c r="P194" s="635"/>
      <c r="Q194" s="367"/>
      <c r="R194" s="106"/>
      <c r="S194" s="106"/>
      <c r="T194" s="106"/>
      <c r="U194" s="106"/>
      <c r="V194" s="106"/>
      <c r="W194" s="631"/>
      <c r="X194" s="126"/>
      <c r="Y194" s="121"/>
      <c r="Z194" s="632"/>
      <c r="AA194" s="106"/>
      <c r="AB194" s="63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106"/>
      <c r="AV194" s="106"/>
      <c r="AW194" s="106"/>
      <c r="AX194" s="106"/>
      <c r="AY194" s="106"/>
      <c r="AZ194" s="106"/>
      <c r="BA194" s="106"/>
      <c r="BB194" s="106"/>
    </row>
    <row r="195" spans="2:54" ht="12" customHeight="1">
      <c r="B195" s="157"/>
      <c r="C195" s="126"/>
      <c r="D195" s="629"/>
      <c r="E195" s="648"/>
      <c r="F195" s="640"/>
      <c r="G195" s="641"/>
      <c r="H195" s="630"/>
      <c r="I195" s="630"/>
      <c r="J195" s="630"/>
      <c r="K195" s="630"/>
      <c r="L195" s="640"/>
      <c r="M195" s="640"/>
      <c r="N195" s="630"/>
      <c r="O195" s="634"/>
      <c r="P195" s="635"/>
      <c r="Q195" s="367"/>
      <c r="R195" s="106"/>
      <c r="S195" s="106"/>
      <c r="T195" s="106"/>
      <c r="U195" s="106"/>
      <c r="V195" s="106"/>
      <c r="W195" s="631"/>
      <c r="X195" s="126"/>
      <c r="Y195" s="121"/>
      <c r="Z195" s="632"/>
      <c r="AA195" s="106"/>
      <c r="AB195" s="642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106"/>
      <c r="AV195" s="106"/>
      <c r="AW195" s="106"/>
      <c r="AX195" s="106"/>
      <c r="AY195" s="106"/>
      <c r="AZ195" s="106"/>
      <c r="BA195" s="106"/>
      <c r="BB195" s="106"/>
    </row>
    <row r="196" spans="2:54">
      <c r="B196" s="157"/>
      <c r="C196" s="126"/>
      <c r="D196" s="629"/>
      <c r="E196" s="648"/>
      <c r="F196" s="640"/>
      <c r="G196" s="641"/>
      <c r="H196" s="630"/>
      <c r="I196" s="630"/>
      <c r="J196" s="630"/>
      <c r="K196" s="630"/>
      <c r="L196" s="640"/>
      <c r="M196" s="640"/>
      <c r="N196" s="630"/>
      <c r="O196" s="629"/>
      <c r="P196" s="635"/>
      <c r="Q196" s="367"/>
      <c r="R196" s="106"/>
      <c r="S196" s="106"/>
      <c r="T196" s="106"/>
      <c r="U196" s="106"/>
      <c r="V196" s="106"/>
      <c r="W196" s="631"/>
      <c r="X196" s="126"/>
      <c r="Y196" s="121"/>
      <c r="Z196" s="632"/>
      <c r="AA196" s="106"/>
      <c r="AB196" s="633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106"/>
      <c r="AV196" s="106"/>
      <c r="AW196" s="106"/>
      <c r="AX196" s="106"/>
      <c r="AY196" s="106"/>
      <c r="AZ196" s="106"/>
      <c r="BA196" s="106"/>
      <c r="BB196" s="106"/>
    </row>
    <row r="197" spans="2:54" ht="13.5" customHeight="1">
      <c r="B197" s="157"/>
      <c r="C197" s="126"/>
      <c r="D197" s="629"/>
      <c r="E197" s="648"/>
      <c r="F197" s="640"/>
      <c r="G197" s="641"/>
      <c r="H197" s="630"/>
      <c r="I197" s="630"/>
      <c r="J197" s="630"/>
      <c r="K197" s="630"/>
      <c r="L197" s="640"/>
      <c r="M197" s="640"/>
      <c r="N197" s="630"/>
      <c r="O197" s="629"/>
      <c r="P197" s="635"/>
      <c r="Q197" s="367"/>
      <c r="R197" s="106"/>
      <c r="S197" s="106"/>
      <c r="T197" s="106"/>
      <c r="U197" s="106"/>
      <c r="V197" s="106"/>
      <c r="W197" s="631"/>
      <c r="X197" s="126"/>
      <c r="Y197" s="121"/>
      <c r="Z197" s="632"/>
      <c r="AA197" s="106"/>
      <c r="AB197" s="633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106"/>
      <c r="AV197" s="106"/>
      <c r="AW197" s="106"/>
      <c r="AX197" s="106"/>
      <c r="AY197" s="106"/>
      <c r="AZ197" s="106"/>
      <c r="BA197" s="106"/>
      <c r="BB197" s="106"/>
    </row>
    <row r="198" spans="2:54">
      <c r="B198" s="157"/>
      <c r="C198" s="126"/>
      <c r="D198" s="629"/>
      <c r="E198" s="648"/>
      <c r="F198" s="640"/>
      <c r="G198" s="641"/>
      <c r="H198" s="630"/>
      <c r="I198" s="652"/>
      <c r="J198" s="630"/>
      <c r="K198" s="652"/>
      <c r="L198" s="645"/>
      <c r="M198" s="645"/>
      <c r="N198" s="630"/>
      <c r="O198" s="629"/>
      <c r="P198" s="635"/>
      <c r="Q198" s="367"/>
      <c r="R198" s="106"/>
      <c r="S198" s="106"/>
      <c r="T198" s="106"/>
      <c r="U198" s="106"/>
      <c r="V198" s="106"/>
      <c r="W198" s="631"/>
      <c r="X198" s="126"/>
      <c r="Y198" s="121"/>
      <c r="Z198" s="632"/>
      <c r="AA198" s="106"/>
      <c r="AB198" s="638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106"/>
      <c r="AV198" s="106"/>
      <c r="AW198" s="106"/>
      <c r="AX198" s="106"/>
      <c r="AY198" s="106"/>
      <c r="AZ198" s="106"/>
      <c r="BA198" s="106"/>
      <c r="BB198" s="106"/>
    </row>
    <row r="199" spans="2:54">
      <c r="B199" s="157"/>
      <c r="C199" s="126"/>
      <c r="D199" s="629"/>
      <c r="E199" s="648"/>
      <c r="F199" s="645"/>
      <c r="G199" s="641"/>
      <c r="H199" s="630"/>
      <c r="I199" s="630"/>
      <c r="J199" s="630"/>
      <c r="K199" s="630"/>
      <c r="L199" s="645"/>
      <c r="M199" s="645"/>
      <c r="N199" s="630"/>
      <c r="O199" s="629"/>
      <c r="P199" s="635"/>
      <c r="Q199" s="367"/>
      <c r="R199" s="106"/>
      <c r="S199" s="106"/>
      <c r="T199" s="106"/>
      <c r="U199" s="106"/>
      <c r="V199" s="106"/>
      <c r="W199" s="631"/>
      <c r="X199" s="126"/>
      <c r="Y199" s="121"/>
      <c r="Z199" s="632"/>
      <c r="AA199" s="106"/>
      <c r="AB199" s="633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106"/>
      <c r="AV199" s="106"/>
      <c r="AW199" s="106"/>
      <c r="AX199" s="106"/>
      <c r="AY199" s="106"/>
      <c r="AZ199" s="106"/>
      <c r="BA199" s="106"/>
      <c r="BB199" s="106"/>
    </row>
    <row r="200" spans="2:54" ht="12" customHeight="1">
      <c r="B200" s="157"/>
      <c r="C200" s="126"/>
      <c r="D200" s="629"/>
      <c r="E200" s="648"/>
      <c r="F200" s="640"/>
      <c r="G200" s="641"/>
      <c r="H200" s="630"/>
      <c r="I200" s="630"/>
      <c r="J200" s="630"/>
      <c r="K200" s="630"/>
      <c r="L200" s="645"/>
      <c r="M200" s="640"/>
      <c r="N200" s="630"/>
      <c r="O200" s="629"/>
      <c r="P200" s="635"/>
      <c r="Q200" s="367"/>
      <c r="R200" s="106"/>
      <c r="S200" s="106"/>
      <c r="T200" s="106"/>
      <c r="U200" s="106"/>
      <c r="V200" s="106"/>
      <c r="W200" s="631"/>
      <c r="X200" s="126"/>
      <c r="Y200" s="121"/>
      <c r="Z200" s="632"/>
      <c r="AA200" s="106"/>
      <c r="AB200" s="633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106"/>
      <c r="AV200" s="106"/>
      <c r="AW200" s="106"/>
      <c r="AX200" s="106"/>
      <c r="AY200" s="106"/>
      <c r="AZ200" s="106"/>
      <c r="BA200" s="106"/>
      <c r="BB200" s="106"/>
    </row>
    <row r="201" spans="2:54" ht="12.75" customHeight="1">
      <c r="B201" s="157"/>
      <c r="C201" s="126"/>
      <c r="D201" s="629"/>
      <c r="E201" s="648"/>
      <c r="F201" s="645"/>
      <c r="G201" s="641"/>
      <c r="H201" s="630"/>
      <c r="I201" s="630"/>
      <c r="J201" s="630"/>
      <c r="K201" s="630"/>
      <c r="L201" s="641"/>
      <c r="M201" s="641"/>
      <c r="N201" s="98"/>
      <c r="O201" s="629"/>
      <c r="P201" s="635"/>
      <c r="Q201" s="367"/>
      <c r="R201" s="106"/>
      <c r="S201" s="106"/>
      <c r="T201" s="106"/>
      <c r="U201" s="106"/>
      <c r="V201" s="106"/>
      <c r="W201" s="631"/>
      <c r="X201" s="126"/>
      <c r="Y201" s="121"/>
      <c r="Z201" s="632"/>
      <c r="AA201" s="106"/>
      <c r="AB201" s="633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106"/>
      <c r="AV201" s="106"/>
      <c r="AW201" s="106"/>
      <c r="AX201" s="106"/>
      <c r="AY201" s="106"/>
      <c r="AZ201" s="106"/>
      <c r="BA201" s="106"/>
      <c r="BB201" s="106"/>
    </row>
    <row r="202" spans="2:54" ht="11.25" customHeight="1">
      <c r="B202" s="157"/>
      <c r="C202" s="126"/>
      <c r="D202" s="629"/>
      <c r="E202" s="648"/>
      <c r="F202" s="645"/>
      <c r="G202" s="645"/>
      <c r="H202" s="630"/>
      <c r="I202" s="630"/>
      <c r="J202" s="630"/>
      <c r="K202" s="640"/>
      <c r="L202" s="652"/>
      <c r="M202" s="645"/>
      <c r="N202" s="641"/>
      <c r="O202" s="629"/>
      <c r="P202" s="635"/>
      <c r="Q202" s="367"/>
      <c r="R202" s="106"/>
      <c r="S202" s="106"/>
      <c r="T202" s="106"/>
      <c r="U202" s="106"/>
      <c r="V202" s="106"/>
      <c r="W202" s="631"/>
      <c r="X202" s="126"/>
      <c r="Y202" s="121"/>
      <c r="Z202" s="632"/>
      <c r="AA202" s="106"/>
      <c r="AB202" s="633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106"/>
      <c r="AV202" s="106"/>
      <c r="AW202" s="106"/>
      <c r="AX202" s="106"/>
      <c r="AY202" s="106"/>
      <c r="AZ202" s="106"/>
      <c r="BA202" s="106"/>
      <c r="BB202" s="106"/>
    </row>
    <row r="203" spans="2:54" ht="12" customHeight="1">
      <c r="B203" s="157"/>
      <c r="C203" s="126"/>
      <c r="D203" s="629"/>
      <c r="E203" s="648"/>
      <c r="F203" s="640"/>
      <c r="G203" s="641"/>
      <c r="H203" s="630"/>
      <c r="I203" s="630"/>
      <c r="J203" s="630"/>
      <c r="K203" s="630"/>
      <c r="L203" s="640"/>
      <c r="M203" s="640"/>
      <c r="N203" s="630"/>
      <c r="O203" s="629"/>
      <c r="P203" s="635"/>
      <c r="Q203" s="367"/>
      <c r="R203" s="106"/>
      <c r="S203" s="106"/>
      <c r="T203" s="106"/>
      <c r="U203" s="106"/>
      <c r="V203" s="106"/>
      <c r="W203" s="631"/>
      <c r="X203" s="126"/>
      <c r="Y203" s="121"/>
      <c r="Z203" s="632"/>
      <c r="AA203" s="106"/>
      <c r="AB203" s="633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106"/>
      <c r="AV203" s="106"/>
      <c r="AW203" s="106"/>
      <c r="AX203" s="106"/>
      <c r="AY203" s="106"/>
      <c r="AZ203" s="106"/>
      <c r="BA203" s="106"/>
      <c r="BB203" s="106"/>
    </row>
    <row r="204" spans="2:54">
      <c r="B204" s="157"/>
      <c r="C204" s="126"/>
      <c r="D204" s="629"/>
      <c r="E204" s="648"/>
      <c r="F204" s="645"/>
      <c r="G204" s="641"/>
      <c r="H204" s="630"/>
      <c r="I204" s="630"/>
      <c r="J204" s="630"/>
      <c r="K204" s="630"/>
      <c r="L204" s="641"/>
      <c r="M204" s="641"/>
      <c r="N204" s="630"/>
      <c r="O204" s="629"/>
      <c r="P204" s="643"/>
      <c r="Q204" s="367"/>
      <c r="R204" s="106"/>
      <c r="S204" s="106"/>
      <c r="T204" s="106"/>
      <c r="U204" s="106"/>
      <c r="V204" s="106"/>
      <c r="W204" s="631"/>
      <c r="X204" s="126"/>
      <c r="Y204" s="121"/>
      <c r="Z204" s="632"/>
      <c r="AA204" s="106"/>
      <c r="AB204" s="644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106"/>
      <c r="AV204" s="106"/>
      <c r="AW204" s="106"/>
      <c r="AX204" s="106"/>
      <c r="AY204" s="106"/>
      <c r="AZ204" s="106"/>
      <c r="BA204" s="106"/>
      <c r="BB204" s="106"/>
    </row>
    <row r="205" spans="2:54" ht="13.5" customHeight="1">
      <c r="B205" s="157"/>
      <c r="C205" s="126"/>
      <c r="D205" s="629"/>
      <c r="E205" s="648"/>
      <c r="F205" s="640"/>
      <c r="G205" s="641"/>
      <c r="H205" s="630"/>
      <c r="I205" s="630"/>
      <c r="J205" s="630"/>
      <c r="K205" s="630"/>
      <c r="L205" s="641"/>
      <c r="M205" s="641"/>
      <c r="N205" s="630"/>
      <c r="O205" s="629"/>
      <c r="P205" s="635"/>
      <c r="Q205" s="367"/>
      <c r="R205" s="106"/>
      <c r="S205" s="106"/>
      <c r="T205" s="106"/>
      <c r="U205" s="106"/>
      <c r="V205" s="106"/>
      <c r="W205" s="631"/>
      <c r="X205" s="126"/>
      <c r="Y205" s="121"/>
      <c r="Z205" s="632"/>
      <c r="AA205" s="106"/>
      <c r="AB205" s="633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106"/>
      <c r="AV205" s="106"/>
      <c r="AW205" s="106"/>
      <c r="AX205" s="106"/>
      <c r="AY205" s="106"/>
      <c r="AZ205" s="106"/>
      <c r="BA205" s="106"/>
      <c r="BB205" s="106"/>
    </row>
    <row r="206" spans="2:54" ht="13.5" customHeight="1">
      <c r="B206" s="157"/>
      <c r="C206" s="126"/>
      <c r="D206" s="629"/>
      <c r="E206" s="648"/>
      <c r="F206" s="641"/>
      <c r="G206" s="645"/>
      <c r="H206" s="630"/>
      <c r="I206" s="630"/>
      <c r="J206" s="630"/>
      <c r="K206" s="630"/>
      <c r="L206" s="652"/>
      <c r="M206" s="645"/>
      <c r="N206" s="630"/>
      <c r="O206" s="629"/>
      <c r="P206" s="643"/>
      <c r="Q206" s="367"/>
      <c r="R206" s="106"/>
      <c r="S206" s="106"/>
      <c r="T206" s="106"/>
      <c r="U206" s="106"/>
      <c r="V206" s="106"/>
      <c r="W206" s="631"/>
      <c r="X206" s="126"/>
      <c r="Y206" s="121"/>
      <c r="Z206" s="632"/>
      <c r="AA206" s="106"/>
      <c r="AB206" s="644"/>
      <c r="AC206" s="106"/>
      <c r="AD206" s="106"/>
      <c r="AE206" s="106"/>
      <c r="AF206" s="106"/>
      <c r="AG206" s="106"/>
      <c r="AH206" s="106"/>
      <c r="AI206" s="106"/>
      <c r="AJ206" s="106"/>
      <c r="AK206" s="106"/>
      <c r="AL206" s="106"/>
      <c r="AM206" s="106"/>
      <c r="AN206" s="106"/>
      <c r="AO206" s="106"/>
      <c r="AP206" s="106"/>
      <c r="AQ206" s="106"/>
      <c r="AR206" s="106"/>
      <c r="AS206" s="106"/>
      <c r="AT206" s="106"/>
      <c r="AU206" s="106"/>
      <c r="AV206" s="106"/>
      <c r="AW206" s="106"/>
      <c r="AX206" s="106"/>
      <c r="AY206" s="106"/>
      <c r="AZ206" s="106"/>
      <c r="BA206" s="106"/>
      <c r="BB206" s="106"/>
    </row>
    <row r="207" spans="2:54" hidden="1">
      <c r="B207" s="157"/>
      <c r="C207" s="126"/>
      <c r="D207" s="629"/>
      <c r="E207" s="648"/>
      <c r="F207" s="645"/>
      <c r="G207" s="641"/>
      <c r="H207" s="630"/>
      <c r="I207" s="630"/>
      <c r="J207" s="630"/>
      <c r="K207" s="630"/>
      <c r="L207" s="640"/>
      <c r="M207" s="640"/>
      <c r="N207" s="630"/>
      <c r="O207" s="629"/>
      <c r="P207" s="635"/>
      <c r="Q207" s="367"/>
      <c r="R207" s="106"/>
      <c r="S207" s="106"/>
      <c r="T207" s="106"/>
      <c r="U207" s="106"/>
      <c r="V207" s="106"/>
      <c r="W207" s="631"/>
      <c r="X207" s="126"/>
      <c r="Y207" s="121"/>
      <c r="Z207" s="632"/>
      <c r="AA207" s="106"/>
      <c r="AB207" s="638"/>
      <c r="AC207" s="106"/>
      <c r="AD207" s="106"/>
      <c r="AE207" s="106"/>
      <c r="AF207" s="106"/>
      <c r="AG207" s="106"/>
      <c r="AH207" s="106"/>
      <c r="AI207" s="106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106"/>
      <c r="AV207" s="106"/>
      <c r="AW207" s="106"/>
      <c r="AX207" s="106"/>
      <c r="AY207" s="106"/>
      <c r="AZ207" s="106"/>
      <c r="BA207" s="106"/>
      <c r="BB207" s="106"/>
    </row>
    <row r="208" spans="2:54" ht="13.5" customHeight="1">
      <c r="B208" s="157"/>
      <c r="C208" s="101"/>
      <c r="D208" s="629"/>
      <c r="E208" s="648"/>
      <c r="F208" s="641"/>
      <c r="G208" s="641"/>
      <c r="H208" s="630"/>
      <c r="I208" s="630"/>
      <c r="J208" s="630"/>
      <c r="K208" s="630"/>
      <c r="L208" s="645"/>
      <c r="M208" s="645"/>
      <c r="N208" s="630"/>
      <c r="O208" s="629"/>
      <c r="P208" s="635"/>
      <c r="Q208" s="367"/>
      <c r="R208" s="106"/>
      <c r="S208" s="106"/>
      <c r="T208" s="106"/>
      <c r="U208" s="106"/>
      <c r="V208" s="106"/>
      <c r="W208" s="631"/>
      <c r="X208" s="126"/>
      <c r="Y208" s="121"/>
      <c r="Z208" s="632"/>
      <c r="AA208" s="106"/>
      <c r="AB208" s="633"/>
      <c r="AC208" s="106"/>
      <c r="AD208" s="106"/>
      <c r="AE208" s="106"/>
      <c r="AF208" s="106"/>
      <c r="AG208" s="106"/>
      <c r="AH208" s="106"/>
      <c r="AI208" s="106"/>
      <c r="AJ208" s="106"/>
      <c r="AK208" s="106"/>
      <c r="AL208" s="106"/>
      <c r="AM208" s="106"/>
      <c r="AN208" s="106"/>
      <c r="AO208" s="106"/>
      <c r="AP208" s="106"/>
      <c r="AQ208" s="106"/>
      <c r="AR208" s="106"/>
      <c r="AS208" s="106"/>
      <c r="AT208" s="106"/>
      <c r="AU208" s="106"/>
      <c r="AV208" s="106"/>
      <c r="AW208" s="106"/>
      <c r="AX208" s="106"/>
      <c r="AY208" s="106"/>
      <c r="AZ208" s="106"/>
      <c r="BA208" s="106"/>
      <c r="BB208" s="106"/>
    </row>
    <row r="209" spans="2:54" ht="12" customHeight="1">
      <c r="B209" s="157"/>
      <c r="C209" s="126"/>
      <c r="D209" s="629"/>
      <c r="E209" s="648"/>
      <c r="F209" s="640"/>
      <c r="G209" s="641"/>
      <c r="H209" s="652"/>
      <c r="I209" s="630"/>
      <c r="J209" s="630"/>
      <c r="K209" s="630"/>
      <c r="L209" s="640"/>
      <c r="M209" s="641"/>
      <c r="N209" s="630"/>
      <c r="O209" s="634"/>
      <c r="P209" s="643"/>
      <c r="Q209" s="367"/>
      <c r="R209" s="106"/>
      <c r="S209" s="106"/>
      <c r="T209" s="106"/>
      <c r="U209" s="106"/>
      <c r="V209" s="106"/>
      <c r="W209" s="631"/>
      <c r="X209" s="126"/>
      <c r="Y209" s="121"/>
      <c r="Z209" s="632"/>
      <c r="AA209" s="106"/>
      <c r="AB209" s="644"/>
      <c r="AC209" s="106"/>
      <c r="AD209" s="106"/>
      <c r="AE209" s="106"/>
      <c r="AF209" s="106"/>
      <c r="AG209" s="106"/>
      <c r="AH209" s="106"/>
      <c r="AI209" s="106"/>
      <c r="AJ209" s="106"/>
      <c r="AK209" s="106"/>
      <c r="AL209" s="106"/>
      <c r="AM209" s="106"/>
      <c r="AN209" s="106"/>
      <c r="AO209" s="106"/>
      <c r="AP209" s="106"/>
      <c r="AQ209" s="106"/>
      <c r="AR209" s="106"/>
      <c r="AS209" s="106"/>
      <c r="AT209" s="106"/>
      <c r="AU209" s="106"/>
      <c r="AV209" s="106"/>
      <c r="AW209" s="106"/>
      <c r="AX209" s="106"/>
      <c r="AY209" s="106"/>
      <c r="AZ209" s="106"/>
      <c r="BA209" s="106"/>
      <c r="BB209" s="106"/>
    </row>
    <row r="210" spans="2:54" ht="13.5" customHeight="1">
      <c r="B210" s="157"/>
      <c r="C210" s="126"/>
      <c r="D210" s="629"/>
      <c r="E210" s="648"/>
      <c r="F210" s="652"/>
      <c r="G210" s="652"/>
      <c r="H210" s="630"/>
      <c r="I210" s="630"/>
      <c r="J210" s="630"/>
      <c r="K210" s="630"/>
      <c r="L210" s="653"/>
      <c r="M210" s="652"/>
      <c r="N210" s="630"/>
      <c r="O210" s="634"/>
      <c r="P210" s="635"/>
      <c r="Q210" s="367"/>
      <c r="R210" s="106"/>
      <c r="S210" s="106"/>
      <c r="T210" s="106"/>
      <c r="U210" s="106"/>
      <c r="V210" s="106"/>
      <c r="W210" s="631"/>
      <c r="X210" s="126"/>
      <c r="Y210" s="121"/>
      <c r="Z210" s="632"/>
      <c r="AA210" s="106"/>
      <c r="AB210" s="647"/>
      <c r="AC210" s="106"/>
      <c r="AD210" s="106"/>
      <c r="AE210" s="106"/>
      <c r="AF210" s="106"/>
      <c r="AG210" s="106"/>
      <c r="AH210" s="106"/>
      <c r="AI210" s="106"/>
      <c r="AJ210" s="106"/>
      <c r="AK210" s="106"/>
      <c r="AL210" s="106"/>
      <c r="AM210" s="106"/>
      <c r="AN210" s="106"/>
      <c r="AO210" s="106"/>
      <c r="AP210" s="106"/>
      <c r="AQ210" s="106"/>
      <c r="AR210" s="106"/>
      <c r="AS210" s="106"/>
      <c r="AT210" s="106"/>
      <c r="AU210" s="106"/>
      <c r="AV210" s="106"/>
      <c r="AW210" s="106"/>
      <c r="AX210" s="106"/>
      <c r="AY210" s="106"/>
      <c r="AZ210" s="106"/>
      <c r="BA210" s="106"/>
      <c r="BB210" s="106"/>
    </row>
    <row r="211" spans="2:54">
      <c r="B211" s="157"/>
      <c r="C211" s="126"/>
      <c r="D211" s="629"/>
      <c r="E211" s="648"/>
      <c r="F211" s="153"/>
      <c r="G211" s="153"/>
      <c r="H211" s="153"/>
      <c r="I211" s="153"/>
      <c r="J211" s="153"/>
      <c r="K211" s="153"/>
      <c r="L211" s="153"/>
      <c r="M211" s="153"/>
      <c r="N211" s="153"/>
      <c r="O211" s="634"/>
      <c r="P211" s="635"/>
      <c r="Q211" s="367"/>
      <c r="R211" s="106"/>
      <c r="S211" s="106"/>
      <c r="T211" s="106"/>
      <c r="U211" s="106"/>
      <c r="V211" s="106"/>
      <c r="W211" s="631"/>
      <c r="X211" s="126"/>
      <c r="Y211" s="121"/>
      <c r="Z211" s="632"/>
      <c r="AA211" s="106"/>
      <c r="AB211" s="633"/>
      <c r="AC211" s="106"/>
      <c r="AD211" s="106"/>
      <c r="AE211" s="106"/>
      <c r="AF211" s="106"/>
      <c r="AG211" s="106"/>
      <c r="AH211" s="106"/>
      <c r="AI211" s="106"/>
      <c r="AJ211" s="106"/>
      <c r="AK211" s="106"/>
      <c r="AL211" s="106"/>
      <c r="AM211" s="106"/>
      <c r="AN211" s="106"/>
      <c r="AO211" s="106"/>
      <c r="AP211" s="106"/>
      <c r="AQ211" s="106"/>
      <c r="AR211" s="106"/>
      <c r="AS211" s="106"/>
      <c r="AT211" s="106"/>
      <c r="AU211" s="106"/>
      <c r="AV211" s="106"/>
      <c r="AW211" s="106"/>
      <c r="AX211" s="106"/>
      <c r="AY211" s="106"/>
      <c r="AZ211" s="106"/>
      <c r="BA211" s="106"/>
      <c r="BB211" s="106"/>
    </row>
    <row r="212" spans="2:54" ht="12.75" customHeight="1">
      <c r="B212" s="157"/>
      <c r="C212" s="126"/>
      <c r="D212" s="629"/>
      <c r="E212" s="648"/>
      <c r="F212" s="153"/>
      <c r="G212" s="153"/>
      <c r="H212" s="153"/>
      <c r="I212" s="153"/>
      <c r="J212" s="153"/>
      <c r="K212" s="153"/>
      <c r="L212" s="153"/>
      <c r="M212" s="153"/>
      <c r="N212" s="153"/>
      <c r="O212" s="634"/>
      <c r="P212" s="635"/>
      <c r="Q212" s="367"/>
      <c r="R212" s="106"/>
      <c r="S212" s="106"/>
      <c r="T212" s="106"/>
      <c r="U212" s="106"/>
      <c r="V212" s="106"/>
      <c r="W212" s="631"/>
      <c r="X212" s="126"/>
      <c r="Y212" s="121"/>
      <c r="Z212" s="632"/>
      <c r="AA212" s="106"/>
      <c r="AB212" s="633"/>
      <c r="AC212" s="106"/>
      <c r="AD212" s="106"/>
      <c r="AE212" s="106"/>
      <c r="AF212" s="106"/>
      <c r="AG212" s="106"/>
      <c r="AH212" s="106"/>
      <c r="AI212" s="106"/>
      <c r="AJ212" s="106"/>
      <c r="AK212" s="106"/>
      <c r="AL212" s="106"/>
      <c r="AM212" s="106"/>
      <c r="AN212" s="106"/>
      <c r="AO212" s="106"/>
      <c r="AP212" s="106"/>
      <c r="AQ212" s="106"/>
      <c r="AR212" s="106"/>
      <c r="AS212" s="106"/>
      <c r="AT212" s="106"/>
      <c r="AU212" s="106"/>
      <c r="AV212" s="106"/>
      <c r="AW212" s="106"/>
      <c r="AX212" s="106"/>
      <c r="AY212" s="106"/>
      <c r="AZ212" s="106"/>
      <c r="BA212" s="106"/>
      <c r="BB212" s="106"/>
    </row>
    <row r="213" spans="2:54" ht="12" customHeight="1">
      <c r="B213" s="157"/>
      <c r="C213" s="126"/>
      <c r="D213" s="629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634"/>
      <c r="P213" s="635"/>
      <c r="Q213" s="367"/>
      <c r="R213" s="106"/>
      <c r="S213" s="106"/>
      <c r="T213" s="106"/>
      <c r="U213" s="106"/>
      <c r="V213" s="106"/>
      <c r="W213" s="631"/>
      <c r="X213" s="126"/>
      <c r="Y213" s="121"/>
      <c r="Z213" s="632"/>
      <c r="AA213" s="106"/>
      <c r="AB213" s="633"/>
      <c r="AC213" s="106"/>
      <c r="AD213" s="106"/>
      <c r="AE213" s="106"/>
      <c r="AF213" s="106"/>
      <c r="AG213" s="106"/>
      <c r="AH213" s="106"/>
      <c r="AI213" s="106"/>
      <c r="AJ213" s="106"/>
      <c r="AK213" s="106"/>
      <c r="AL213" s="106"/>
      <c r="AM213" s="106"/>
      <c r="AN213" s="106"/>
      <c r="AO213" s="106"/>
      <c r="AP213" s="106"/>
      <c r="AQ213" s="106"/>
      <c r="AR213" s="106"/>
      <c r="AS213" s="106"/>
      <c r="AT213" s="106"/>
      <c r="AU213" s="106"/>
      <c r="AV213" s="106"/>
      <c r="AW213" s="106"/>
      <c r="AX213" s="106"/>
      <c r="AY213" s="106"/>
      <c r="AZ213" s="106"/>
      <c r="BA213" s="106"/>
      <c r="BB213" s="106"/>
    </row>
    <row r="214" spans="2:54" ht="12.75" customHeight="1">
      <c r="B214" s="157"/>
      <c r="C214" s="126"/>
      <c r="D214" s="629"/>
      <c r="E214" s="153"/>
      <c r="F214" s="153"/>
      <c r="G214" s="153"/>
      <c r="H214" s="153"/>
      <c r="I214" s="153"/>
      <c r="J214" s="153"/>
      <c r="K214" s="649"/>
      <c r="L214" s="153"/>
      <c r="M214" s="153"/>
      <c r="N214" s="153"/>
      <c r="O214" s="637"/>
      <c r="P214" s="635"/>
      <c r="Q214" s="367"/>
      <c r="R214" s="106"/>
      <c r="S214" s="106"/>
      <c r="T214" s="106"/>
      <c r="U214" s="106"/>
      <c r="V214" s="106"/>
      <c r="W214" s="650"/>
      <c r="X214" s="126"/>
      <c r="Y214" s="651"/>
      <c r="Z214" s="632"/>
      <c r="AA214" s="106"/>
      <c r="AB214" s="633"/>
      <c r="AC214" s="106"/>
      <c r="AD214" s="106"/>
      <c r="AE214" s="106"/>
      <c r="AF214" s="106"/>
      <c r="AG214" s="106"/>
      <c r="AH214" s="106"/>
      <c r="AI214" s="106"/>
      <c r="AJ214" s="106"/>
      <c r="AK214" s="106"/>
      <c r="AL214" s="106"/>
      <c r="AM214" s="106"/>
      <c r="AN214" s="106"/>
      <c r="AO214" s="106"/>
      <c r="AP214" s="106"/>
      <c r="AQ214" s="106"/>
      <c r="AR214" s="106"/>
      <c r="AS214" s="106"/>
      <c r="AT214" s="106"/>
      <c r="AU214" s="106"/>
      <c r="AV214" s="106"/>
      <c r="AW214" s="106"/>
      <c r="AX214" s="106"/>
      <c r="AY214" s="106"/>
      <c r="AZ214" s="106"/>
      <c r="BA214" s="106"/>
      <c r="BB214" s="106"/>
    </row>
    <row r="215" spans="2:54">
      <c r="B215" s="106"/>
      <c r="C215" s="106"/>
      <c r="D215" s="106"/>
      <c r="E215" s="106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  <c r="Z215" s="106"/>
      <c r="AA215" s="106"/>
      <c r="AB215" s="106"/>
      <c r="AC215" s="106"/>
      <c r="AD215" s="106"/>
      <c r="AE215" s="106"/>
      <c r="AF215" s="106"/>
      <c r="AG215" s="106"/>
      <c r="AH215" s="106"/>
      <c r="AI215" s="106"/>
      <c r="AJ215" s="106"/>
      <c r="AK215" s="106"/>
      <c r="AL215" s="106"/>
      <c r="AM215" s="106"/>
      <c r="AN215" s="106"/>
      <c r="AO215" s="106"/>
      <c r="AP215" s="106"/>
      <c r="AQ215" s="106"/>
      <c r="AR215" s="106"/>
      <c r="AS215" s="106"/>
      <c r="AT215" s="106"/>
      <c r="AU215" s="106"/>
      <c r="AV215" s="106"/>
      <c r="AW215" s="106"/>
      <c r="AX215" s="106"/>
      <c r="AY215" s="106"/>
      <c r="AZ215" s="106"/>
      <c r="BA215" s="106"/>
      <c r="BB215" s="106"/>
    </row>
    <row r="216" spans="2:54">
      <c r="B216" s="106"/>
      <c r="C216" s="106"/>
      <c r="D216" s="106"/>
      <c r="E216" s="106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  <c r="Z216" s="106"/>
      <c r="AA216" s="106"/>
      <c r="AB216" s="106"/>
      <c r="AC216" s="106"/>
      <c r="AD216" s="106"/>
      <c r="AE216" s="106"/>
      <c r="AF216" s="106"/>
      <c r="AG216" s="106"/>
      <c r="AH216" s="106"/>
      <c r="AI216" s="106"/>
      <c r="AJ216" s="106"/>
      <c r="AK216" s="106"/>
      <c r="AL216" s="106"/>
      <c r="AM216" s="106"/>
      <c r="AN216" s="106"/>
      <c r="AO216" s="106"/>
      <c r="AP216" s="106"/>
      <c r="AQ216" s="106"/>
      <c r="AR216" s="106"/>
      <c r="AS216" s="106"/>
      <c r="AT216" s="106"/>
      <c r="AU216" s="106"/>
      <c r="AV216" s="106"/>
      <c r="AW216" s="106"/>
      <c r="AX216" s="106"/>
      <c r="AY216" s="106"/>
      <c r="AZ216" s="106"/>
      <c r="BA216" s="106"/>
      <c r="BB216" s="106"/>
    </row>
    <row r="217" spans="2:54">
      <c r="B217" s="106"/>
      <c r="C217" s="106"/>
      <c r="D217" s="106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6"/>
      <c r="Z217" s="106"/>
      <c r="AA217" s="106"/>
      <c r="AB217" s="106"/>
      <c r="AC217" s="106"/>
      <c r="AD217" s="106"/>
      <c r="AE217" s="106"/>
      <c r="AF217" s="106"/>
      <c r="AG217" s="106"/>
      <c r="AH217" s="106"/>
      <c r="AI217" s="106"/>
      <c r="AJ217" s="106"/>
      <c r="AK217" s="106"/>
      <c r="AL217" s="106"/>
      <c r="AM217" s="106"/>
      <c r="AN217" s="106"/>
      <c r="AO217" s="106"/>
      <c r="AP217" s="106"/>
      <c r="AQ217" s="106"/>
      <c r="AR217" s="106"/>
      <c r="AS217" s="106"/>
      <c r="AT217" s="106"/>
      <c r="AU217" s="106"/>
      <c r="AV217" s="106"/>
      <c r="AW217" s="106"/>
      <c r="AX217" s="106"/>
      <c r="AY217" s="106"/>
      <c r="AZ217" s="106"/>
      <c r="BA217" s="106"/>
      <c r="BB217" s="106"/>
    </row>
    <row r="218" spans="2:54">
      <c r="B218" s="106"/>
      <c r="C218" s="106"/>
      <c r="D218" s="106"/>
      <c r="E218" s="106"/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6"/>
      <c r="Z218" s="106"/>
      <c r="AA218" s="106"/>
      <c r="AB218" s="106"/>
      <c r="AC218" s="106"/>
      <c r="AD218" s="106"/>
      <c r="AE218" s="106"/>
      <c r="AF218" s="106"/>
      <c r="AG218" s="106"/>
      <c r="AH218" s="106"/>
      <c r="AI218" s="106"/>
      <c r="AJ218" s="106"/>
      <c r="AK218" s="106"/>
      <c r="AL218" s="106"/>
      <c r="AM218" s="106"/>
      <c r="AN218" s="106"/>
      <c r="AO218" s="106"/>
      <c r="AP218" s="106"/>
      <c r="AQ218" s="106"/>
      <c r="AR218" s="106"/>
      <c r="AS218" s="106"/>
      <c r="AT218" s="106"/>
      <c r="AU218" s="106"/>
      <c r="AV218" s="106"/>
      <c r="AW218" s="106"/>
      <c r="AX218" s="106"/>
      <c r="AY218" s="106"/>
      <c r="AZ218" s="106"/>
      <c r="BA218" s="106"/>
      <c r="BB218" s="106"/>
    </row>
    <row r="219" spans="2:54">
      <c r="B219" s="106"/>
      <c r="C219" s="106"/>
      <c r="D219" s="106"/>
      <c r="E219" s="106"/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  <c r="Z219" s="106"/>
      <c r="AA219" s="106"/>
      <c r="AB219" s="106"/>
      <c r="AC219" s="106"/>
      <c r="AD219" s="106"/>
      <c r="AE219" s="106"/>
      <c r="AF219" s="106"/>
      <c r="AG219" s="106"/>
      <c r="AH219" s="106"/>
      <c r="AI219" s="106"/>
      <c r="AJ219" s="106"/>
      <c r="AK219" s="106"/>
      <c r="AL219" s="106"/>
      <c r="AM219" s="106"/>
      <c r="AN219" s="106"/>
      <c r="AO219" s="106"/>
      <c r="AP219" s="106"/>
      <c r="AQ219" s="106"/>
      <c r="AR219" s="106"/>
      <c r="AS219" s="106"/>
      <c r="AT219" s="106"/>
      <c r="AU219" s="106"/>
      <c r="AV219" s="106"/>
      <c r="AW219" s="106"/>
      <c r="AX219" s="106"/>
      <c r="AY219" s="106"/>
      <c r="AZ219" s="106"/>
      <c r="BA219" s="106"/>
      <c r="BB219" s="106"/>
    </row>
    <row r="220" spans="2:54">
      <c r="B220" s="106"/>
      <c r="C220" s="106"/>
      <c r="D220" s="106"/>
      <c r="E220" s="106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  <c r="Z220" s="106"/>
      <c r="AA220" s="106"/>
      <c r="AB220" s="106"/>
      <c r="AC220" s="106"/>
      <c r="AD220" s="106"/>
      <c r="AE220" s="106"/>
      <c r="AF220" s="106"/>
      <c r="AG220" s="106"/>
      <c r="AH220" s="106"/>
      <c r="AI220" s="106"/>
      <c r="AJ220" s="106"/>
      <c r="AK220" s="106"/>
      <c r="AL220" s="106"/>
      <c r="AM220" s="106"/>
      <c r="AN220" s="106"/>
      <c r="AO220" s="106"/>
      <c r="AP220" s="106"/>
      <c r="AQ220" s="106"/>
      <c r="AR220" s="106"/>
      <c r="AS220" s="106"/>
      <c r="AT220" s="106"/>
      <c r="AU220" s="106"/>
      <c r="AV220" s="106"/>
      <c r="AW220" s="106"/>
      <c r="AX220" s="106"/>
      <c r="AY220" s="106"/>
      <c r="AZ220" s="106"/>
      <c r="BA220" s="106"/>
      <c r="BB220" s="106"/>
    </row>
    <row r="221" spans="2:54">
      <c r="B221" s="106"/>
      <c r="C221" s="106"/>
      <c r="D221" s="106"/>
      <c r="E221" s="106"/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  <c r="Z221" s="106"/>
      <c r="AA221" s="106"/>
      <c r="AB221" s="106"/>
      <c r="AC221" s="106"/>
      <c r="AD221" s="106"/>
      <c r="AE221" s="106"/>
      <c r="AF221" s="106"/>
      <c r="AG221" s="106"/>
      <c r="AH221" s="106"/>
      <c r="AI221" s="106"/>
      <c r="AJ221" s="106"/>
      <c r="AK221" s="106"/>
      <c r="AL221" s="106"/>
      <c r="AM221" s="106"/>
      <c r="AN221" s="106"/>
      <c r="AO221" s="106"/>
      <c r="AP221" s="106"/>
      <c r="AQ221" s="106"/>
      <c r="AR221" s="106"/>
      <c r="AS221" s="106"/>
      <c r="AT221" s="106"/>
      <c r="AU221" s="106"/>
      <c r="AV221" s="106"/>
      <c r="AW221" s="106"/>
      <c r="AX221" s="106"/>
      <c r="AY221" s="106"/>
      <c r="AZ221" s="106"/>
      <c r="BA221" s="106"/>
      <c r="BB221" s="106"/>
    </row>
    <row r="222" spans="2:54">
      <c r="B222" s="106"/>
      <c r="C222" s="106"/>
      <c r="D222" s="106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  <c r="Z222" s="106"/>
      <c r="AA222" s="106"/>
      <c r="AB222" s="106"/>
      <c r="AC222" s="106"/>
      <c r="AD222" s="106"/>
      <c r="AE222" s="106"/>
      <c r="AF222" s="106"/>
      <c r="AG222" s="106"/>
      <c r="AH222" s="106"/>
      <c r="AI222" s="106"/>
      <c r="AJ222" s="106"/>
      <c r="AK222" s="106"/>
      <c r="AL222" s="106"/>
      <c r="AM222" s="106"/>
      <c r="AN222" s="106"/>
      <c r="AO222" s="106"/>
      <c r="AP222" s="106"/>
      <c r="AQ222" s="106"/>
      <c r="AR222" s="106"/>
      <c r="AS222" s="106"/>
      <c r="AT222" s="106"/>
      <c r="AU222" s="106"/>
      <c r="AV222" s="106"/>
      <c r="AW222" s="106"/>
      <c r="AX222" s="106"/>
      <c r="AY222" s="106"/>
      <c r="AZ222" s="106"/>
      <c r="BA222" s="106"/>
      <c r="BB222" s="106"/>
    </row>
    <row r="223" spans="2:54">
      <c r="B223" s="106"/>
      <c r="C223" s="106"/>
      <c r="D223" s="106"/>
      <c r="E223" s="106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  <c r="Z223" s="106"/>
      <c r="AA223" s="106"/>
      <c r="AB223" s="106"/>
      <c r="AC223" s="106"/>
      <c r="AD223" s="106"/>
      <c r="AE223" s="106"/>
      <c r="AF223" s="106"/>
      <c r="AG223" s="106"/>
      <c r="AH223" s="106"/>
      <c r="AI223" s="106"/>
      <c r="AJ223" s="106"/>
      <c r="AK223" s="106"/>
      <c r="AL223" s="106"/>
      <c r="AM223" s="106"/>
      <c r="AN223" s="106"/>
      <c r="AO223" s="106"/>
      <c r="AP223" s="106"/>
      <c r="AQ223" s="106"/>
      <c r="AR223" s="106"/>
      <c r="AS223" s="106"/>
      <c r="AT223" s="106"/>
      <c r="AU223" s="106"/>
      <c r="AV223" s="106"/>
      <c r="AW223" s="106"/>
      <c r="AX223" s="106"/>
      <c r="AY223" s="106"/>
      <c r="AZ223" s="106"/>
      <c r="BA223" s="106"/>
      <c r="BB223" s="106"/>
    </row>
    <row r="224" spans="2:54">
      <c r="B224" s="106"/>
      <c r="C224" s="106"/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  <c r="AA224" s="106"/>
      <c r="AB224" s="106"/>
      <c r="AC224" s="106"/>
      <c r="AD224" s="106"/>
      <c r="AE224" s="106"/>
      <c r="AF224" s="106"/>
      <c r="AG224" s="106"/>
      <c r="AH224" s="106"/>
      <c r="AI224" s="106"/>
      <c r="AJ224" s="106"/>
      <c r="AK224" s="106"/>
      <c r="AL224" s="106"/>
      <c r="AM224" s="106"/>
      <c r="AN224" s="106"/>
      <c r="AO224" s="106"/>
      <c r="AP224" s="106"/>
      <c r="AQ224" s="106"/>
      <c r="AR224" s="106"/>
      <c r="AS224" s="106"/>
      <c r="AT224" s="106"/>
      <c r="AU224" s="106"/>
      <c r="AV224" s="106"/>
      <c r="AW224" s="106"/>
      <c r="AX224" s="106"/>
      <c r="AY224" s="106"/>
      <c r="AZ224" s="106"/>
      <c r="BA224" s="106"/>
      <c r="BB224" s="106"/>
    </row>
    <row r="225" spans="2:54">
      <c r="B225" s="106"/>
      <c r="C225" s="106"/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  <c r="AA225" s="106"/>
      <c r="AB225" s="106"/>
      <c r="AC225" s="106"/>
      <c r="AD225" s="106"/>
      <c r="AE225" s="106"/>
      <c r="AF225" s="106"/>
      <c r="AG225" s="106"/>
      <c r="AH225" s="106"/>
      <c r="AI225" s="106"/>
      <c r="AJ225" s="106"/>
      <c r="AK225" s="106"/>
      <c r="AL225" s="106"/>
      <c r="AM225" s="106"/>
      <c r="AN225" s="106"/>
      <c r="AO225" s="106"/>
      <c r="AP225" s="106"/>
      <c r="AQ225" s="106"/>
      <c r="AR225" s="106"/>
      <c r="AS225" s="106"/>
      <c r="AT225" s="106"/>
      <c r="AU225" s="106"/>
      <c r="AV225" s="106"/>
      <c r="AW225" s="106"/>
      <c r="AX225" s="106"/>
      <c r="AY225" s="106"/>
      <c r="AZ225" s="106"/>
      <c r="BA225" s="106"/>
      <c r="BB225" s="106"/>
    </row>
    <row r="226" spans="2:54">
      <c r="B226" s="106"/>
      <c r="C226" s="106"/>
      <c r="D226" s="106"/>
      <c r="E226" s="106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  <c r="AA226" s="106"/>
      <c r="AB226" s="106"/>
      <c r="AC226" s="106"/>
      <c r="AD226" s="106"/>
      <c r="AE226" s="106"/>
      <c r="AF226" s="106"/>
      <c r="AG226" s="106"/>
      <c r="AH226" s="106"/>
      <c r="AI226" s="106"/>
      <c r="AJ226" s="106"/>
      <c r="AK226" s="106"/>
      <c r="AL226" s="106"/>
      <c r="AM226" s="106"/>
      <c r="AN226" s="106"/>
      <c r="AO226" s="106"/>
      <c r="AP226" s="106"/>
      <c r="AQ226" s="106"/>
      <c r="AR226" s="106"/>
      <c r="AS226" s="106"/>
      <c r="AT226" s="106"/>
      <c r="AU226" s="106"/>
      <c r="AV226" s="106"/>
      <c r="AW226" s="106"/>
      <c r="AX226" s="106"/>
      <c r="AY226" s="106"/>
      <c r="AZ226" s="106"/>
      <c r="BA226" s="106"/>
      <c r="BB226" s="106"/>
    </row>
    <row r="227" spans="2:54">
      <c r="B227" s="106"/>
      <c r="C227" s="106"/>
      <c r="D227" s="106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  <c r="AA227" s="106"/>
      <c r="AB227" s="106"/>
      <c r="AC227" s="106"/>
      <c r="AD227" s="106"/>
      <c r="AE227" s="106"/>
      <c r="AF227" s="106"/>
      <c r="AG227" s="106"/>
      <c r="AH227" s="106"/>
      <c r="AI227" s="106"/>
      <c r="AJ227" s="106"/>
      <c r="AK227" s="106"/>
      <c r="AL227" s="106"/>
      <c r="AM227" s="106"/>
      <c r="AN227" s="106"/>
      <c r="AO227" s="106"/>
      <c r="AP227" s="106"/>
      <c r="AQ227" s="106"/>
      <c r="AR227" s="106"/>
      <c r="AS227" s="106"/>
      <c r="AT227" s="106"/>
      <c r="AU227" s="106"/>
      <c r="AV227" s="106"/>
      <c r="AW227" s="106"/>
      <c r="AX227" s="106"/>
      <c r="AY227" s="106"/>
      <c r="AZ227" s="106"/>
      <c r="BA227" s="106"/>
      <c r="BB227" s="106"/>
    </row>
    <row r="228" spans="2:54">
      <c r="B228" s="106"/>
      <c r="C228" s="106"/>
      <c r="D228" s="106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  <c r="AA228" s="106"/>
      <c r="AB228" s="106"/>
      <c r="AC228" s="106"/>
      <c r="AD228" s="106"/>
      <c r="AE228" s="106"/>
      <c r="AF228" s="106"/>
      <c r="AG228" s="106"/>
      <c r="AH228" s="106"/>
      <c r="AI228" s="106"/>
      <c r="AJ228" s="106"/>
      <c r="AK228" s="106"/>
      <c r="AL228" s="106"/>
      <c r="AM228" s="106"/>
      <c r="AN228" s="106"/>
      <c r="AO228" s="106"/>
      <c r="AP228" s="106"/>
      <c r="AQ228" s="106"/>
      <c r="AR228" s="106"/>
      <c r="AS228" s="106"/>
      <c r="AT228" s="106"/>
      <c r="AU228" s="106"/>
      <c r="AV228" s="106"/>
      <c r="AW228" s="106"/>
      <c r="AX228" s="106"/>
      <c r="AY228" s="106"/>
      <c r="AZ228" s="106"/>
      <c r="BA228" s="106"/>
      <c r="BB228" s="106"/>
    </row>
    <row r="229" spans="2:54">
      <c r="B229" s="106"/>
      <c r="C229" s="106"/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  <c r="AA229" s="106"/>
      <c r="AB229" s="106"/>
      <c r="AC229" s="106"/>
      <c r="AD229" s="106"/>
      <c r="AE229" s="106"/>
      <c r="AF229" s="106"/>
      <c r="AG229" s="106"/>
      <c r="AH229" s="106"/>
      <c r="AI229" s="106"/>
      <c r="AJ229" s="106"/>
      <c r="AK229" s="106"/>
      <c r="AL229" s="106"/>
      <c r="AM229" s="106"/>
      <c r="AN229" s="106"/>
      <c r="AO229" s="106"/>
      <c r="AP229" s="106"/>
      <c r="AQ229" s="106"/>
      <c r="AR229" s="106"/>
      <c r="AS229" s="106"/>
      <c r="AT229" s="106"/>
      <c r="AU229" s="106"/>
      <c r="AV229" s="106"/>
      <c r="AW229" s="106"/>
      <c r="AX229" s="106"/>
      <c r="AY229" s="106"/>
      <c r="AZ229" s="106"/>
      <c r="BA229" s="106"/>
      <c r="BB229" s="106"/>
    </row>
    <row r="230" spans="2:54">
      <c r="B230" s="106"/>
      <c r="C230" s="106"/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  <c r="AA230" s="106"/>
      <c r="AB230" s="106"/>
      <c r="AC230" s="106"/>
      <c r="AD230" s="106"/>
      <c r="AE230" s="106"/>
      <c r="AF230" s="106"/>
      <c r="AG230" s="106"/>
      <c r="AH230" s="106"/>
      <c r="AI230" s="106"/>
      <c r="AJ230" s="106"/>
      <c r="AK230" s="106"/>
      <c r="AL230" s="106"/>
      <c r="AM230" s="106"/>
      <c r="AN230" s="106"/>
      <c r="AO230" s="106"/>
      <c r="AP230" s="106"/>
      <c r="AQ230" s="106"/>
      <c r="AR230" s="106"/>
      <c r="AS230" s="106"/>
      <c r="AT230" s="106"/>
      <c r="AU230" s="106"/>
      <c r="AV230" s="106"/>
      <c r="AW230" s="106"/>
      <c r="AX230" s="106"/>
      <c r="AY230" s="106"/>
      <c r="AZ230" s="106"/>
      <c r="BA230" s="106"/>
      <c r="BB230" s="106"/>
    </row>
    <row r="231" spans="2:54">
      <c r="B231" s="106"/>
      <c r="C231" s="106"/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  <c r="AA231" s="106"/>
      <c r="AB231" s="106"/>
      <c r="AC231" s="106"/>
      <c r="AD231" s="106"/>
      <c r="AE231" s="106"/>
      <c r="AF231" s="106"/>
      <c r="AG231" s="106"/>
      <c r="AH231" s="106"/>
      <c r="AI231" s="106"/>
      <c r="AJ231" s="106"/>
      <c r="AK231" s="106"/>
      <c r="AL231" s="106"/>
      <c r="AM231" s="106"/>
      <c r="AN231" s="106"/>
      <c r="AO231" s="106"/>
      <c r="AP231" s="106"/>
      <c r="AQ231" s="106"/>
      <c r="AR231" s="106"/>
      <c r="AS231" s="106"/>
      <c r="AT231" s="106"/>
      <c r="AU231" s="106"/>
      <c r="AV231" s="106"/>
      <c r="AW231" s="106"/>
      <c r="AX231" s="106"/>
      <c r="AY231" s="106"/>
      <c r="AZ231" s="106"/>
      <c r="BA231" s="106"/>
      <c r="BB231" s="106"/>
    </row>
    <row r="232" spans="2:54">
      <c r="B232" s="106"/>
      <c r="C232" s="106"/>
      <c r="D232" s="106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  <c r="AA232" s="106"/>
      <c r="AB232" s="106"/>
      <c r="AC232" s="106"/>
      <c r="AD232" s="106"/>
      <c r="AE232" s="106"/>
      <c r="AF232" s="106"/>
      <c r="AG232" s="106"/>
      <c r="AH232" s="106"/>
      <c r="AI232" s="106"/>
      <c r="AJ232" s="106"/>
      <c r="AK232" s="106"/>
      <c r="AL232" s="106"/>
      <c r="AM232" s="106"/>
      <c r="AN232" s="106"/>
      <c r="AO232" s="106"/>
      <c r="AP232" s="106"/>
      <c r="AQ232" s="106"/>
      <c r="AR232" s="106"/>
      <c r="AS232" s="106"/>
      <c r="AT232" s="106"/>
      <c r="AU232" s="106"/>
      <c r="AV232" s="106"/>
      <c r="AW232" s="106"/>
      <c r="AX232" s="106"/>
      <c r="AY232" s="106"/>
      <c r="AZ232" s="106"/>
      <c r="BA232" s="106"/>
      <c r="BB232" s="106"/>
    </row>
    <row r="233" spans="2:54">
      <c r="B233" s="106"/>
      <c r="C233" s="106"/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  <c r="AA233" s="106"/>
      <c r="AB233" s="106"/>
      <c r="AC233" s="106"/>
      <c r="AD233" s="106"/>
      <c r="AE233" s="106"/>
      <c r="AF233" s="106"/>
      <c r="AG233" s="106"/>
      <c r="AH233" s="106"/>
      <c r="AI233" s="106"/>
      <c r="AJ233" s="106"/>
      <c r="AK233" s="106"/>
      <c r="AL233" s="106"/>
      <c r="AM233" s="106"/>
      <c r="AN233" s="106"/>
      <c r="AO233" s="106"/>
      <c r="AP233" s="106"/>
      <c r="AQ233" s="106"/>
      <c r="AR233" s="106"/>
      <c r="AS233" s="106"/>
      <c r="AT233" s="106"/>
      <c r="AU233" s="106"/>
      <c r="AV233" s="106"/>
      <c r="AW233" s="106"/>
      <c r="AX233" s="106"/>
      <c r="AY233" s="106"/>
      <c r="AZ233" s="106"/>
      <c r="BA233" s="106"/>
      <c r="BB233" s="106"/>
    </row>
    <row r="234" spans="2:54">
      <c r="B234" s="106"/>
      <c r="C234" s="106"/>
      <c r="D234" s="106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  <c r="AA234" s="106"/>
      <c r="AB234" s="106"/>
      <c r="AC234" s="106"/>
      <c r="AD234" s="106"/>
      <c r="AE234" s="106"/>
      <c r="AF234" s="106"/>
      <c r="AG234" s="106"/>
      <c r="AH234" s="106"/>
      <c r="AI234" s="106"/>
      <c r="AJ234" s="106"/>
      <c r="AK234" s="106"/>
      <c r="AL234" s="106"/>
      <c r="AM234" s="106"/>
      <c r="AN234" s="106"/>
      <c r="AO234" s="106"/>
      <c r="AP234" s="106"/>
      <c r="AQ234" s="106"/>
      <c r="AR234" s="106"/>
      <c r="AS234" s="106"/>
      <c r="AT234" s="106"/>
      <c r="AU234" s="106"/>
      <c r="AV234" s="106"/>
      <c r="AW234" s="106"/>
      <c r="AX234" s="106"/>
      <c r="AY234" s="106"/>
      <c r="AZ234" s="106"/>
      <c r="BA234" s="106"/>
      <c r="BB234" s="106"/>
    </row>
    <row r="235" spans="2:54">
      <c r="B235" s="106"/>
      <c r="C235" s="106"/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  <c r="AA235" s="106"/>
      <c r="AB235" s="106"/>
      <c r="AC235" s="106"/>
      <c r="AD235" s="106"/>
      <c r="AE235" s="106"/>
      <c r="AF235" s="106"/>
      <c r="AG235" s="106"/>
      <c r="AH235" s="106"/>
      <c r="AI235" s="106"/>
      <c r="AJ235" s="106"/>
      <c r="AK235" s="106"/>
      <c r="AL235" s="106"/>
      <c r="AM235" s="106"/>
      <c r="AN235" s="106"/>
      <c r="AO235" s="106"/>
      <c r="AP235" s="106"/>
      <c r="AQ235" s="106"/>
      <c r="AR235" s="106"/>
      <c r="AS235" s="106"/>
      <c r="AT235" s="106"/>
      <c r="AU235" s="106"/>
      <c r="AV235" s="106"/>
      <c r="AW235" s="106"/>
      <c r="AX235" s="106"/>
      <c r="AY235" s="106"/>
      <c r="AZ235" s="106"/>
      <c r="BA235" s="106"/>
      <c r="BB235" s="106"/>
    </row>
    <row r="236" spans="2:54">
      <c r="B236" s="106"/>
      <c r="C236" s="106"/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  <c r="AA236" s="106"/>
      <c r="AB236" s="106"/>
      <c r="AC236" s="106"/>
      <c r="AD236" s="106"/>
      <c r="AE236" s="106"/>
      <c r="AF236" s="106"/>
      <c r="AG236" s="106"/>
      <c r="AH236" s="106"/>
      <c r="AI236" s="106"/>
      <c r="AJ236" s="106"/>
      <c r="AK236" s="106"/>
      <c r="AL236" s="106"/>
      <c r="AM236" s="106"/>
      <c r="AN236" s="106"/>
      <c r="AO236" s="106"/>
      <c r="AP236" s="106"/>
      <c r="AQ236" s="106"/>
      <c r="AR236" s="106"/>
      <c r="AS236" s="106"/>
      <c r="AT236" s="106"/>
      <c r="AU236" s="106"/>
      <c r="AV236" s="106"/>
      <c r="AW236" s="106"/>
      <c r="AX236" s="106"/>
      <c r="AY236" s="106"/>
      <c r="AZ236" s="106"/>
      <c r="BA236" s="106"/>
      <c r="BB236" s="106"/>
    </row>
    <row r="237" spans="2:54">
      <c r="B237" s="106"/>
      <c r="C237" s="106"/>
      <c r="D237" s="106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  <c r="AA237" s="106"/>
      <c r="AB237" s="106"/>
      <c r="AC237" s="106"/>
      <c r="AD237" s="106"/>
      <c r="AE237" s="106"/>
      <c r="AF237" s="106"/>
      <c r="AG237" s="106"/>
      <c r="AH237" s="106"/>
      <c r="AI237" s="106"/>
      <c r="AJ237" s="106"/>
      <c r="AK237" s="106"/>
      <c r="AL237" s="106"/>
      <c r="AM237" s="106"/>
      <c r="AN237" s="106"/>
      <c r="AO237" s="106"/>
      <c r="AP237" s="106"/>
      <c r="AQ237" s="106"/>
      <c r="AR237" s="106"/>
      <c r="AS237" s="106"/>
      <c r="AT237" s="106"/>
      <c r="AU237" s="106"/>
      <c r="AV237" s="106"/>
      <c r="AW237" s="106"/>
      <c r="AX237" s="106"/>
      <c r="AY237" s="106"/>
      <c r="AZ237" s="106"/>
      <c r="BA237" s="106"/>
      <c r="BB237" s="106"/>
    </row>
    <row r="238" spans="2:54">
      <c r="B238" s="106"/>
      <c r="C238" s="106"/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  <c r="AA238" s="106"/>
      <c r="AB238" s="106"/>
      <c r="AC238" s="106"/>
      <c r="AD238" s="106"/>
      <c r="AE238" s="106"/>
      <c r="AF238" s="106"/>
      <c r="AG238" s="106"/>
      <c r="AH238" s="106"/>
      <c r="AI238" s="106"/>
      <c r="AJ238" s="106"/>
      <c r="AK238" s="106"/>
      <c r="AL238" s="106"/>
      <c r="AM238" s="106"/>
      <c r="AN238" s="106"/>
      <c r="AO238" s="106"/>
      <c r="AP238" s="106"/>
      <c r="AQ238" s="106"/>
      <c r="AR238" s="106"/>
      <c r="AS238" s="106"/>
      <c r="AT238" s="106"/>
      <c r="AU238" s="106"/>
      <c r="AV238" s="106"/>
      <c r="AW238" s="106"/>
      <c r="AX238" s="106"/>
      <c r="AY238" s="106"/>
      <c r="AZ238" s="106"/>
      <c r="BA238" s="106"/>
      <c r="BB238" s="106"/>
    </row>
    <row r="239" spans="2:54">
      <c r="B239" s="106"/>
      <c r="C239" s="106"/>
      <c r="D239" s="106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  <c r="AA239" s="106"/>
      <c r="AB239" s="106"/>
      <c r="AC239" s="106"/>
      <c r="AD239" s="106"/>
      <c r="AE239" s="106"/>
      <c r="AF239" s="106"/>
      <c r="AG239" s="106"/>
      <c r="AH239" s="106"/>
      <c r="AI239" s="106"/>
      <c r="AJ239" s="106"/>
      <c r="AK239" s="106"/>
      <c r="AL239" s="106"/>
      <c r="AM239" s="106"/>
      <c r="AN239" s="106"/>
      <c r="AO239" s="106"/>
      <c r="AP239" s="106"/>
      <c r="AQ239" s="106"/>
      <c r="AR239" s="106"/>
      <c r="AS239" s="106"/>
      <c r="AT239" s="106"/>
      <c r="AU239" s="106"/>
      <c r="AV239" s="106"/>
      <c r="AW239" s="106"/>
      <c r="AX239" s="106"/>
      <c r="AY239" s="106"/>
      <c r="AZ239" s="106"/>
      <c r="BA239" s="106"/>
      <c r="BB239" s="106"/>
    </row>
    <row r="240" spans="2:54">
      <c r="B240" s="106"/>
      <c r="C240" s="106"/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  <c r="AA240" s="106"/>
      <c r="AB240" s="106"/>
      <c r="AC240" s="106"/>
      <c r="AD240" s="106"/>
      <c r="AE240" s="106"/>
      <c r="AF240" s="106"/>
      <c r="AG240" s="106"/>
      <c r="AH240" s="106"/>
      <c r="AI240" s="106"/>
      <c r="AJ240" s="106"/>
      <c r="AK240" s="106"/>
      <c r="AL240" s="106"/>
      <c r="AM240" s="106"/>
      <c r="AN240" s="106"/>
      <c r="AO240" s="106"/>
      <c r="AP240" s="106"/>
      <c r="AQ240" s="106"/>
      <c r="AR240" s="106"/>
      <c r="AS240" s="106"/>
      <c r="AT240" s="106"/>
      <c r="AU240" s="106"/>
      <c r="AV240" s="106"/>
      <c r="AW240" s="106"/>
      <c r="AX240" s="106"/>
      <c r="AY240" s="106"/>
      <c r="AZ240" s="106"/>
      <c r="BA240" s="106"/>
      <c r="BB240" s="106"/>
    </row>
    <row r="241" spans="2:54">
      <c r="B241" s="106"/>
      <c r="C241" s="106"/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  <c r="AA241" s="106"/>
      <c r="AB241" s="106"/>
      <c r="AC241" s="106"/>
      <c r="AD241" s="106"/>
      <c r="AE241" s="106"/>
      <c r="AF241" s="106"/>
      <c r="AG241" s="106"/>
      <c r="AH241" s="106"/>
      <c r="AI241" s="106"/>
      <c r="AJ241" s="106"/>
      <c r="AK241" s="106"/>
      <c r="AL241" s="106"/>
      <c r="AM241" s="106"/>
      <c r="AN241" s="106"/>
      <c r="AO241" s="106"/>
      <c r="AP241" s="106"/>
      <c r="AQ241" s="106"/>
      <c r="AR241" s="106"/>
      <c r="AS241" s="106"/>
      <c r="AT241" s="106"/>
      <c r="AU241" s="106"/>
      <c r="AV241" s="106"/>
      <c r="AW241" s="106"/>
      <c r="AX241" s="106"/>
      <c r="AY241" s="106"/>
      <c r="AZ241" s="106"/>
      <c r="BA241" s="106"/>
      <c r="BB241" s="106"/>
    </row>
    <row r="242" spans="2:54">
      <c r="B242" s="106"/>
      <c r="C242" s="106"/>
      <c r="D242" s="106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  <c r="AA242" s="106"/>
      <c r="AB242" s="106"/>
      <c r="AC242" s="106"/>
      <c r="AD242" s="106"/>
      <c r="AE242" s="106"/>
      <c r="AF242" s="106"/>
      <c r="AG242" s="106"/>
      <c r="AH242" s="106"/>
      <c r="AI242" s="106"/>
      <c r="AJ242" s="106"/>
      <c r="AK242" s="106"/>
      <c r="AL242" s="106"/>
      <c r="AM242" s="106"/>
      <c r="AN242" s="106"/>
      <c r="AO242" s="106"/>
      <c r="AP242" s="106"/>
      <c r="AQ242" s="106"/>
      <c r="AR242" s="106"/>
      <c r="AS242" s="106"/>
      <c r="AT242" s="106"/>
      <c r="AU242" s="106"/>
      <c r="AV242" s="106"/>
      <c r="AW242" s="106"/>
      <c r="AX242" s="106"/>
      <c r="AY242" s="106"/>
      <c r="AZ242" s="106"/>
      <c r="BA242" s="106"/>
      <c r="BB242" s="106"/>
    </row>
    <row r="243" spans="2:54">
      <c r="B243" s="106"/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  <c r="AA243" s="106"/>
      <c r="AB243" s="106"/>
      <c r="AC243" s="106"/>
      <c r="AD243" s="106"/>
      <c r="AE243" s="106"/>
      <c r="AF243" s="106"/>
      <c r="AG243" s="106"/>
      <c r="AH243" s="106"/>
      <c r="AI243" s="106"/>
      <c r="AJ243" s="106"/>
      <c r="AK243" s="106"/>
      <c r="AL243" s="106"/>
      <c r="AM243" s="106"/>
      <c r="AN243" s="106"/>
      <c r="AO243" s="106"/>
      <c r="AP243" s="106"/>
      <c r="AQ243" s="106"/>
      <c r="AR243" s="106"/>
      <c r="AS243" s="106"/>
      <c r="AT243" s="106"/>
      <c r="AU243" s="106"/>
      <c r="AV243" s="106"/>
      <c r="AW243" s="106"/>
      <c r="AX243" s="106"/>
      <c r="AY243" s="106"/>
      <c r="AZ243" s="106"/>
      <c r="BA243" s="106"/>
      <c r="BB243" s="106"/>
    </row>
    <row r="244" spans="2:54">
      <c r="B244" s="106"/>
      <c r="C244" s="106"/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  <c r="AA244" s="106"/>
      <c r="AB244" s="106"/>
      <c r="AC244" s="106"/>
      <c r="AD244" s="106"/>
      <c r="AE244" s="106"/>
      <c r="AF244" s="106"/>
      <c r="AG244" s="106"/>
      <c r="AH244" s="106"/>
      <c r="AI244" s="106"/>
      <c r="AJ244" s="106"/>
      <c r="AK244" s="106"/>
      <c r="AL244" s="106"/>
      <c r="AM244" s="106"/>
      <c r="AN244" s="106"/>
      <c r="AO244" s="106"/>
      <c r="AP244" s="106"/>
      <c r="AQ244" s="106"/>
      <c r="AR244" s="106"/>
      <c r="AS244" s="106"/>
      <c r="AT244" s="106"/>
      <c r="AU244" s="106"/>
      <c r="AV244" s="106"/>
      <c r="AW244" s="106"/>
      <c r="AX244" s="106"/>
      <c r="AY244" s="106"/>
      <c r="AZ244" s="106"/>
      <c r="BA244" s="106"/>
      <c r="BB244" s="106"/>
    </row>
    <row r="245" spans="2:54">
      <c r="B245" s="106"/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  <c r="AA245" s="106"/>
      <c r="AB245" s="106"/>
      <c r="AC245" s="106"/>
      <c r="AD245" s="106"/>
      <c r="AE245" s="106"/>
      <c r="AF245" s="106"/>
      <c r="AG245" s="106"/>
      <c r="AH245" s="106"/>
      <c r="AI245" s="106"/>
      <c r="AJ245" s="106"/>
      <c r="AK245" s="106"/>
      <c r="AL245" s="106"/>
      <c r="AM245" s="106"/>
      <c r="AN245" s="106"/>
      <c r="AO245" s="106"/>
      <c r="AP245" s="106"/>
      <c r="AQ245" s="106"/>
      <c r="AR245" s="106"/>
      <c r="AS245" s="106"/>
      <c r="AT245" s="106"/>
      <c r="AU245" s="106"/>
      <c r="AV245" s="106"/>
      <c r="AW245" s="106"/>
      <c r="AX245" s="106"/>
      <c r="AY245" s="106"/>
      <c r="AZ245" s="106"/>
      <c r="BA245" s="106"/>
      <c r="BB245" s="106"/>
    </row>
    <row r="246" spans="2:54">
      <c r="B246" s="106"/>
      <c r="C246" s="106"/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  <c r="AA246" s="106"/>
      <c r="AB246" s="106"/>
      <c r="AC246" s="106"/>
      <c r="AD246" s="106"/>
      <c r="AE246" s="106"/>
      <c r="AF246" s="106"/>
      <c r="AG246" s="106"/>
      <c r="AH246" s="106"/>
      <c r="AI246" s="106"/>
      <c r="AJ246" s="106"/>
      <c r="AK246" s="106"/>
      <c r="AL246" s="106"/>
      <c r="AM246" s="106"/>
      <c r="AN246" s="106"/>
      <c r="AO246" s="106"/>
      <c r="AP246" s="106"/>
      <c r="AQ246" s="106"/>
      <c r="AR246" s="106"/>
      <c r="AS246" s="106"/>
      <c r="AT246" s="106"/>
      <c r="AU246" s="106"/>
      <c r="AV246" s="106"/>
      <c r="AW246" s="106"/>
      <c r="AX246" s="106"/>
      <c r="AY246" s="106"/>
      <c r="AZ246" s="106"/>
      <c r="BA246" s="106"/>
      <c r="BB246" s="106"/>
    </row>
    <row r="247" spans="2:54">
      <c r="B247" s="106"/>
      <c r="C247" s="106"/>
      <c r="D247" s="106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  <c r="AA247" s="106"/>
      <c r="AB247" s="106"/>
      <c r="AC247" s="106"/>
      <c r="AD247" s="106"/>
      <c r="AE247" s="106"/>
      <c r="AF247" s="106"/>
      <c r="AG247" s="106"/>
      <c r="AH247" s="106"/>
      <c r="AI247" s="106"/>
      <c r="AJ247" s="106"/>
      <c r="AK247" s="106"/>
      <c r="AL247" s="106"/>
      <c r="AM247" s="106"/>
      <c r="AN247" s="106"/>
      <c r="AO247" s="106"/>
      <c r="AP247" s="106"/>
      <c r="AQ247" s="106"/>
      <c r="AR247" s="106"/>
      <c r="AS247" s="106"/>
      <c r="AT247" s="106"/>
      <c r="AU247" s="106"/>
      <c r="AV247" s="106"/>
      <c r="AW247" s="106"/>
      <c r="AX247" s="106"/>
      <c r="AY247" s="106"/>
      <c r="AZ247" s="106"/>
      <c r="BA247" s="106"/>
      <c r="BB247" s="106"/>
    </row>
    <row r="248" spans="2:54">
      <c r="B248" s="106"/>
      <c r="C248" s="106"/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  <c r="AA248" s="106"/>
      <c r="AB248" s="106"/>
      <c r="AC248" s="106"/>
      <c r="AD248" s="106"/>
      <c r="AE248" s="106"/>
      <c r="AF248" s="106"/>
      <c r="AG248" s="106"/>
      <c r="AH248" s="106"/>
      <c r="AI248" s="106"/>
      <c r="AJ248" s="106"/>
      <c r="AK248" s="106"/>
      <c r="AL248" s="106"/>
      <c r="AM248" s="106"/>
      <c r="AN248" s="106"/>
      <c r="AO248" s="106"/>
      <c r="AP248" s="106"/>
      <c r="AQ248" s="106"/>
      <c r="AR248" s="106"/>
      <c r="AS248" s="106"/>
      <c r="AT248" s="106"/>
      <c r="AU248" s="106"/>
      <c r="AV248" s="106"/>
      <c r="AW248" s="106"/>
      <c r="AX248" s="106"/>
      <c r="AY248" s="106"/>
      <c r="AZ248" s="106"/>
      <c r="BA248" s="106"/>
      <c r="BB248" s="106"/>
    </row>
    <row r="249" spans="2:54">
      <c r="B249" s="106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  <c r="AA249" s="106"/>
      <c r="AB249" s="106"/>
      <c r="AC249" s="106"/>
      <c r="AD249" s="106"/>
      <c r="AE249" s="106"/>
      <c r="AF249" s="106"/>
      <c r="AG249" s="106"/>
      <c r="AH249" s="106"/>
      <c r="AI249" s="106"/>
      <c r="AJ249" s="106"/>
      <c r="AK249" s="106"/>
      <c r="AL249" s="106"/>
      <c r="AM249" s="106"/>
      <c r="AN249" s="106"/>
      <c r="AO249" s="106"/>
      <c r="AP249" s="106"/>
      <c r="AQ249" s="106"/>
      <c r="AR249" s="106"/>
      <c r="AS249" s="106"/>
      <c r="AT249" s="106"/>
      <c r="AU249" s="106"/>
      <c r="AV249" s="106"/>
      <c r="AW249" s="106"/>
      <c r="AX249" s="106"/>
      <c r="AY249" s="106"/>
      <c r="AZ249" s="106"/>
      <c r="BA249" s="106"/>
      <c r="BB249" s="106"/>
    </row>
    <row r="250" spans="2:54">
      <c r="B250" s="106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  <c r="AA250" s="106"/>
      <c r="AB250" s="106"/>
      <c r="AC250" s="106"/>
      <c r="AD250" s="106"/>
      <c r="AE250" s="106"/>
      <c r="AF250" s="106"/>
      <c r="AG250" s="106"/>
      <c r="AH250" s="106"/>
      <c r="AI250" s="106"/>
      <c r="AJ250" s="106"/>
      <c r="AK250" s="106"/>
      <c r="AL250" s="106"/>
      <c r="AM250" s="106"/>
      <c r="AN250" s="106"/>
      <c r="AO250" s="106"/>
      <c r="AP250" s="106"/>
      <c r="AQ250" s="106"/>
      <c r="AR250" s="106"/>
      <c r="AS250" s="106"/>
      <c r="AT250" s="106"/>
      <c r="AU250" s="106"/>
      <c r="AV250" s="106"/>
      <c r="AW250" s="106"/>
      <c r="AX250" s="106"/>
      <c r="AY250" s="106"/>
      <c r="AZ250" s="106"/>
      <c r="BA250" s="106"/>
      <c r="BB250" s="106"/>
    </row>
    <row r="251" spans="2:54">
      <c r="B251" s="106"/>
      <c r="C251" s="106"/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  <c r="AA251" s="106"/>
      <c r="AB251" s="106"/>
      <c r="AC251" s="106"/>
      <c r="AD251" s="106"/>
      <c r="AE251" s="106"/>
      <c r="AF251" s="106"/>
      <c r="AG251" s="106"/>
      <c r="AH251" s="106"/>
      <c r="AI251" s="106"/>
      <c r="AJ251" s="106"/>
      <c r="AK251" s="106"/>
      <c r="AL251" s="106"/>
      <c r="AM251" s="106"/>
      <c r="AN251" s="106"/>
      <c r="AO251" s="106"/>
      <c r="AP251" s="106"/>
      <c r="AQ251" s="106"/>
      <c r="AR251" s="106"/>
      <c r="AS251" s="106"/>
      <c r="AT251" s="106"/>
      <c r="AU251" s="106"/>
      <c r="AV251" s="106"/>
      <c r="AW251" s="106"/>
      <c r="AX251" s="106"/>
      <c r="AY251" s="106"/>
      <c r="AZ251" s="106"/>
      <c r="BA251" s="106"/>
      <c r="BB251" s="106"/>
    </row>
    <row r="252" spans="2:54">
      <c r="B252" s="106"/>
      <c r="C252" s="106"/>
      <c r="D252" s="106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  <c r="AA252" s="106"/>
      <c r="AB252" s="106"/>
      <c r="AC252" s="106"/>
      <c r="AD252" s="106"/>
      <c r="AE252" s="106"/>
      <c r="AF252" s="106"/>
      <c r="AG252" s="106"/>
      <c r="AH252" s="106"/>
      <c r="AI252" s="106"/>
      <c r="AJ252" s="106"/>
      <c r="AK252" s="106"/>
      <c r="AL252" s="106"/>
      <c r="AM252" s="106"/>
      <c r="AN252" s="106"/>
      <c r="AO252" s="106"/>
      <c r="AP252" s="106"/>
      <c r="AQ252" s="106"/>
      <c r="AR252" s="106"/>
      <c r="AS252" s="106"/>
      <c r="AT252" s="106"/>
      <c r="AU252" s="106"/>
      <c r="AV252" s="106"/>
      <c r="AW252" s="106"/>
      <c r="AX252" s="106"/>
      <c r="AY252" s="106"/>
      <c r="AZ252" s="106"/>
      <c r="BA252" s="106"/>
      <c r="BB252" s="106"/>
    </row>
    <row r="253" spans="2:54">
      <c r="B253" s="106"/>
      <c r="C253" s="106"/>
      <c r="D253" s="106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  <c r="AA253" s="106"/>
      <c r="AB253" s="106"/>
      <c r="AC253" s="106"/>
      <c r="AD253" s="106"/>
      <c r="AE253" s="106"/>
      <c r="AF253" s="106"/>
      <c r="AG253" s="106"/>
      <c r="AH253" s="106"/>
      <c r="AI253" s="106"/>
      <c r="AJ253" s="106"/>
      <c r="AK253" s="106"/>
      <c r="AL253" s="106"/>
      <c r="AM253" s="106"/>
      <c r="AN253" s="106"/>
      <c r="AO253" s="106"/>
      <c r="AP253" s="106"/>
      <c r="AQ253" s="106"/>
      <c r="AR253" s="106"/>
      <c r="AS253" s="106"/>
      <c r="AT253" s="106"/>
      <c r="AU253" s="106"/>
      <c r="AV253" s="106"/>
      <c r="AW253" s="106"/>
      <c r="AX253" s="106"/>
      <c r="AY253" s="106"/>
      <c r="AZ253" s="106"/>
      <c r="BA253" s="106"/>
      <c r="BB253" s="106"/>
    </row>
    <row r="254" spans="2:54"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  <c r="AA254" s="106"/>
      <c r="AB254" s="106"/>
      <c r="AC254" s="106"/>
      <c r="AD254" s="106"/>
      <c r="AE254" s="106"/>
      <c r="AF254" s="106"/>
      <c r="AG254" s="106"/>
      <c r="AH254" s="106"/>
      <c r="AI254" s="106"/>
      <c r="AJ254" s="106"/>
      <c r="AK254" s="106"/>
      <c r="AL254" s="106"/>
      <c r="AM254" s="106"/>
      <c r="AN254" s="106"/>
      <c r="AO254" s="106"/>
      <c r="AP254" s="106"/>
      <c r="AQ254" s="106"/>
      <c r="AR254" s="106"/>
      <c r="AS254" s="106"/>
      <c r="AT254" s="106"/>
      <c r="AU254" s="106"/>
      <c r="AV254" s="106"/>
      <c r="AW254" s="106"/>
      <c r="AX254" s="106"/>
      <c r="AY254" s="106"/>
      <c r="AZ254" s="106"/>
      <c r="BA254" s="106"/>
      <c r="BB254" s="106"/>
    </row>
    <row r="255" spans="2:54"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  <c r="AA255" s="106"/>
      <c r="AB255" s="106"/>
      <c r="AC255" s="106"/>
      <c r="AD255" s="106"/>
      <c r="AE255" s="106"/>
      <c r="AF255" s="106"/>
      <c r="AG255" s="106"/>
      <c r="AH255" s="106"/>
      <c r="AI255" s="106"/>
      <c r="AJ255" s="106"/>
      <c r="AK255" s="106"/>
      <c r="AL255" s="106"/>
      <c r="AM255" s="106"/>
      <c r="AN255" s="106"/>
      <c r="AO255" s="106"/>
      <c r="AP255" s="106"/>
      <c r="AQ255" s="106"/>
      <c r="AR255" s="106"/>
      <c r="AS255" s="106"/>
      <c r="AT255" s="106"/>
      <c r="AU255" s="106"/>
      <c r="AV255" s="106"/>
      <c r="AW255" s="106"/>
      <c r="AX255" s="106"/>
      <c r="AY255" s="106"/>
      <c r="AZ255" s="106"/>
      <c r="BA255" s="106"/>
      <c r="BB255" s="106"/>
    </row>
    <row r="256" spans="2:54"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  <c r="AA256" s="106"/>
      <c r="AB256" s="106"/>
      <c r="AC256" s="106"/>
      <c r="AD256" s="106"/>
      <c r="AE256" s="106"/>
      <c r="AF256" s="106"/>
      <c r="AG256" s="106"/>
      <c r="AH256" s="106"/>
      <c r="AI256" s="106"/>
      <c r="AJ256" s="106"/>
      <c r="AK256" s="106"/>
      <c r="AL256" s="106"/>
      <c r="AM256" s="106"/>
      <c r="AN256" s="106"/>
      <c r="AO256" s="106"/>
      <c r="AP256" s="106"/>
      <c r="AQ256" s="106"/>
      <c r="AR256" s="106"/>
      <c r="AS256" s="106"/>
      <c r="AT256" s="106"/>
      <c r="AU256" s="106"/>
      <c r="AV256" s="106"/>
      <c r="AW256" s="106"/>
      <c r="AX256" s="106"/>
      <c r="AY256" s="106"/>
      <c r="AZ256" s="106"/>
      <c r="BA256" s="106"/>
      <c r="BB256" s="106"/>
    </row>
    <row r="257" spans="2:54">
      <c r="B257" s="106"/>
      <c r="C257" s="106"/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  <c r="AA257" s="106"/>
      <c r="AB257" s="106"/>
      <c r="AC257" s="106"/>
      <c r="AD257" s="106"/>
      <c r="AE257" s="106"/>
      <c r="AF257" s="106"/>
      <c r="AG257" s="106"/>
      <c r="AH257" s="106"/>
      <c r="AI257" s="106"/>
      <c r="AJ257" s="106"/>
      <c r="AK257" s="106"/>
      <c r="AL257" s="106"/>
      <c r="AM257" s="106"/>
      <c r="AN257" s="106"/>
      <c r="AO257" s="106"/>
      <c r="AP257" s="106"/>
      <c r="AQ257" s="106"/>
      <c r="AR257" s="106"/>
      <c r="AS257" s="106"/>
      <c r="AT257" s="106"/>
      <c r="AU257" s="106"/>
      <c r="AV257" s="106"/>
      <c r="AW257" s="106"/>
      <c r="AX257" s="106"/>
      <c r="AY257" s="106"/>
      <c r="AZ257" s="106"/>
      <c r="BA257" s="106"/>
      <c r="BB257" s="106"/>
    </row>
    <row r="258" spans="2:54">
      <c r="B258" s="106"/>
      <c r="C258" s="106"/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  <c r="AA258" s="106"/>
      <c r="AB258" s="106"/>
      <c r="AC258" s="106"/>
      <c r="AD258" s="106"/>
      <c r="AE258" s="106"/>
      <c r="AF258" s="106"/>
      <c r="AG258" s="106"/>
      <c r="AH258" s="106"/>
      <c r="AI258" s="106"/>
      <c r="AJ258" s="106"/>
      <c r="AK258" s="106"/>
      <c r="AL258" s="106"/>
      <c r="AM258" s="106"/>
      <c r="AN258" s="106"/>
      <c r="AO258" s="106"/>
      <c r="AP258" s="106"/>
      <c r="AQ258" s="106"/>
      <c r="AR258" s="106"/>
      <c r="AS258" s="106"/>
      <c r="AT258" s="106"/>
      <c r="AU258" s="106"/>
      <c r="AV258" s="106"/>
      <c r="AW258" s="106"/>
      <c r="AX258" s="106"/>
      <c r="AY258" s="106"/>
      <c r="AZ258" s="106"/>
      <c r="BA258" s="106"/>
      <c r="BB258" s="106"/>
    </row>
    <row r="259" spans="2:54">
      <c r="B259" s="106"/>
      <c r="C259" s="106"/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  <c r="AA259" s="106"/>
      <c r="AB259" s="106"/>
      <c r="AC259" s="106"/>
      <c r="AD259" s="106"/>
      <c r="AE259" s="106"/>
      <c r="AF259" s="106"/>
      <c r="AG259" s="106"/>
      <c r="AH259" s="106"/>
      <c r="AI259" s="106"/>
      <c r="AJ259" s="106"/>
      <c r="AK259" s="106"/>
      <c r="AL259" s="106"/>
      <c r="AM259" s="106"/>
      <c r="AN259" s="106"/>
      <c r="AO259" s="106"/>
      <c r="AP259" s="106"/>
      <c r="AQ259" s="106"/>
      <c r="AR259" s="106"/>
      <c r="AS259" s="106"/>
      <c r="AT259" s="106"/>
      <c r="AU259" s="106"/>
      <c r="AV259" s="106"/>
      <c r="AW259" s="106"/>
      <c r="AX259" s="106"/>
      <c r="AY259" s="106"/>
      <c r="AZ259" s="106"/>
      <c r="BA259" s="106"/>
      <c r="BB259" s="106"/>
    </row>
    <row r="260" spans="2:54"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  <c r="AA260" s="106"/>
      <c r="AB260" s="106"/>
      <c r="AC260" s="106"/>
      <c r="AD260" s="106"/>
      <c r="AE260" s="106"/>
      <c r="AF260" s="106"/>
      <c r="AG260" s="106"/>
      <c r="AH260" s="106"/>
      <c r="AI260" s="106"/>
      <c r="AJ260" s="106"/>
      <c r="AK260" s="106"/>
      <c r="AL260" s="106"/>
      <c r="AM260" s="106"/>
      <c r="AN260" s="106"/>
      <c r="AO260" s="106"/>
      <c r="AP260" s="106"/>
      <c r="AQ260" s="106"/>
      <c r="AR260" s="106"/>
      <c r="AS260" s="106"/>
      <c r="AT260" s="106"/>
      <c r="AU260" s="106"/>
      <c r="AV260" s="106"/>
      <c r="AW260" s="106"/>
      <c r="AX260" s="106"/>
      <c r="AY260" s="106"/>
      <c r="AZ260" s="106"/>
      <c r="BA260" s="106"/>
      <c r="BB260" s="106"/>
    </row>
    <row r="261" spans="2:54">
      <c r="B261" s="106"/>
      <c r="C261" s="106"/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  <c r="AA261" s="106"/>
      <c r="AB261" s="106"/>
      <c r="AC261" s="106"/>
      <c r="AD261" s="106"/>
      <c r="AE261" s="106"/>
      <c r="AF261" s="106"/>
      <c r="AG261" s="106"/>
      <c r="AH261" s="106"/>
      <c r="AI261" s="106"/>
      <c r="AJ261" s="106"/>
      <c r="AK261" s="106"/>
      <c r="AL261" s="106"/>
      <c r="AM261" s="106"/>
      <c r="AN261" s="106"/>
      <c r="AO261" s="106"/>
      <c r="AP261" s="106"/>
      <c r="AQ261" s="106"/>
      <c r="AR261" s="106"/>
      <c r="AS261" s="106"/>
      <c r="AT261" s="106"/>
      <c r="AU261" s="106"/>
      <c r="AV261" s="106"/>
      <c r="AW261" s="106"/>
      <c r="AX261" s="106"/>
      <c r="AY261" s="106"/>
      <c r="AZ261" s="106"/>
      <c r="BA261" s="106"/>
      <c r="BB261" s="106"/>
    </row>
    <row r="262" spans="2:54"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  <c r="AA262" s="106"/>
      <c r="AB262" s="106"/>
      <c r="AC262" s="106"/>
      <c r="AD262" s="106"/>
      <c r="AE262" s="106"/>
      <c r="AF262" s="106"/>
      <c r="AG262" s="106"/>
      <c r="AH262" s="106"/>
      <c r="AI262" s="106"/>
      <c r="AJ262" s="106"/>
      <c r="AK262" s="106"/>
      <c r="AL262" s="106"/>
      <c r="AM262" s="106"/>
      <c r="AN262" s="106"/>
      <c r="AO262" s="106"/>
      <c r="AP262" s="106"/>
      <c r="AQ262" s="106"/>
      <c r="AR262" s="106"/>
      <c r="AS262" s="106"/>
      <c r="AT262" s="106"/>
      <c r="AU262" s="106"/>
      <c r="AV262" s="106"/>
      <c r="AW262" s="106"/>
      <c r="AX262" s="106"/>
      <c r="AY262" s="106"/>
      <c r="AZ262" s="106"/>
      <c r="BA262" s="106"/>
      <c r="BB262" s="106"/>
    </row>
    <row r="263" spans="2:54"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  <c r="AA263" s="106"/>
      <c r="AB263" s="106"/>
      <c r="AC263" s="106"/>
      <c r="AD263" s="106"/>
      <c r="AE263" s="106"/>
      <c r="AF263" s="106"/>
      <c r="AG263" s="106"/>
      <c r="AH263" s="106"/>
      <c r="AI263" s="106"/>
      <c r="AJ263" s="106"/>
      <c r="AK263" s="106"/>
      <c r="AL263" s="106"/>
      <c r="AM263" s="106"/>
      <c r="AN263" s="106"/>
      <c r="AO263" s="106"/>
      <c r="AP263" s="106"/>
      <c r="AQ263" s="106"/>
      <c r="AR263" s="106"/>
      <c r="AS263" s="106"/>
      <c r="AT263" s="106"/>
      <c r="AU263" s="106"/>
      <c r="AV263" s="106"/>
      <c r="AW263" s="106"/>
      <c r="AX263" s="106"/>
      <c r="AY263" s="106"/>
      <c r="AZ263" s="106"/>
      <c r="BA263" s="106"/>
      <c r="BB263" s="106"/>
    </row>
    <row r="264" spans="2:54"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  <c r="AA264" s="106"/>
      <c r="AB264" s="106"/>
      <c r="AC264" s="106"/>
      <c r="AD264" s="106"/>
      <c r="AE264" s="106"/>
      <c r="AF264" s="106"/>
      <c r="AG264" s="106"/>
      <c r="AH264" s="106"/>
      <c r="AI264" s="106"/>
      <c r="AJ264" s="106"/>
      <c r="AK264" s="106"/>
      <c r="AL264" s="106"/>
      <c r="AM264" s="106"/>
      <c r="AN264" s="106"/>
      <c r="AO264" s="106"/>
      <c r="AP264" s="106"/>
      <c r="AQ264" s="106"/>
      <c r="AR264" s="106"/>
      <c r="AS264" s="106"/>
      <c r="AT264" s="106"/>
      <c r="AU264" s="106"/>
      <c r="AV264" s="106"/>
      <c r="AW264" s="106"/>
      <c r="AX264" s="106"/>
      <c r="AY264" s="106"/>
      <c r="AZ264" s="106"/>
      <c r="BA264" s="106"/>
      <c r="BB264" s="106"/>
    </row>
    <row r="265" spans="2:54"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  <c r="AA265" s="106"/>
      <c r="AB265" s="106"/>
      <c r="AC265" s="106"/>
      <c r="AD265" s="106"/>
      <c r="AE265" s="106"/>
      <c r="AF265" s="106"/>
      <c r="AG265" s="106"/>
      <c r="AH265" s="106"/>
      <c r="AI265" s="106"/>
      <c r="AJ265" s="106"/>
      <c r="AK265" s="106"/>
      <c r="AL265" s="106"/>
      <c r="AM265" s="106"/>
      <c r="AN265" s="106"/>
      <c r="AO265" s="106"/>
      <c r="AP265" s="106"/>
      <c r="AQ265" s="106"/>
      <c r="AR265" s="106"/>
      <c r="AS265" s="106"/>
      <c r="AT265" s="106"/>
      <c r="AU265" s="106"/>
      <c r="AV265" s="106"/>
      <c r="AW265" s="106"/>
      <c r="AX265" s="106"/>
      <c r="AY265" s="106"/>
      <c r="AZ265" s="106"/>
      <c r="BA265" s="106"/>
      <c r="BB265" s="106"/>
    </row>
    <row r="266" spans="2:54"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  <c r="AA266" s="106"/>
      <c r="AB266" s="106"/>
      <c r="AC266" s="106"/>
      <c r="AD266" s="106"/>
      <c r="AE266" s="106"/>
      <c r="AF266" s="106"/>
      <c r="AG266" s="106"/>
      <c r="AH266" s="106"/>
      <c r="AI266" s="106"/>
      <c r="AJ266" s="106"/>
      <c r="AK266" s="106"/>
      <c r="AL266" s="106"/>
      <c r="AM266" s="106"/>
      <c r="AN266" s="106"/>
      <c r="AO266" s="106"/>
      <c r="AP266" s="106"/>
      <c r="AQ266" s="106"/>
      <c r="AR266" s="106"/>
      <c r="AS266" s="106"/>
      <c r="AT266" s="106"/>
      <c r="AU266" s="106"/>
      <c r="AV266" s="106"/>
      <c r="AW266" s="106"/>
      <c r="AX266" s="106"/>
      <c r="AY266" s="106"/>
      <c r="AZ266" s="106"/>
      <c r="BA266" s="106"/>
      <c r="BB266" s="106"/>
    </row>
    <row r="267" spans="2:54"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  <c r="AA267" s="106"/>
      <c r="AB267" s="106"/>
      <c r="AC267" s="106"/>
      <c r="AD267" s="106"/>
      <c r="AE267" s="106"/>
      <c r="AF267" s="106"/>
      <c r="AG267" s="106"/>
      <c r="AH267" s="106"/>
      <c r="AI267" s="106"/>
      <c r="AJ267" s="106"/>
      <c r="AK267" s="106"/>
      <c r="AL267" s="106"/>
      <c r="AM267" s="106"/>
      <c r="AN267" s="106"/>
      <c r="AO267" s="106"/>
      <c r="AP267" s="106"/>
      <c r="AQ267" s="106"/>
      <c r="AR267" s="106"/>
      <c r="AS267" s="106"/>
      <c r="AT267" s="106"/>
      <c r="AU267" s="106"/>
      <c r="AV267" s="106"/>
      <c r="AW267" s="106"/>
      <c r="AX267" s="106"/>
      <c r="AY267" s="106"/>
      <c r="AZ267" s="106"/>
      <c r="BA267" s="106"/>
      <c r="BB267" s="106"/>
    </row>
    <row r="268" spans="2:54"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  <c r="AA268" s="106"/>
      <c r="AB268" s="106"/>
      <c r="AC268" s="106"/>
      <c r="AD268" s="106"/>
      <c r="AE268" s="106"/>
      <c r="AF268" s="106"/>
      <c r="AG268" s="106"/>
      <c r="AH268" s="106"/>
      <c r="AI268" s="106"/>
      <c r="AJ268" s="106"/>
      <c r="AK268" s="106"/>
      <c r="AL268" s="106"/>
      <c r="AM268" s="106"/>
      <c r="AN268" s="106"/>
      <c r="AO268" s="106"/>
      <c r="AP268" s="106"/>
      <c r="AQ268" s="106"/>
      <c r="AR268" s="106"/>
      <c r="AS268" s="106"/>
      <c r="AT268" s="106"/>
      <c r="AU268" s="106"/>
      <c r="AV268" s="106"/>
      <c r="AW268" s="106"/>
      <c r="AX268" s="106"/>
      <c r="AY268" s="106"/>
      <c r="AZ268" s="106"/>
      <c r="BA268" s="106"/>
      <c r="BB268" s="106"/>
    </row>
    <row r="269" spans="2:54"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  <c r="AA269" s="106"/>
      <c r="AB269" s="106"/>
      <c r="AC269" s="106"/>
      <c r="AD269" s="106"/>
      <c r="AE269" s="106"/>
      <c r="AF269" s="106"/>
      <c r="AG269" s="106"/>
      <c r="AH269" s="106"/>
      <c r="AI269" s="106"/>
      <c r="AJ269" s="106"/>
      <c r="AK269" s="106"/>
      <c r="AL269" s="106"/>
      <c r="AM269" s="106"/>
      <c r="AN269" s="106"/>
      <c r="AO269" s="106"/>
      <c r="AP269" s="106"/>
      <c r="AQ269" s="106"/>
      <c r="AR269" s="106"/>
      <c r="AS269" s="106"/>
      <c r="AT269" s="106"/>
      <c r="AU269" s="106"/>
      <c r="AV269" s="106"/>
      <c r="AW269" s="106"/>
      <c r="AX269" s="106"/>
      <c r="AY269" s="106"/>
      <c r="AZ269" s="106"/>
      <c r="BA269" s="106"/>
      <c r="BB269" s="106"/>
    </row>
    <row r="270" spans="2:54"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  <c r="AA270" s="106"/>
      <c r="AB270" s="106"/>
      <c r="AC270" s="106"/>
      <c r="AD270" s="106"/>
      <c r="AE270" s="106"/>
      <c r="AF270" s="106"/>
      <c r="AG270" s="106"/>
      <c r="AH270" s="106"/>
      <c r="AI270" s="106"/>
      <c r="AJ270" s="106"/>
      <c r="AK270" s="106"/>
      <c r="AL270" s="106"/>
      <c r="AM270" s="106"/>
      <c r="AN270" s="106"/>
      <c r="AO270" s="106"/>
      <c r="AP270" s="106"/>
      <c r="AQ270" s="106"/>
      <c r="AR270" s="106"/>
      <c r="AS270" s="106"/>
      <c r="AT270" s="106"/>
      <c r="AU270" s="106"/>
      <c r="AV270" s="106"/>
      <c r="AW270" s="106"/>
      <c r="AX270" s="106"/>
      <c r="AY270" s="106"/>
      <c r="AZ270" s="106"/>
      <c r="BA270" s="106"/>
      <c r="BB270" s="106"/>
    </row>
    <row r="271" spans="2:54"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  <c r="AA271" s="106"/>
      <c r="AB271" s="106"/>
      <c r="AC271" s="106"/>
      <c r="AD271" s="106"/>
      <c r="AE271" s="106"/>
      <c r="AF271" s="106"/>
      <c r="AG271" s="106"/>
      <c r="AH271" s="106"/>
      <c r="AI271" s="106"/>
      <c r="AJ271" s="106"/>
      <c r="AK271" s="106"/>
      <c r="AL271" s="106"/>
      <c r="AM271" s="106"/>
      <c r="AN271" s="106"/>
      <c r="AO271" s="106"/>
      <c r="AP271" s="106"/>
      <c r="AQ271" s="106"/>
      <c r="AR271" s="106"/>
      <c r="AS271" s="106"/>
      <c r="AT271" s="106"/>
      <c r="AU271" s="106"/>
      <c r="AV271" s="106"/>
      <c r="AW271" s="106"/>
      <c r="AX271" s="106"/>
      <c r="AY271" s="106"/>
      <c r="AZ271" s="106"/>
      <c r="BA271" s="106"/>
      <c r="BB271" s="106"/>
    </row>
    <row r="272" spans="2:54"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  <c r="AA272" s="106"/>
      <c r="AB272" s="106"/>
      <c r="AC272" s="106"/>
      <c r="AD272" s="106"/>
      <c r="AE272" s="106"/>
      <c r="AF272" s="106"/>
      <c r="AG272" s="106"/>
      <c r="AH272" s="106"/>
      <c r="AI272" s="106"/>
      <c r="AJ272" s="106"/>
      <c r="AK272" s="106"/>
      <c r="AL272" s="106"/>
      <c r="AM272" s="106"/>
      <c r="AN272" s="106"/>
      <c r="AO272" s="106"/>
      <c r="AP272" s="106"/>
      <c r="AQ272" s="106"/>
      <c r="AR272" s="106"/>
      <c r="AS272" s="106"/>
      <c r="AT272" s="106"/>
      <c r="AU272" s="106"/>
      <c r="AV272" s="106"/>
      <c r="AW272" s="106"/>
      <c r="AX272" s="106"/>
      <c r="AY272" s="106"/>
      <c r="AZ272" s="106"/>
      <c r="BA272" s="106"/>
      <c r="BB272" s="106"/>
    </row>
    <row r="273" spans="2:54"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  <c r="AA273" s="106"/>
      <c r="AB273" s="106"/>
      <c r="AC273" s="106"/>
      <c r="AD273" s="106"/>
      <c r="AE273" s="106"/>
      <c r="AF273" s="106"/>
      <c r="AG273" s="106"/>
      <c r="AH273" s="106"/>
      <c r="AI273" s="106"/>
      <c r="AJ273" s="106"/>
      <c r="AK273" s="106"/>
      <c r="AL273" s="106"/>
      <c r="AM273" s="106"/>
      <c r="AN273" s="106"/>
      <c r="AO273" s="106"/>
      <c r="AP273" s="106"/>
      <c r="AQ273" s="106"/>
      <c r="AR273" s="106"/>
      <c r="AS273" s="106"/>
      <c r="AT273" s="106"/>
      <c r="AU273" s="106"/>
      <c r="AV273" s="106"/>
      <c r="AW273" s="106"/>
      <c r="AX273" s="106"/>
      <c r="AY273" s="106"/>
      <c r="AZ273" s="106"/>
      <c r="BA273" s="106"/>
      <c r="BB273" s="106"/>
    </row>
    <row r="274" spans="2:54"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  <c r="AA274" s="106"/>
      <c r="AB274" s="106"/>
      <c r="AC274" s="106"/>
      <c r="AD274" s="106"/>
      <c r="AE274" s="106"/>
      <c r="AF274" s="106"/>
      <c r="AG274" s="106"/>
      <c r="AH274" s="106"/>
      <c r="AI274" s="106"/>
      <c r="AJ274" s="106"/>
      <c r="AK274" s="106"/>
      <c r="AL274" s="106"/>
      <c r="AM274" s="106"/>
      <c r="AN274" s="106"/>
      <c r="AO274" s="106"/>
      <c r="AP274" s="106"/>
      <c r="AQ274" s="106"/>
      <c r="AR274" s="106"/>
      <c r="AS274" s="106"/>
      <c r="AT274" s="106"/>
      <c r="AU274" s="106"/>
      <c r="AV274" s="106"/>
      <c r="AW274" s="106"/>
      <c r="AX274" s="106"/>
      <c r="AY274" s="106"/>
      <c r="AZ274" s="106"/>
      <c r="BA274" s="106"/>
      <c r="BB274" s="106"/>
    </row>
    <row r="275" spans="2:54"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  <c r="AA275" s="106"/>
      <c r="AB275" s="106"/>
      <c r="AC275" s="106"/>
      <c r="AD275" s="106"/>
      <c r="AE275" s="106"/>
      <c r="AF275" s="106"/>
      <c r="AG275" s="106"/>
      <c r="AH275" s="106"/>
      <c r="AI275" s="106"/>
      <c r="AJ275" s="106"/>
      <c r="AK275" s="106"/>
      <c r="AL275" s="106"/>
      <c r="AM275" s="106"/>
      <c r="AN275" s="106"/>
      <c r="AO275" s="106"/>
      <c r="AP275" s="106"/>
      <c r="AQ275" s="106"/>
      <c r="AR275" s="106"/>
      <c r="AS275" s="106"/>
      <c r="AT275" s="106"/>
      <c r="AU275" s="106"/>
      <c r="AV275" s="106"/>
      <c r="AW275" s="106"/>
      <c r="AX275" s="106"/>
      <c r="AY275" s="106"/>
      <c r="AZ275" s="106"/>
      <c r="BA275" s="106"/>
      <c r="BB275" s="106"/>
    </row>
    <row r="276" spans="2:54"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  <c r="AA276" s="106"/>
      <c r="AB276" s="106"/>
      <c r="AC276" s="106"/>
      <c r="AD276" s="106"/>
      <c r="AE276" s="106"/>
      <c r="AF276" s="106"/>
      <c r="AG276" s="106"/>
      <c r="AH276" s="106"/>
      <c r="AI276" s="106"/>
      <c r="AJ276" s="106"/>
      <c r="AK276" s="106"/>
      <c r="AL276" s="106"/>
      <c r="AM276" s="106"/>
      <c r="AN276" s="106"/>
      <c r="AO276" s="106"/>
      <c r="AP276" s="106"/>
      <c r="AQ276" s="106"/>
      <c r="AR276" s="106"/>
      <c r="AS276" s="106"/>
      <c r="AT276" s="106"/>
      <c r="AU276" s="106"/>
      <c r="AV276" s="106"/>
      <c r="AW276" s="106"/>
      <c r="AX276" s="106"/>
      <c r="AY276" s="106"/>
      <c r="AZ276" s="106"/>
      <c r="BA276" s="106"/>
      <c r="BB276" s="106"/>
    </row>
    <row r="277" spans="2:54"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  <c r="AA277" s="106"/>
      <c r="AB277" s="106"/>
      <c r="AC277" s="106"/>
      <c r="AD277" s="106"/>
      <c r="AE277" s="106"/>
      <c r="AF277" s="106"/>
      <c r="AG277" s="106"/>
      <c r="AH277" s="106"/>
      <c r="AI277" s="106"/>
      <c r="AJ277" s="106"/>
      <c r="AK277" s="106"/>
      <c r="AL277" s="106"/>
      <c r="AM277" s="106"/>
      <c r="AN277" s="106"/>
      <c r="AO277" s="106"/>
      <c r="AP277" s="106"/>
      <c r="AQ277" s="106"/>
      <c r="AR277" s="106"/>
      <c r="AS277" s="106"/>
      <c r="AT277" s="106"/>
      <c r="AU277" s="106"/>
      <c r="AV277" s="106"/>
      <c r="AW277" s="106"/>
      <c r="AX277" s="106"/>
      <c r="AY277" s="106"/>
      <c r="AZ277" s="106"/>
      <c r="BA277" s="106"/>
      <c r="BB277" s="106"/>
    </row>
    <row r="278" spans="2:54"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  <c r="AA278" s="106"/>
      <c r="AB278" s="106"/>
      <c r="AC278" s="106"/>
      <c r="AD278" s="106"/>
      <c r="AE278" s="106"/>
      <c r="AF278" s="106"/>
      <c r="AG278" s="106"/>
      <c r="AH278" s="106"/>
      <c r="AI278" s="106"/>
      <c r="AJ278" s="106"/>
      <c r="AK278" s="106"/>
      <c r="AL278" s="106"/>
      <c r="AM278" s="106"/>
      <c r="AN278" s="106"/>
      <c r="AO278" s="106"/>
      <c r="AP278" s="106"/>
      <c r="AQ278" s="106"/>
      <c r="AR278" s="106"/>
      <c r="AS278" s="106"/>
      <c r="AT278" s="106"/>
      <c r="AU278" s="106"/>
      <c r="AV278" s="106"/>
      <c r="AW278" s="106"/>
      <c r="AX278" s="106"/>
      <c r="AY278" s="106"/>
      <c r="AZ278" s="106"/>
      <c r="BA278" s="106"/>
      <c r="BB278" s="106"/>
    </row>
    <row r="279" spans="2:54"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  <c r="AA279" s="106"/>
      <c r="AB279" s="106"/>
      <c r="AC279" s="106"/>
      <c r="AD279" s="106"/>
      <c r="AE279" s="106"/>
      <c r="AF279" s="106"/>
      <c r="AG279" s="106"/>
      <c r="AH279" s="106"/>
      <c r="AI279" s="106"/>
      <c r="AJ279" s="106"/>
      <c r="AK279" s="106"/>
      <c r="AL279" s="106"/>
      <c r="AM279" s="106"/>
      <c r="AN279" s="106"/>
      <c r="AO279" s="106"/>
      <c r="AP279" s="106"/>
      <c r="AQ279" s="106"/>
      <c r="AR279" s="106"/>
      <c r="AS279" s="106"/>
      <c r="AT279" s="106"/>
      <c r="AU279" s="106"/>
      <c r="AV279" s="106"/>
      <c r="AW279" s="106"/>
      <c r="AX279" s="106"/>
      <c r="AY279" s="106"/>
      <c r="AZ279" s="106"/>
      <c r="BA279" s="106"/>
      <c r="BB279" s="106"/>
    </row>
    <row r="280" spans="2:54"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  <c r="AA280" s="106"/>
      <c r="AB280" s="106"/>
      <c r="AC280" s="106"/>
      <c r="AD280" s="106"/>
      <c r="AE280" s="106"/>
      <c r="AF280" s="106"/>
      <c r="AG280" s="106"/>
      <c r="AH280" s="106"/>
      <c r="AI280" s="106"/>
      <c r="AJ280" s="106"/>
      <c r="AK280" s="106"/>
      <c r="AL280" s="106"/>
      <c r="AM280" s="106"/>
      <c r="AN280" s="106"/>
      <c r="AO280" s="106"/>
      <c r="AP280" s="106"/>
      <c r="AQ280" s="106"/>
      <c r="AR280" s="106"/>
      <c r="AS280" s="106"/>
      <c r="AT280" s="106"/>
      <c r="AU280" s="106"/>
      <c r="AV280" s="106"/>
      <c r="AW280" s="106"/>
      <c r="AX280" s="106"/>
      <c r="AY280" s="106"/>
      <c r="AZ280" s="106"/>
      <c r="BA280" s="106"/>
      <c r="BB280" s="106"/>
    </row>
    <row r="281" spans="2:54"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  <c r="AA281" s="106"/>
      <c r="AB281" s="106"/>
      <c r="AC281" s="106"/>
      <c r="AD281" s="106"/>
      <c r="AE281" s="106"/>
      <c r="AF281" s="106"/>
      <c r="AG281" s="106"/>
      <c r="AH281" s="106"/>
      <c r="AI281" s="106"/>
      <c r="AJ281" s="106"/>
      <c r="AK281" s="106"/>
      <c r="AL281" s="106"/>
      <c r="AM281" s="106"/>
      <c r="AN281" s="106"/>
      <c r="AO281" s="106"/>
      <c r="AP281" s="106"/>
      <c r="AQ281" s="106"/>
      <c r="AR281" s="106"/>
      <c r="AS281" s="106"/>
      <c r="AT281" s="106"/>
      <c r="AU281" s="106"/>
      <c r="AV281" s="106"/>
      <c r="AW281" s="106"/>
      <c r="AX281" s="106"/>
      <c r="AY281" s="106"/>
      <c r="AZ281" s="106"/>
      <c r="BA281" s="106"/>
      <c r="BB281" s="106"/>
    </row>
    <row r="282" spans="2:54"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  <c r="AA282" s="106"/>
      <c r="AB282" s="106"/>
      <c r="AC282" s="106"/>
      <c r="AD282" s="106"/>
      <c r="AE282" s="106"/>
      <c r="AF282" s="106"/>
      <c r="AG282" s="106"/>
      <c r="AH282" s="106"/>
      <c r="AI282" s="106"/>
      <c r="AJ282" s="106"/>
      <c r="AK282" s="106"/>
      <c r="AL282" s="106"/>
      <c r="AM282" s="106"/>
      <c r="AN282" s="106"/>
      <c r="AO282" s="106"/>
      <c r="AP282" s="106"/>
      <c r="AQ282" s="106"/>
      <c r="AR282" s="106"/>
      <c r="AS282" s="106"/>
      <c r="AT282" s="106"/>
      <c r="AU282" s="106"/>
      <c r="AV282" s="106"/>
      <c r="AW282" s="106"/>
      <c r="AX282" s="106"/>
      <c r="AY282" s="106"/>
      <c r="AZ282" s="106"/>
      <c r="BA282" s="106"/>
      <c r="BB282" s="106"/>
    </row>
    <row r="283" spans="2:54"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  <c r="AA283" s="106"/>
      <c r="AB283" s="106"/>
      <c r="AC283" s="106"/>
      <c r="AD283" s="106"/>
      <c r="AE283" s="106"/>
      <c r="AF283" s="106"/>
      <c r="AG283" s="106"/>
      <c r="AH283" s="106"/>
      <c r="AI283" s="106"/>
      <c r="AJ283" s="106"/>
      <c r="AK283" s="106"/>
      <c r="AL283" s="106"/>
      <c r="AM283" s="106"/>
      <c r="AN283" s="106"/>
      <c r="AO283" s="106"/>
      <c r="AP283" s="106"/>
      <c r="AQ283" s="106"/>
      <c r="AR283" s="106"/>
      <c r="AS283" s="106"/>
      <c r="AT283" s="106"/>
      <c r="AU283" s="106"/>
      <c r="AV283" s="106"/>
      <c r="AW283" s="106"/>
      <c r="AX283" s="106"/>
      <c r="AY283" s="106"/>
      <c r="AZ283" s="106"/>
      <c r="BA283" s="106"/>
      <c r="BB283" s="106"/>
    </row>
    <row r="284" spans="2:54"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  <c r="AA284" s="106"/>
      <c r="AB284" s="106"/>
      <c r="AC284" s="106"/>
      <c r="AD284" s="106"/>
      <c r="AE284" s="106"/>
      <c r="AF284" s="106"/>
      <c r="AG284" s="106"/>
      <c r="AH284" s="106"/>
      <c r="AI284" s="106"/>
      <c r="AJ284" s="106"/>
      <c r="AK284" s="106"/>
      <c r="AL284" s="106"/>
      <c r="AM284" s="106"/>
      <c r="AN284" s="106"/>
      <c r="AO284" s="106"/>
      <c r="AP284" s="106"/>
      <c r="AQ284" s="106"/>
      <c r="AR284" s="106"/>
      <c r="AS284" s="106"/>
      <c r="AT284" s="106"/>
      <c r="AU284" s="106"/>
      <c r="AV284" s="106"/>
      <c r="AW284" s="106"/>
      <c r="AX284" s="106"/>
      <c r="AY284" s="106"/>
      <c r="AZ284" s="106"/>
      <c r="BA284" s="106"/>
      <c r="BB284" s="106"/>
    </row>
    <row r="285" spans="2:54"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  <c r="AA285" s="106"/>
      <c r="AB285" s="106"/>
      <c r="AC285" s="106"/>
      <c r="AD285" s="106"/>
      <c r="AE285" s="106"/>
      <c r="AF285" s="106"/>
      <c r="AG285" s="106"/>
      <c r="AH285" s="106"/>
      <c r="AI285" s="106"/>
      <c r="AJ285" s="106"/>
      <c r="AK285" s="106"/>
      <c r="AL285" s="106"/>
      <c r="AM285" s="106"/>
      <c r="AN285" s="106"/>
      <c r="AO285" s="106"/>
      <c r="AP285" s="106"/>
      <c r="AQ285" s="106"/>
      <c r="AR285" s="106"/>
      <c r="AS285" s="106"/>
      <c r="AT285" s="106"/>
      <c r="AU285" s="106"/>
      <c r="AV285" s="106"/>
      <c r="AW285" s="106"/>
      <c r="AX285" s="106"/>
      <c r="AY285" s="106"/>
      <c r="AZ285" s="106"/>
      <c r="BA285" s="106"/>
      <c r="BB285" s="106"/>
    </row>
    <row r="286" spans="2:54"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  <c r="AA286" s="106"/>
      <c r="AB286" s="106"/>
      <c r="AC286" s="106"/>
      <c r="AD286" s="106"/>
      <c r="AE286" s="106"/>
      <c r="AF286" s="106"/>
      <c r="AG286" s="106"/>
      <c r="AH286" s="106"/>
      <c r="AI286" s="106"/>
      <c r="AJ286" s="106"/>
      <c r="AK286" s="106"/>
      <c r="AL286" s="106"/>
      <c r="AM286" s="106"/>
      <c r="AN286" s="106"/>
      <c r="AO286" s="106"/>
      <c r="AP286" s="106"/>
      <c r="AQ286" s="106"/>
      <c r="AR286" s="106"/>
      <c r="AS286" s="106"/>
      <c r="AT286" s="106"/>
      <c r="AU286" s="106"/>
      <c r="AV286" s="106"/>
      <c r="AW286" s="106"/>
      <c r="AX286" s="106"/>
      <c r="AY286" s="106"/>
      <c r="AZ286" s="106"/>
      <c r="BA286" s="106"/>
      <c r="BB286" s="106"/>
    </row>
    <row r="287" spans="2:54"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  <c r="AA287" s="106"/>
      <c r="AB287" s="106"/>
      <c r="AC287" s="106"/>
      <c r="AD287" s="106"/>
      <c r="AE287" s="106"/>
      <c r="AF287" s="106"/>
      <c r="AG287" s="106"/>
      <c r="AH287" s="106"/>
      <c r="AI287" s="106"/>
      <c r="AJ287" s="106"/>
      <c r="AK287" s="106"/>
      <c r="AL287" s="106"/>
      <c r="AM287" s="106"/>
      <c r="AN287" s="106"/>
      <c r="AO287" s="106"/>
      <c r="AP287" s="106"/>
      <c r="AQ287" s="106"/>
      <c r="AR287" s="106"/>
      <c r="AS287" s="106"/>
      <c r="AT287" s="106"/>
      <c r="AU287" s="106"/>
      <c r="AV287" s="106"/>
      <c r="AW287" s="106"/>
      <c r="AX287" s="106"/>
      <c r="AY287" s="106"/>
      <c r="AZ287" s="106"/>
      <c r="BA287" s="106"/>
      <c r="BB287" s="106"/>
    </row>
    <row r="288" spans="2:54"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  <c r="AA288" s="106"/>
      <c r="AB288" s="106"/>
      <c r="AC288" s="106"/>
      <c r="AD288" s="106"/>
      <c r="AE288" s="106"/>
      <c r="AF288" s="106"/>
      <c r="AG288" s="106"/>
      <c r="AH288" s="106"/>
      <c r="AI288" s="106"/>
      <c r="AJ288" s="106"/>
      <c r="AK288" s="106"/>
      <c r="AL288" s="106"/>
      <c r="AM288" s="106"/>
      <c r="AN288" s="106"/>
      <c r="AO288" s="106"/>
      <c r="AP288" s="106"/>
      <c r="AQ288" s="106"/>
      <c r="AR288" s="106"/>
      <c r="AS288" s="106"/>
      <c r="AT288" s="106"/>
      <c r="AU288" s="106"/>
      <c r="AV288" s="106"/>
      <c r="AW288" s="106"/>
      <c r="AX288" s="106"/>
      <c r="AY288" s="106"/>
      <c r="AZ288" s="106"/>
      <c r="BA288" s="106"/>
      <c r="BB288" s="106"/>
    </row>
    <row r="289" spans="2:54"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  <c r="AA289" s="106"/>
      <c r="AB289" s="106"/>
      <c r="AC289" s="106"/>
      <c r="AD289" s="106"/>
      <c r="AE289" s="106"/>
      <c r="AF289" s="106"/>
      <c r="AG289" s="106"/>
      <c r="AH289" s="106"/>
      <c r="AI289" s="106"/>
      <c r="AJ289" s="106"/>
      <c r="AK289" s="106"/>
      <c r="AL289" s="106"/>
      <c r="AM289" s="106"/>
      <c r="AN289" s="106"/>
      <c r="AO289" s="106"/>
      <c r="AP289" s="106"/>
      <c r="AQ289" s="106"/>
      <c r="AR289" s="106"/>
      <c r="AS289" s="106"/>
      <c r="AT289" s="106"/>
      <c r="AU289" s="106"/>
      <c r="AV289" s="106"/>
      <c r="AW289" s="106"/>
      <c r="AX289" s="106"/>
      <c r="AY289" s="106"/>
      <c r="AZ289" s="106"/>
      <c r="BA289" s="106"/>
      <c r="BB289" s="106"/>
    </row>
    <row r="290" spans="2:54"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  <c r="AA290" s="106"/>
      <c r="AB290" s="106"/>
      <c r="AC290" s="106"/>
      <c r="AD290" s="106"/>
      <c r="AE290" s="106"/>
      <c r="AF290" s="106"/>
      <c r="AG290" s="106"/>
      <c r="AH290" s="106"/>
      <c r="AI290" s="106"/>
      <c r="AJ290" s="106"/>
      <c r="AK290" s="106"/>
      <c r="AL290" s="106"/>
      <c r="AM290" s="106"/>
      <c r="AN290" s="106"/>
      <c r="AO290" s="106"/>
      <c r="AP290" s="106"/>
      <c r="AQ290" s="106"/>
      <c r="AR290" s="106"/>
      <c r="AS290" s="106"/>
      <c r="AT290" s="106"/>
      <c r="AU290" s="106"/>
      <c r="AV290" s="106"/>
      <c r="AW290" s="106"/>
      <c r="AX290" s="106"/>
      <c r="AY290" s="106"/>
      <c r="AZ290" s="106"/>
      <c r="BA290" s="106"/>
      <c r="BB290" s="106"/>
    </row>
    <row r="291" spans="2:54"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  <c r="AA291" s="106"/>
      <c r="AB291" s="106"/>
      <c r="AC291" s="106"/>
      <c r="AD291" s="106"/>
      <c r="AE291" s="106"/>
      <c r="AF291" s="106"/>
      <c r="AG291" s="106"/>
      <c r="AH291" s="106"/>
      <c r="AI291" s="106"/>
      <c r="AJ291" s="106"/>
      <c r="AK291" s="106"/>
      <c r="AL291" s="106"/>
      <c r="AM291" s="106"/>
      <c r="AN291" s="106"/>
      <c r="AO291" s="106"/>
      <c r="AP291" s="106"/>
      <c r="AQ291" s="106"/>
      <c r="AR291" s="106"/>
      <c r="AS291" s="106"/>
      <c r="AT291" s="106"/>
      <c r="AU291" s="106"/>
      <c r="AV291" s="106"/>
      <c r="AW291" s="106"/>
      <c r="AX291" s="106"/>
      <c r="AY291" s="106"/>
      <c r="AZ291" s="106"/>
      <c r="BA291" s="106"/>
      <c r="BB291" s="106"/>
    </row>
    <row r="292" spans="2:54"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  <c r="Z292" s="106"/>
      <c r="AA292" s="106"/>
      <c r="AB292" s="106"/>
      <c r="AC292" s="106"/>
      <c r="AD292" s="106"/>
      <c r="AE292" s="106"/>
      <c r="AF292" s="106"/>
      <c r="AG292" s="106"/>
      <c r="AH292" s="106"/>
      <c r="AI292" s="106"/>
      <c r="AJ292" s="106"/>
      <c r="AK292" s="106"/>
      <c r="AL292" s="106"/>
      <c r="AM292" s="106"/>
      <c r="AN292" s="106"/>
      <c r="AO292" s="106"/>
      <c r="AP292" s="106"/>
      <c r="AQ292" s="106"/>
      <c r="AR292" s="106"/>
      <c r="AS292" s="106"/>
      <c r="AT292" s="106"/>
      <c r="AU292" s="106"/>
      <c r="AV292" s="106"/>
      <c r="AW292" s="106"/>
      <c r="AX292" s="106"/>
      <c r="AY292" s="106"/>
      <c r="AZ292" s="106"/>
      <c r="BA292" s="106"/>
      <c r="BB292" s="106"/>
    </row>
    <row r="293" spans="2:54"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  <c r="AA293" s="106"/>
      <c r="AB293" s="106"/>
      <c r="AC293" s="106"/>
      <c r="AD293" s="106"/>
      <c r="AE293" s="106"/>
      <c r="AF293" s="106"/>
      <c r="AG293" s="106"/>
      <c r="AH293" s="106"/>
      <c r="AI293" s="106"/>
      <c r="AJ293" s="106"/>
      <c r="AK293" s="106"/>
      <c r="AL293" s="106"/>
      <c r="AM293" s="106"/>
      <c r="AN293" s="106"/>
      <c r="AO293" s="106"/>
      <c r="AP293" s="106"/>
      <c r="AQ293" s="106"/>
      <c r="AR293" s="106"/>
      <c r="AS293" s="106"/>
      <c r="AT293" s="106"/>
      <c r="AU293" s="106"/>
      <c r="AV293" s="106"/>
      <c r="AW293" s="106"/>
      <c r="AX293" s="106"/>
      <c r="AY293" s="106"/>
      <c r="AZ293" s="106"/>
      <c r="BA293" s="106"/>
      <c r="BB293" s="106"/>
    </row>
    <row r="294" spans="2:54"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  <c r="AA294" s="106"/>
      <c r="AB294" s="106"/>
      <c r="AC294" s="106"/>
      <c r="AD294" s="106"/>
      <c r="AE294" s="106"/>
      <c r="AF294" s="106"/>
      <c r="AG294" s="106"/>
      <c r="AH294" s="106"/>
      <c r="AI294" s="106"/>
      <c r="AJ294" s="106"/>
      <c r="AK294" s="106"/>
      <c r="AL294" s="106"/>
      <c r="AM294" s="106"/>
      <c r="AN294" s="106"/>
      <c r="AO294" s="106"/>
      <c r="AP294" s="106"/>
      <c r="AQ294" s="106"/>
      <c r="AR294" s="106"/>
      <c r="AS294" s="106"/>
      <c r="AT294" s="106"/>
      <c r="AU294" s="106"/>
      <c r="AV294" s="106"/>
      <c r="AW294" s="106"/>
      <c r="AX294" s="106"/>
      <c r="AY294" s="106"/>
      <c r="AZ294" s="106"/>
      <c r="BA294" s="106"/>
      <c r="BB294" s="106"/>
    </row>
    <row r="295" spans="2:54">
      <c r="B295" s="106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  <c r="AA295" s="106"/>
      <c r="AB295" s="106"/>
      <c r="AC295" s="106"/>
      <c r="AD295" s="106"/>
      <c r="AE295" s="106"/>
      <c r="AF295" s="106"/>
      <c r="AG295" s="106"/>
      <c r="AH295" s="106"/>
      <c r="AI295" s="106"/>
      <c r="AJ295" s="106"/>
      <c r="AK295" s="106"/>
      <c r="AL295" s="106"/>
      <c r="AM295" s="106"/>
      <c r="AN295" s="106"/>
      <c r="AO295" s="106"/>
      <c r="AP295" s="106"/>
      <c r="AQ295" s="106"/>
      <c r="AR295" s="106"/>
      <c r="AS295" s="106"/>
      <c r="AT295" s="106"/>
      <c r="AU295" s="106"/>
      <c r="AV295" s="106"/>
      <c r="AW295" s="106"/>
      <c r="AX295" s="106"/>
      <c r="AY295" s="106"/>
      <c r="AZ295" s="106"/>
      <c r="BA295" s="106"/>
      <c r="BB295" s="106"/>
    </row>
    <row r="296" spans="2:54">
      <c r="B296" s="106"/>
      <c r="C296" s="106"/>
      <c r="D296" s="106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  <c r="Z296" s="106"/>
      <c r="AA296" s="106"/>
      <c r="AB296" s="106"/>
      <c r="AC296" s="106"/>
      <c r="AD296" s="106"/>
      <c r="AE296" s="106"/>
      <c r="AF296" s="106"/>
      <c r="AG296" s="106"/>
      <c r="AH296" s="106"/>
      <c r="AI296" s="106"/>
      <c r="AJ296" s="106"/>
      <c r="AK296" s="106"/>
      <c r="AL296" s="106"/>
      <c r="AM296" s="106"/>
      <c r="AN296" s="106"/>
      <c r="AO296" s="106"/>
      <c r="AP296" s="106"/>
      <c r="AQ296" s="106"/>
      <c r="AR296" s="106"/>
      <c r="AS296" s="106"/>
      <c r="AT296" s="106"/>
      <c r="AU296" s="106"/>
      <c r="AV296" s="106"/>
      <c r="AW296" s="106"/>
      <c r="AX296" s="106"/>
      <c r="AY296" s="106"/>
      <c r="AZ296" s="106"/>
      <c r="BA296" s="106"/>
      <c r="BB296" s="106"/>
    </row>
    <row r="297" spans="2:54"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  <c r="AA297" s="106"/>
      <c r="AB297" s="106"/>
      <c r="AC297" s="106"/>
      <c r="AD297" s="106"/>
      <c r="AE297" s="106"/>
      <c r="AF297" s="106"/>
      <c r="AG297" s="106"/>
      <c r="AH297" s="106"/>
      <c r="AI297" s="106"/>
      <c r="AJ297" s="106"/>
      <c r="AK297" s="106"/>
      <c r="AL297" s="106"/>
      <c r="AM297" s="106"/>
      <c r="AN297" s="106"/>
      <c r="AO297" s="106"/>
      <c r="AP297" s="106"/>
      <c r="AQ297" s="106"/>
      <c r="AR297" s="106"/>
      <c r="AS297" s="106"/>
      <c r="AT297" s="106"/>
      <c r="AU297" s="106"/>
      <c r="AV297" s="106"/>
      <c r="AW297" s="106"/>
      <c r="AX297" s="106"/>
      <c r="AY297" s="106"/>
      <c r="AZ297" s="106"/>
      <c r="BA297" s="106"/>
      <c r="BB297" s="106"/>
    </row>
    <row r="298" spans="2:54"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  <c r="AA298" s="106"/>
      <c r="AB298" s="106"/>
      <c r="AC298" s="106"/>
      <c r="AD298" s="106"/>
      <c r="AE298" s="106"/>
      <c r="AF298" s="106"/>
      <c r="AG298" s="106"/>
      <c r="AH298" s="106"/>
      <c r="AI298" s="106"/>
      <c r="AJ298" s="106"/>
      <c r="AK298" s="106"/>
      <c r="AL298" s="106"/>
      <c r="AM298" s="106"/>
      <c r="AN298" s="106"/>
      <c r="AO298" s="106"/>
      <c r="AP298" s="106"/>
      <c r="AQ298" s="106"/>
      <c r="AR298" s="106"/>
      <c r="AS298" s="106"/>
      <c r="AT298" s="106"/>
      <c r="AU298" s="106"/>
      <c r="AV298" s="106"/>
      <c r="AW298" s="106"/>
      <c r="AX298" s="106"/>
      <c r="AY298" s="106"/>
      <c r="AZ298" s="106"/>
      <c r="BA298" s="106"/>
      <c r="BB298" s="106"/>
    </row>
    <row r="299" spans="2:54"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  <c r="Z299" s="106"/>
      <c r="AA299" s="106"/>
      <c r="AB299" s="106"/>
      <c r="AC299" s="106"/>
      <c r="AD299" s="106"/>
      <c r="AE299" s="106"/>
      <c r="AF299" s="106"/>
      <c r="AG299" s="106"/>
      <c r="AH299" s="106"/>
      <c r="AI299" s="106"/>
      <c r="AJ299" s="106"/>
      <c r="AK299" s="106"/>
      <c r="AL299" s="106"/>
      <c r="AM299" s="106"/>
      <c r="AN299" s="106"/>
      <c r="AO299" s="106"/>
      <c r="AP299" s="106"/>
      <c r="AQ299" s="106"/>
      <c r="AR299" s="106"/>
      <c r="AS299" s="106"/>
      <c r="AT299" s="106"/>
      <c r="AU299" s="106"/>
      <c r="AV299" s="106"/>
      <c r="AW299" s="106"/>
      <c r="AX299" s="106"/>
      <c r="AY299" s="106"/>
      <c r="AZ299" s="106"/>
      <c r="BA299" s="106"/>
      <c r="BB299" s="106"/>
    </row>
    <row r="300" spans="2:54"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  <c r="Z300" s="106"/>
      <c r="AA300" s="106"/>
      <c r="AB300" s="106"/>
      <c r="AC300" s="106"/>
      <c r="AD300" s="106"/>
      <c r="AE300" s="106"/>
      <c r="AF300" s="106"/>
      <c r="AG300" s="106"/>
      <c r="AH300" s="106"/>
      <c r="AI300" s="106"/>
      <c r="AJ300" s="106"/>
      <c r="AK300" s="106"/>
      <c r="AL300" s="106"/>
      <c r="AM300" s="106"/>
      <c r="AN300" s="106"/>
      <c r="AO300" s="106"/>
      <c r="AP300" s="106"/>
      <c r="AQ300" s="106"/>
      <c r="AR300" s="106"/>
      <c r="AS300" s="106"/>
      <c r="AT300" s="106"/>
      <c r="AU300" s="106"/>
      <c r="AV300" s="106"/>
      <c r="AW300" s="106"/>
      <c r="AX300" s="106"/>
      <c r="AY300" s="106"/>
      <c r="AZ300" s="106"/>
      <c r="BA300" s="106"/>
      <c r="BB300" s="106"/>
    </row>
    <row r="301" spans="2:54">
      <c r="B301" s="106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  <c r="AA301" s="106"/>
      <c r="AB301" s="106"/>
      <c r="AC301" s="106"/>
      <c r="AD301" s="106"/>
      <c r="AE301" s="106"/>
      <c r="AF301" s="106"/>
      <c r="AG301" s="106"/>
      <c r="AH301" s="106"/>
      <c r="AI301" s="106"/>
      <c r="AJ301" s="106"/>
      <c r="AK301" s="106"/>
      <c r="AL301" s="106"/>
      <c r="AM301" s="106"/>
      <c r="AN301" s="106"/>
      <c r="AO301" s="106"/>
      <c r="AP301" s="106"/>
      <c r="AQ301" s="106"/>
      <c r="AR301" s="106"/>
      <c r="AS301" s="106"/>
      <c r="AT301" s="106"/>
      <c r="AU301" s="106"/>
      <c r="AV301" s="106"/>
      <c r="AW301" s="106"/>
      <c r="AX301" s="106"/>
      <c r="AY301" s="106"/>
      <c r="AZ301" s="106"/>
      <c r="BA301" s="106"/>
      <c r="BB301" s="106"/>
    </row>
    <row r="302" spans="2:54"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  <c r="Z302" s="106"/>
      <c r="AA302" s="106"/>
      <c r="AB302" s="106"/>
      <c r="AC302" s="106"/>
      <c r="AD302" s="106"/>
      <c r="AE302" s="106"/>
      <c r="AF302" s="106"/>
      <c r="AG302" s="106"/>
      <c r="AH302" s="106"/>
      <c r="AI302" s="106"/>
      <c r="AJ302" s="106"/>
      <c r="AK302" s="106"/>
      <c r="AL302" s="106"/>
      <c r="AM302" s="106"/>
      <c r="AN302" s="106"/>
      <c r="AO302" s="106"/>
      <c r="AP302" s="106"/>
      <c r="AQ302" s="106"/>
      <c r="AR302" s="106"/>
      <c r="AS302" s="106"/>
      <c r="AT302" s="106"/>
      <c r="AU302" s="106"/>
      <c r="AV302" s="106"/>
      <c r="AW302" s="106"/>
      <c r="AX302" s="106"/>
      <c r="AY302" s="106"/>
      <c r="AZ302" s="106"/>
      <c r="BA302" s="106"/>
      <c r="BB302" s="106"/>
    </row>
    <row r="303" spans="2:54">
      <c r="B303" s="106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  <c r="Z303" s="106"/>
      <c r="AA303" s="106"/>
      <c r="AB303" s="106"/>
      <c r="AC303" s="106"/>
      <c r="AD303" s="106"/>
      <c r="AE303" s="106"/>
      <c r="AF303" s="106"/>
      <c r="AG303" s="106"/>
      <c r="AH303" s="106"/>
      <c r="AI303" s="106"/>
      <c r="AJ303" s="106"/>
      <c r="AK303" s="106"/>
      <c r="AL303" s="106"/>
      <c r="AM303" s="106"/>
      <c r="AN303" s="106"/>
      <c r="AO303" s="106"/>
      <c r="AP303" s="106"/>
      <c r="AQ303" s="106"/>
      <c r="AR303" s="106"/>
      <c r="AS303" s="106"/>
      <c r="AT303" s="106"/>
      <c r="AU303" s="106"/>
      <c r="AV303" s="106"/>
      <c r="AW303" s="106"/>
      <c r="AX303" s="106"/>
      <c r="AY303" s="106"/>
      <c r="AZ303" s="106"/>
      <c r="BA303" s="106"/>
      <c r="BB303" s="106"/>
    </row>
    <row r="304" spans="2:54"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  <c r="Z304" s="106"/>
      <c r="AA304" s="106"/>
      <c r="AB304" s="106"/>
      <c r="AC304" s="106"/>
      <c r="AD304" s="106"/>
      <c r="AE304" s="106"/>
      <c r="AF304" s="106"/>
      <c r="AG304" s="106"/>
      <c r="AH304" s="106"/>
      <c r="AI304" s="106"/>
      <c r="AJ304" s="106"/>
      <c r="AK304" s="106"/>
      <c r="AL304" s="106"/>
      <c r="AM304" s="106"/>
      <c r="AN304" s="106"/>
      <c r="AO304" s="106"/>
      <c r="AP304" s="106"/>
      <c r="AQ304" s="106"/>
      <c r="AR304" s="106"/>
      <c r="AS304" s="106"/>
      <c r="AT304" s="106"/>
      <c r="AU304" s="106"/>
      <c r="AV304" s="106"/>
      <c r="AW304" s="106"/>
      <c r="AX304" s="106"/>
      <c r="AY304" s="106"/>
      <c r="AZ304" s="106"/>
      <c r="BA304" s="106"/>
      <c r="BB304" s="106"/>
    </row>
    <row r="305" spans="2:54">
      <c r="B305" s="106"/>
      <c r="C305" s="106"/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  <c r="AA305" s="106"/>
      <c r="AB305" s="106"/>
      <c r="AC305" s="106"/>
      <c r="AD305" s="106"/>
      <c r="AE305" s="106"/>
      <c r="AF305" s="106"/>
      <c r="AG305" s="106"/>
      <c r="AH305" s="106"/>
      <c r="AI305" s="106"/>
      <c r="AJ305" s="106"/>
      <c r="AK305" s="106"/>
      <c r="AL305" s="106"/>
      <c r="AM305" s="106"/>
      <c r="AN305" s="106"/>
      <c r="AO305" s="106"/>
      <c r="AP305" s="106"/>
      <c r="AQ305" s="106"/>
      <c r="AR305" s="106"/>
      <c r="AS305" s="106"/>
      <c r="AT305" s="106"/>
      <c r="AU305" s="106"/>
      <c r="AV305" s="106"/>
      <c r="AW305" s="106"/>
      <c r="AX305" s="106"/>
      <c r="AY305" s="106"/>
      <c r="AZ305" s="106"/>
      <c r="BA305" s="106"/>
      <c r="BB305" s="106"/>
    </row>
    <row r="306" spans="2:54">
      <c r="B306" s="106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  <c r="Z306" s="106"/>
      <c r="AA306" s="106"/>
      <c r="AB306" s="106"/>
      <c r="AC306" s="106"/>
      <c r="AD306" s="106"/>
      <c r="AE306" s="106"/>
      <c r="AF306" s="106"/>
      <c r="AG306" s="106"/>
      <c r="AH306" s="106"/>
      <c r="AI306" s="106"/>
      <c r="AJ306" s="106"/>
      <c r="AK306" s="106"/>
      <c r="AL306" s="106"/>
      <c r="AM306" s="106"/>
      <c r="AN306" s="106"/>
      <c r="AO306" s="106"/>
      <c r="AP306" s="106"/>
      <c r="AQ306" s="106"/>
      <c r="AR306" s="106"/>
      <c r="AS306" s="106"/>
      <c r="AT306" s="106"/>
      <c r="AU306" s="106"/>
      <c r="AV306" s="106"/>
      <c r="AW306" s="106"/>
      <c r="AX306" s="106"/>
      <c r="AY306" s="106"/>
      <c r="AZ306" s="106"/>
      <c r="BA306" s="106"/>
      <c r="BB306" s="106"/>
    </row>
    <row r="307" spans="2:54">
      <c r="B307" s="106"/>
      <c r="C307" s="106"/>
      <c r="D307" s="106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  <c r="Z307" s="106"/>
      <c r="AA307" s="106"/>
      <c r="AB307" s="106"/>
      <c r="AC307" s="106"/>
      <c r="AD307" s="106"/>
      <c r="AE307" s="106"/>
      <c r="AF307" s="106"/>
      <c r="AG307" s="106"/>
      <c r="AH307" s="106"/>
      <c r="AI307" s="106"/>
      <c r="AJ307" s="106"/>
      <c r="AK307" s="106"/>
      <c r="AL307" s="106"/>
      <c r="AM307" s="106"/>
      <c r="AN307" s="106"/>
      <c r="AO307" s="106"/>
      <c r="AP307" s="106"/>
      <c r="AQ307" s="106"/>
      <c r="AR307" s="106"/>
      <c r="AS307" s="106"/>
      <c r="AT307" s="106"/>
      <c r="AU307" s="106"/>
      <c r="AV307" s="106"/>
      <c r="AW307" s="106"/>
      <c r="AX307" s="106"/>
      <c r="AY307" s="106"/>
      <c r="AZ307" s="106"/>
      <c r="BA307" s="106"/>
      <c r="BB307" s="106"/>
    </row>
    <row r="308" spans="2:54">
      <c r="B308" s="106"/>
      <c r="C308" s="106"/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  <c r="AA308" s="106"/>
      <c r="AB308" s="106"/>
      <c r="AC308" s="106"/>
      <c r="AD308" s="106"/>
      <c r="AE308" s="106"/>
      <c r="AF308" s="106"/>
      <c r="AG308" s="106"/>
      <c r="AH308" s="106"/>
      <c r="AI308" s="106"/>
      <c r="AJ308" s="106"/>
      <c r="AK308" s="106"/>
      <c r="AL308" s="106"/>
      <c r="AM308" s="106"/>
      <c r="AN308" s="106"/>
      <c r="AO308" s="106"/>
      <c r="AP308" s="106"/>
      <c r="AQ308" s="106"/>
      <c r="AR308" s="106"/>
      <c r="AS308" s="106"/>
      <c r="AT308" s="106"/>
      <c r="AU308" s="106"/>
      <c r="AV308" s="106"/>
      <c r="AW308" s="106"/>
      <c r="AX308" s="106"/>
      <c r="AY308" s="106"/>
      <c r="AZ308" s="106"/>
      <c r="BA308" s="106"/>
      <c r="BB308" s="106"/>
    </row>
    <row r="309" spans="2:54">
      <c r="B309" s="106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  <c r="Z309" s="106"/>
      <c r="AA309" s="106"/>
      <c r="AB309" s="106"/>
      <c r="AC309" s="106"/>
      <c r="AD309" s="106"/>
      <c r="AE309" s="106"/>
      <c r="AF309" s="106"/>
      <c r="AG309" s="106"/>
      <c r="AH309" s="106"/>
      <c r="AI309" s="106"/>
      <c r="AJ309" s="106"/>
      <c r="AK309" s="106"/>
      <c r="AL309" s="106"/>
      <c r="AM309" s="106"/>
      <c r="AN309" s="106"/>
      <c r="AO309" s="106"/>
      <c r="AP309" s="106"/>
      <c r="AQ309" s="106"/>
      <c r="AR309" s="106"/>
      <c r="AS309" s="106"/>
      <c r="AT309" s="106"/>
      <c r="AU309" s="106"/>
      <c r="AV309" s="106"/>
      <c r="AW309" s="106"/>
      <c r="AX309" s="106"/>
      <c r="AY309" s="106"/>
      <c r="AZ309" s="106"/>
      <c r="BA309" s="106"/>
      <c r="BB309" s="106"/>
    </row>
    <row r="310" spans="2:54">
      <c r="B310" s="106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6"/>
      <c r="Z310" s="106"/>
      <c r="AA310" s="106"/>
      <c r="AB310" s="106"/>
      <c r="AC310" s="106"/>
      <c r="AD310" s="106"/>
      <c r="AE310" s="106"/>
      <c r="AF310" s="106"/>
      <c r="AG310" s="106"/>
      <c r="AH310" s="106"/>
      <c r="AI310" s="106"/>
      <c r="AJ310" s="106"/>
      <c r="AK310" s="106"/>
      <c r="AL310" s="106"/>
      <c r="AM310" s="106"/>
      <c r="AN310" s="106"/>
      <c r="AO310" s="106"/>
      <c r="AP310" s="106"/>
      <c r="AQ310" s="106"/>
      <c r="AR310" s="106"/>
      <c r="AS310" s="106"/>
      <c r="AT310" s="106"/>
      <c r="AU310" s="106"/>
      <c r="AV310" s="106"/>
      <c r="AW310" s="106"/>
      <c r="AX310" s="106"/>
      <c r="AY310" s="106"/>
      <c r="AZ310" s="106"/>
      <c r="BA310" s="106"/>
      <c r="BB310" s="106"/>
    </row>
    <row r="311" spans="2:54">
      <c r="B311" s="106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  <c r="AA311" s="106"/>
      <c r="AB311" s="106"/>
      <c r="AC311" s="106"/>
      <c r="AD311" s="106"/>
      <c r="AE311" s="106"/>
      <c r="AF311" s="106"/>
      <c r="AG311" s="106"/>
      <c r="AH311" s="106"/>
      <c r="AI311" s="106"/>
      <c r="AJ311" s="106"/>
      <c r="AK311" s="106"/>
      <c r="AL311" s="106"/>
      <c r="AM311" s="106"/>
      <c r="AN311" s="106"/>
      <c r="AO311" s="106"/>
      <c r="AP311" s="106"/>
      <c r="AQ311" s="106"/>
      <c r="AR311" s="106"/>
      <c r="AS311" s="106"/>
      <c r="AT311" s="106"/>
      <c r="AU311" s="106"/>
      <c r="AV311" s="106"/>
      <c r="AW311" s="106"/>
      <c r="AX311" s="106"/>
      <c r="AY311" s="106"/>
      <c r="AZ311" s="106"/>
      <c r="BA311" s="106"/>
      <c r="BB311" s="106"/>
    </row>
    <row r="312" spans="2:54"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  <c r="AA312" s="106"/>
      <c r="AB312" s="106"/>
      <c r="AC312" s="106"/>
      <c r="AD312" s="106"/>
      <c r="AE312" s="106"/>
      <c r="AF312" s="106"/>
      <c r="AG312" s="106"/>
      <c r="AH312" s="106"/>
      <c r="AI312" s="106"/>
      <c r="AJ312" s="106"/>
      <c r="AK312" s="106"/>
      <c r="AL312" s="106"/>
      <c r="AM312" s="106"/>
      <c r="AN312" s="106"/>
      <c r="AO312" s="106"/>
      <c r="AP312" s="106"/>
      <c r="AQ312" s="106"/>
      <c r="AR312" s="106"/>
      <c r="AS312" s="106"/>
      <c r="AT312" s="106"/>
      <c r="AU312" s="106"/>
      <c r="AV312" s="106"/>
      <c r="AW312" s="106"/>
      <c r="AX312" s="106"/>
      <c r="AY312" s="106"/>
      <c r="AZ312" s="106"/>
      <c r="BA312" s="106"/>
      <c r="BB312" s="106"/>
    </row>
    <row r="313" spans="2:54">
      <c r="B313" s="106"/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  <c r="Z313" s="106"/>
      <c r="AA313" s="106"/>
      <c r="AB313" s="106"/>
      <c r="AC313" s="106"/>
      <c r="AD313" s="106"/>
      <c r="AE313" s="106"/>
      <c r="AF313" s="106"/>
      <c r="AG313" s="106"/>
      <c r="AH313" s="106"/>
      <c r="AI313" s="106"/>
      <c r="AJ313" s="106"/>
      <c r="AK313" s="106"/>
      <c r="AL313" s="106"/>
      <c r="AM313" s="106"/>
      <c r="AN313" s="106"/>
      <c r="AO313" s="106"/>
      <c r="AP313" s="106"/>
      <c r="AQ313" s="106"/>
      <c r="AR313" s="106"/>
      <c r="AS313" s="106"/>
      <c r="AT313" s="106"/>
      <c r="AU313" s="106"/>
      <c r="AV313" s="106"/>
      <c r="AW313" s="106"/>
      <c r="AX313" s="106"/>
      <c r="AY313" s="106"/>
      <c r="AZ313" s="106"/>
      <c r="BA313" s="106"/>
      <c r="BB313" s="106"/>
    </row>
    <row r="314" spans="2:54">
      <c r="B314" s="106"/>
      <c r="C314" s="106"/>
      <c r="D314" s="106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6"/>
      <c r="Z314" s="106"/>
      <c r="AA314" s="106"/>
      <c r="AB314" s="106"/>
      <c r="AC314" s="106"/>
      <c r="AD314" s="106"/>
      <c r="AE314" s="106"/>
      <c r="AF314" s="106"/>
      <c r="AG314" s="106"/>
      <c r="AH314" s="106"/>
      <c r="AI314" s="106"/>
      <c r="AJ314" s="106"/>
      <c r="AK314" s="106"/>
      <c r="AL314" s="106"/>
      <c r="AM314" s="106"/>
      <c r="AN314" s="106"/>
      <c r="AO314" s="106"/>
      <c r="AP314" s="106"/>
      <c r="AQ314" s="106"/>
      <c r="AR314" s="106"/>
      <c r="AS314" s="106"/>
      <c r="AT314" s="106"/>
      <c r="AU314" s="106"/>
      <c r="AV314" s="106"/>
      <c r="AW314" s="106"/>
      <c r="AX314" s="106"/>
      <c r="AY314" s="106"/>
      <c r="AZ314" s="106"/>
      <c r="BA314" s="106"/>
      <c r="BB314" s="106"/>
    </row>
    <row r="315" spans="2:54">
      <c r="B315" s="106"/>
      <c r="C315" s="106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  <c r="AA315" s="106"/>
      <c r="AB315" s="106"/>
      <c r="AC315" s="106"/>
      <c r="AD315" s="106"/>
      <c r="AE315" s="106"/>
      <c r="AF315" s="106"/>
      <c r="AG315" s="106"/>
      <c r="AH315" s="106"/>
      <c r="AI315" s="106"/>
      <c r="AJ315" s="106"/>
      <c r="AK315" s="106"/>
      <c r="AL315" s="106"/>
      <c r="AM315" s="106"/>
      <c r="AN315" s="106"/>
      <c r="AO315" s="106"/>
      <c r="AP315" s="106"/>
      <c r="AQ315" s="106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6"/>
    </row>
    <row r="316" spans="2:54">
      <c r="B316" s="106"/>
      <c r="C316" s="106"/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  <c r="Z316" s="106"/>
      <c r="AA316" s="106"/>
      <c r="AB316" s="106"/>
      <c r="AC316" s="106"/>
      <c r="AD316" s="106"/>
      <c r="AE316" s="106"/>
      <c r="AF316" s="106"/>
      <c r="AG316" s="106"/>
      <c r="AH316" s="106"/>
      <c r="AI316" s="106"/>
      <c r="AJ316" s="106"/>
      <c r="AK316" s="106"/>
      <c r="AL316" s="106"/>
      <c r="AM316" s="106"/>
      <c r="AN316" s="106"/>
      <c r="AO316" s="106"/>
      <c r="AP316" s="106"/>
      <c r="AQ316" s="106"/>
      <c r="AR316" s="106"/>
      <c r="AS316" s="106"/>
      <c r="AT316" s="106"/>
      <c r="AU316" s="106"/>
      <c r="AV316" s="106"/>
      <c r="AW316" s="106"/>
      <c r="AX316" s="106"/>
      <c r="AY316" s="106"/>
      <c r="AZ316" s="106"/>
      <c r="BA316" s="106"/>
      <c r="BB316" s="106"/>
    </row>
    <row r="317" spans="2:54">
      <c r="B317" s="106"/>
      <c r="C317" s="106"/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6"/>
      <c r="Z317" s="106"/>
      <c r="AA317" s="106"/>
      <c r="AB317" s="106"/>
      <c r="AC317" s="106"/>
      <c r="AD317" s="106"/>
      <c r="AE317" s="106"/>
      <c r="AF317" s="106"/>
      <c r="AG317" s="106"/>
      <c r="AH317" s="106"/>
      <c r="AI317" s="106"/>
      <c r="AJ317" s="106"/>
      <c r="AK317" s="106"/>
      <c r="AL317" s="106"/>
      <c r="AM317" s="106"/>
      <c r="AN317" s="106"/>
      <c r="AO317" s="106"/>
      <c r="AP317" s="106"/>
      <c r="AQ317" s="106"/>
      <c r="AR317" s="106"/>
      <c r="AS317" s="106"/>
      <c r="AT317" s="106"/>
      <c r="AU317" s="106"/>
      <c r="AV317" s="106"/>
      <c r="AW317" s="106"/>
      <c r="AX317" s="106"/>
      <c r="AY317" s="106"/>
      <c r="AZ317" s="106"/>
      <c r="BA317" s="106"/>
      <c r="BB317" s="106"/>
    </row>
    <row r="318" spans="2:54">
      <c r="B318" s="106"/>
      <c r="C318" s="106"/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  <c r="Z318" s="106"/>
      <c r="AA318" s="106"/>
      <c r="AB318" s="106"/>
      <c r="AC318" s="106"/>
      <c r="AD318" s="106"/>
      <c r="AE318" s="106"/>
      <c r="AF318" s="106"/>
      <c r="AG318" s="106"/>
      <c r="AH318" s="106"/>
      <c r="AI318" s="106"/>
      <c r="AJ318" s="106"/>
      <c r="AK318" s="106"/>
      <c r="AL318" s="106"/>
      <c r="AM318" s="106"/>
      <c r="AN318" s="106"/>
      <c r="AO318" s="106"/>
      <c r="AP318" s="106"/>
      <c r="AQ318" s="106"/>
      <c r="AR318" s="106"/>
      <c r="AS318" s="106"/>
      <c r="AT318" s="106"/>
      <c r="AU318" s="106"/>
      <c r="AV318" s="106"/>
      <c r="AW318" s="106"/>
      <c r="AX318" s="106"/>
      <c r="AY318" s="106"/>
      <c r="AZ318" s="106"/>
      <c r="BA318" s="106"/>
      <c r="BB318" s="106"/>
    </row>
    <row r="319" spans="2:54">
      <c r="B319" s="106"/>
      <c r="C319" s="106"/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  <c r="Z319" s="106"/>
      <c r="AA319" s="106"/>
      <c r="AB319" s="106"/>
      <c r="AC319" s="106"/>
      <c r="AD319" s="106"/>
      <c r="AE319" s="106"/>
      <c r="AF319" s="106"/>
      <c r="AG319" s="106"/>
      <c r="AH319" s="106"/>
      <c r="AI319" s="106"/>
      <c r="AJ319" s="106"/>
      <c r="AK319" s="106"/>
      <c r="AL319" s="106"/>
      <c r="AM319" s="106"/>
      <c r="AN319" s="106"/>
      <c r="AO319" s="106"/>
      <c r="AP319" s="106"/>
      <c r="AQ319" s="106"/>
      <c r="AR319" s="106"/>
      <c r="AS319" s="106"/>
      <c r="AT319" s="106"/>
      <c r="AU319" s="106"/>
      <c r="AV319" s="106"/>
      <c r="AW319" s="106"/>
      <c r="AX319" s="106"/>
      <c r="AY319" s="106"/>
      <c r="AZ319" s="106"/>
      <c r="BA319" s="106"/>
      <c r="BB319" s="106"/>
    </row>
    <row r="320" spans="2:54">
      <c r="B320" s="106"/>
      <c r="C320" s="106"/>
      <c r="D320" s="106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6"/>
      <c r="Z320" s="106"/>
      <c r="AA320" s="106"/>
      <c r="AB320" s="106"/>
      <c r="AC320" s="106"/>
      <c r="AD320" s="106"/>
      <c r="AE320" s="106"/>
      <c r="AF320" s="106"/>
      <c r="AG320" s="106"/>
      <c r="AH320" s="106"/>
      <c r="AI320" s="106"/>
      <c r="AJ320" s="106"/>
      <c r="AK320" s="106"/>
      <c r="AL320" s="106"/>
      <c r="AM320" s="106"/>
      <c r="AN320" s="106"/>
      <c r="AO320" s="106"/>
      <c r="AP320" s="106"/>
      <c r="AQ320" s="106"/>
      <c r="AR320" s="106"/>
      <c r="AS320" s="106"/>
      <c r="AT320" s="106"/>
      <c r="AU320" s="106"/>
      <c r="AV320" s="106"/>
      <c r="AW320" s="106"/>
      <c r="AX320" s="106"/>
      <c r="AY320" s="106"/>
      <c r="AZ320" s="106"/>
      <c r="BA320" s="106"/>
      <c r="BB320" s="106"/>
    </row>
    <row r="321" spans="2:54">
      <c r="B321" s="106"/>
      <c r="C321" s="106"/>
      <c r="D321" s="106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106"/>
      <c r="Z321" s="106"/>
      <c r="AA321" s="106"/>
      <c r="AB321" s="106"/>
      <c r="AC321" s="106"/>
      <c r="AD321" s="106"/>
      <c r="AE321" s="106"/>
      <c r="AF321" s="106"/>
      <c r="AG321" s="106"/>
      <c r="AH321" s="106"/>
      <c r="AI321" s="106"/>
      <c r="AJ321" s="106"/>
      <c r="AK321" s="106"/>
      <c r="AL321" s="106"/>
      <c r="AM321" s="106"/>
      <c r="AN321" s="106"/>
      <c r="AO321" s="106"/>
      <c r="AP321" s="106"/>
      <c r="AQ321" s="106"/>
      <c r="AR321" s="106"/>
      <c r="AS321" s="106"/>
      <c r="AT321" s="106"/>
      <c r="AU321" s="106"/>
      <c r="AV321" s="106"/>
      <c r="AW321" s="106"/>
      <c r="AX321" s="106"/>
      <c r="AY321" s="106"/>
      <c r="AZ321" s="106"/>
      <c r="BA321" s="106"/>
      <c r="BB321" s="106"/>
    </row>
    <row r="322" spans="2:54">
      <c r="B322" s="106"/>
      <c r="C322" s="106"/>
      <c r="D322" s="106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  <c r="AA322" s="106"/>
      <c r="AB322" s="106"/>
      <c r="AC322" s="106"/>
      <c r="AD322" s="106"/>
      <c r="AE322" s="106"/>
      <c r="AF322" s="106"/>
      <c r="AG322" s="106"/>
      <c r="AH322" s="106"/>
      <c r="AI322" s="106"/>
      <c r="AJ322" s="106"/>
      <c r="AK322" s="106"/>
      <c r="AL322" s="106"/>
      <c r="AM322" s="106"/>
      <c r="AN322" s="106"/>
      <c r="AO322" s="106"/>
      <c r="AP322" s="106"/>
      <c r="AQ322" s="106"/>
      <c r="AR322" s="106"/>
      <c r="AS322" s="106"/>
      <c r="AT322" s="106"/>
      <c r="AU322" s="106"/>
      <c r="AV322" s="106"/>
      <c r="AW322" s="106"/>
      <c r="AX322" s="106"/>
      <c r="AY322" s="106"/>
      <c r="AZ322" s="106"/>
      <c r="BA322" s="106"/>
      <c r="BB322" s="106"/>
    </row>
    <row r="323" spans="2:54">
      <c r="B323" s="106"/>
      <c r="C323" s="106"/>
      <c r="D323" s="106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6"/>
      <c r="Z323" s="106"/>
      <c r="AA323" s="106"/>
      <c r="AB323" s="106"/>
      <c r="AC323" s="106"/>
      <c r="AD323" s="106"/>
      <c r="AE323" s="106"/>
      <c r="AF323" s="106"/>
      <c r="AG323" s="106"/>
      <c r="AH323" s="106"/>
      <c r="AI323" s="106"/>
      <c r="AJ323" s="106"/>
      <c r="AK323" s="106"/>
      <c r="AL323" s="106"/>
      <c r="AM323" s="106"/>
      <c r="AN323" s="106"/>
      <c r="AO323" s="106"/>
      <c r="AP323" s="106"/>
      <c r="AQ323" s="106"/>
      <c r="AR323" s="106"/>
      <c r="AS323" s="106"/>
      <c r="AT323" s="106"/>
      <c r="AU323" s="106"/>
      <c r="AV323" s="106"/>
      <c r="AW323" s="106"/>
      <c r="AX323" s="106"/>
      <c r="AY323" s="106"/>
      <c r="AZ323" s="106"/>
      <c r="BA323" s="106"/>
      <c r="BB323" s="106"/>
    </row>
    <row r="324" spans="2:54">
      <c r="B324" s="106"/>
      <c r="C324" s="106"/>
      <c r="D324" s="106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  <c r="Z324" s="106"/>
      <c r="AA324" s="106"/>
      <c r="AB324" s="106"/>
      <c r="AC324" s="106"/>
      <c r="AD324" s="106"/>
      <c r="AE324" s="106"/>
      <c r="AF324" s="106"/>
      <c r="AG324" s="106"/>
      <c r="AH324" s="106"/>
      <c r="AI324" s="106"/>
      <c r="AJ324" s="106"/>
      <c r="AK324" s="106"/>
      <c r="AL324" s="106"/>
      <c r="AM324" s="106"/>
      <c r="AN324" s="106"/>
      <c r="AO324" s="106"/>
      <c r="AP324" s="106"/>
      <c r="AQ324" s="106"/>
      <c r="AR324" s="106"/>
      <c r="AS324" s="106"/>
      <c r="AT324" s="106"/>
      <c r="AU324" s="106"/>
      <c r="AV324" s="106"/>
      <c r="AW324" s="106"/>
      <c r="AX324" s="106"/>
      <c r="AY324" s="106"/>
      <c r="AZ324" s="106"/>
      <c r="BA324" s="106"/>
      <c r="BB324" s="106"/>
    </row>
    <row r="325" spans="2:54">
      <c r="B325" s="106"/>
      <c r="C325" s="106"/>
      <c r="D325" s="106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  <c r="AA325" s="106"/>
      <c r="AB325" s="106"/>
      <c r="AC325" s="106"/>
      <c r="AD325" s="106"/>
      <c r="AE325" s="106"/>
      <c r="AF325" s="106"/>
      <c r="AG325" s="106"/>
      <c r="AH325" s="106"/>
      <c r="AI325" s="106"/>
      <c r="AJ325" s="106"/>
      <c r="AK325" s="106"/>
      <c r="AL325" s="106"/>
      <c r="AM325" s="106"/>
      <c r="AN325" s="106"/>
      <c r="AO325" s="106"/>
      <c r="AP325" s="106"/>
      <c r="AQ325" s="106"/>
      <c r="AR325" s="106"/>
      <c r="AS325" s="106"/>
      <c r="AT325" s="106"/>
      <c r="AU325" s="106"/>
      <c r="AV325" s="106"/>
      <c r="AW325" s="106"/>
      <c r="AX325" s="106"/>
      <c r="AY325" s="106"/>
      <c r="AZ325" s="106"/>
      <c r="BA325" s="106"/>
      <c r="BB325" s="106"/>
    </row>
    <row r="326" spans="2:54">
      <c r="B326" s="106"/>
      <c r="C326" s="106"/>
      <c r="D326" s="106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  <c r="Z326" s="106"/>
      <c r="AA326" s="106"/>
      <c r="AB326" s="106"/>
      <c r="AC326" s="106"/>
      <c r="AD326" s="106"/>
      <c r="AE326" s="106"/>
      <c r="AF326" s="106"/>
      <c r="AG326" s="106"/>
      <c r="AH326" s="106"/>
      <c r="AI326" s="106"/>
      <c r="AJ326" s="106"/>
      <c r="AK326" s="106"/>
      <c r="AL326" s="106"/>
      <c r="AM326" s="106"/>
      <c r="AN326" s="106"/>
      <c r="AO326" s="106"/>
      <c r="AP326" s="106"/>
      <c r="AQ326" s="106"/>
      <c r="AR326" s="106"/>
      <c r="AS326" s="106"/>
      <c r="AT326" s="106"/>
      <c r="AU326" s="106"/>
      <c r="AV326" s="106"/>
      <c r="AW326" s="106"/>
      <c r="AX326" s="106"/>
      <c r="AY326" s="106"/>
      <c r="AZ326" s="106"/>
      <c r="BA326" s="106"/>
      <c r="BB326" s="106"/>
    </row>
    <row r="327" spans="2:54"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6"/>
      <c r="Z327" s="106"/>
      <c r="AA327" s="106"/>
      <c r="AB327" s="106"/>
      <c r="AC327" s="106"/>
      <c r="AD327" s="106"/>
      <c r="AE327" s="106"/>
      <c r="AF327" s="106"/>
      <c r="AG327" s="106"/>
      <c r="AH327" s="106"/>
      <c r="AI327" s="106"/>
      <c r="AJ327" s="106"/>
      <c r="AK327" s="106"/>
      <c r="AL327" s="106"/>
      <c r="AM327" s="106"/>
      <c r="AN327" s="106"/>
      <c r="AO327" s="106"/>
      <c r="AP327" s="106"/>
      <c r="AQ327" s="106"/>
      <c r="AR327" s="106"/>
      <c r="AS327" s="106"/>
      <c r="AT327" s="106"/>
      <c r="AU327" s="106"/>
      <c r="AV327" s="106"/>
      <c r="AW327" s="106"/>
      <c r="AX327" s="106"/>
      <c r="AY327" s="106"/>
      <c r="AZ327" s="106"/>
      <c r="BA327" s="106"/>
      <c r="BB327" s="106"/>
    </row>
    <row r="328" spans="2:54">
      <c r="B328" s="106"/>
      <c r="C328" s="106"/>
      <c r="D328" s="106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6"/>
      <c r="Z328" s="106"/>
      <c r="AA328" s="106"/>
      <c r="AB328" s="106"/>
      <c r="AC328" s="106"/>
      <c r="AD328" s="106"/>
      <c r="AE328" s="106"/>
      <c r="AF328" s="106"/>
      <c r="AG328" s="106"/>
      <c r="AH328" s="106"/>
      <c r="AI328" s="106"/>
      <c r="AJ328" s="106"/>
      <c r="AK328" s="106"/>
      <c r="AL328" s="106"/>
      <c r="AM328" s="106"/>
      <c r="AN328" s="106"/>
      <c r="AO328" s="106"/>
      <c r="AP328" s="106"/>
      <c r="AQ328" s="106"/>
      <c r="AR328" s="106"/>
      <c r="AS328" s="106"/>
      <c r="AT328" s="106"/>
      <c r="AU328" s="106"/>
      <c r="AV328" s="106"/>
      <c r="AW328" s="106"/>
      <c r="AX328" s="106"/>
      <c r="AY328" s="106"/>
      <c r="AZ328" s="106"/>
      <c r="BA328" s="106"/>
      <c r="BB328" s="106"/>
    </row>
    <row r="329" spans="2:54">
      <c r="B329" s="106"/>
      <c r="C329" s="106"/>
      <c r="D329" s="106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  <c r="AA329" s="106"/>
      <c r="AB329" s="106"/>
      <c r="AC329" s="106"/>
      <c r="AD329" s="106"/>
      <c r="AE329" s="106"/>
      <c r="AF329" s="106"/>
      <c r="AG329" s="106"/>
      <c r="AH329" s="106"/>
      <c r="AI329" s="106"/>
      <c r="AJ329" s="106"/>
      <c r="AK329" s="106"/>
      <c r="AL329" s="106"/>
      <c r="AM329" s="106"/>
      <c r="AN329" s="106"/>
      <c r="AO329" s="106"/>
      <c r="AP329" s="106"/>
      <c r="AQ329" s="106"/>
      <c r="AR329" s="106"/>
      <c r="AS329" s="106"/>
      <c r="AT329" s="106"/>
      <c r="AU329" s="106"/>
      <c r="AV329" s="106"/>
      <c r="AW329" s="106"/>
      <c r="AX329" s="106"/>
      <c r="AY329" s="106"/>
      <c r="AZ329" s="106"/>
      <c r="BA329" s="106"/>
      <c r="BB329" s="106"/>
    </row>
    <row r="330" spans="2:54"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  <c r="Z330" s="106"/>
      <c r="AA330" s="106"/>
      <c r="AB330" s="106"/>
      <c r="AC330" s="106"/>
      <c r="AD330" s="106"/>
      <c r="AE330" s="106"/>
      <c r="AF330" s="106"/>
      <c r="AG330" s="106"/>
      <c r="AH330" s="106"/>
      <c r="AI330" s="106"/>
      <c r="AJ330" s="106"/>
      <c r="AK330" s="106"/>
      <c r="AL330" s="106"/>
      <c r="AM330" s="106"/>
      <c r="AN330" s="106"/>
      <c r="AO330" s="106"/>
      <c r="AP330" s="106"/>
      <c r="AQ330" s="106"/>
      <c r="AR330" s="106"/>
      <c r="AS330" s="106"/>
      <c r="AT330" s="106"/>
      <c r="AU330" s="106"/>
      <c r="AV330" s="106"/>
      <c r="AW330" s="106"/>
      <c r="AX330" s="106"/>
      <c r="AY330" s="106"/>
      <c r="AZ330" s="106"/>
      <c r="BA330" s="106"/>
      <c r="BB330" s="106"/>
    </row>
    <row r="331" spans="2:54">
      <c r="B331" s="106"/>
      <c r="C331" s="106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6"/>
      <c r="Z331" s="106"/>
      <c r="AA331" s="106"/>
      <c r="AB331" s="106"/>
      <c r="AC331" s="106"/>
      <c r="AD331" s="106"/>
      <c r="AE331" s="106"/>
      <c r="AF331" s="106"/>
      <c r="AG331" s="106"/>
      <c r="AH331" s="106"/>
      <c r="AI331" s="106"/>
      <c r="AJ331" s="106"/>
      <c r="AK331" s="106"/>
      <c r="AL331" s="106"/>
      <c r="AM331" s="106"/>
      <c r="AN331" s="106"/>
      <c r="AO331" s="106"/>
      <c r="AP331" s="106"/>
      <c r="AQ331" s="106"/>
      <c r="AR331" s="106"/>
      <c r="AS331" s="106"/>
      <c r="AT331" s="106"/>
      <c r="AU331" s="106"/>
      <c r="AV331" s="106"/>
      <c r="AW331" s="106"/>
      <c r="AX331" s="106"/>
      <c r="AY331" s="106"/>
      <c r="AZ331" s="106"/>
      <c r="BA331" s="106"/>
      <c r="BB331" s="106"/>
    </row>
    <row r="332" spans="2:54">
      <c r="B332" s="106"/>
      <c r="C332" s="106"/>
      <c r="D332" s="106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6"/>
      <c r="Z332" s="106"/>
      <c r="AA332" s="106"/>
      <c r="AB332" s="106"/>
      <c r="AC332" s="106"/>
      <c r="AD332" s="106"/>
      <c r="AE332" s="106"/>
      <c r="AF332" s="106"/>
      <c r="AG332" s="106"/>
      <c r="AH332" s="106"/>
      <c r="AI332" s="106"/>
      <c r="AJ332" s="106"/>
      <c r="AK332" s="106"/>
      <c r="AL332" s="106"/>
      <c r="AM332" s="106"/>
      <c r="AN332" s="106"/>
      <c r="AO332" s="106"/>
      <c r="AP332" s="106"/>
      <c r="AQ332" s="106"/>
      <c r="AR332" s="106"/>
      <c r="AS332" s="106"/>
      <c r="AT332" s="106"/>
      <c r="AU332" s="106"/>
      <c r="AV332" s="106"/>
      <c r="AW332" s="106"/>
      <c r="AX332" s="106"/>
      <c r="AY332" s="106"/>
      <c r="AZ332" s="106"/>
      <c r="BA332" s="106"/>
      <c r="BB332" s="106"/>
    </row>
    <row r="333" spans="2:54">
      <c r="B333" s="106"/>
      <c r="C333" s="106"/>
      <c r="D333" s="106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  <c r="Z333" s="106"/>
      <c r="AA333" s="106"/>
      <c r="AB333" s="106"/>
      <c r="AC333" s="106"/>
      <c r="AD333" s="106"/>
      <c r="AE333" s="106"/>
      <c r="AF333" s="106"/>
      <c r="AG333" s="106"/>
      <c r="AH333" s="106"/>
      <c r="AI333" s="106"/>
      <c r="AJ333" s="106"/>
      <c r="AK333" s="106"/>
      <c r="AL333" s="106"/>
      <c r="AM333" s="106"/>
      <c r="AN333" s="106"/>
      <c r="AO333" s="106"/>
      <c r="AP333" s="106"/>
      <c r="AQ333" s="106"/>
      <c r="AR333" s="106"/>
      <c r="AS333" s="106"/>
      <c r="AT333" s="106"/>
      <c r="AU333" s="106"/>
      <c r="AV333" s="106"/>
      <c r="AW333" s="106"/>
      <c r="AX333" s="106"/>
      <c r="AY333" s="106"/>
      <c r="AZ333" s="106"/>
      <c r="BA333" s="106"/>
      <c r="BB333" s="106"/>
    </row>
    <row r="334" spans="2:54">
      <c r="B334" s="106"/>
      <c r="C334" s="106"/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6"/>
      <c r="Z334" s="106"/>
      <c r="AA334" s="106"/>
      <c r="AB334" s="106"/>
      <c r="AC334" s="106"/>
      <c r="AD334" s="106"/>
      <c r="AE334" s="106"/>
      <c r="AF334" s="106"/>
      <c r="AG334" s="106"/>
      <c r="AH334" s="106"/>
      <c r="AI334" s="106"/>
      <c r="AJ334" s="106"/>
      <c r="AK334" s="106"/>
      <c r="AL334" s="106"/>
      <c r="AM334" s="106"/>
      <c r="AN334" s="106"/>
      <c r="AO334" s="106"/>
      <c r="AP334" s="106"/>
      <c r="AQ334" s="106"/>
      <c r="AR334" s="106"/>
      <c r="AS334" s="106"/>
      <c r="AT334" s="106"/>
      <c r="AU334" s="106"/>
      <c r="AV334" s="106"/>
      <c r="AW334" s="106"/>
      <c r="AX334" s="106"/>
      <c r="AY334" s="106"/>
      <c r="AZ334" s="106"/>
      <c r="BA334" s="106"/>
      <c r="BB334" s="106"/>
    </row>
    <row r="335" spans="2:54">
      <c r="B335" s="106"/>
      <c r="C335" s="106"/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6"/>
      <c r="Z335" s="106"/>
      <c r="AA335" s="106"/>
      <c r="AB335" s="106"/>
      <c r="AC335" s="106"/>
      <c r="AD335" s="106"/>
      <c r="AE335" s="106"/>
      <c r="AF335" s="106"/>
      <c r="AG335" s="106"/>
      <c r="AH335" s="106"/>
      <c r="AI335" s="106"/>
      <c r="AJ335" s="106"/>
      <c r="AK335" s="106"/>
      <c r="AL335" s="106"/>
      <c r="AM335" s="106"/>
      <c r="AN335" s="106"/>
      <c r="AO335" s="106"/>
      <c r="AP335" s="106"/>
      <c r="AQ335" s="106"/>
      <c r="AR335" s="106"/>
      <c r="AS335" s="106"/>
      <c r="AT335" s="106"/>
      <c r="AU335" s="106"/>
      <c r="AV335" s="106"/>
      <c r="AW335" s="106"/>
      <c r="AX335" s="106"/>
      <c r="AY335" s="106"/>
      <c r="AZ335" s="106"/>
      <c r="BA335" s="106"/>
      <c r="BB335" s="106"/>
    </row>
    <row r="336" spans="2:54">
      <c r="B336" s="106"/>
      <c r="C336" s="106"/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  <c r="Z336" s="106"/>
      <c r="AA336" s="106"/>
      <c r="AB336" s="106"/>
      <c r="AC336" s="106"/>
      <c r="AD336" s="106"/>
      <c r="AE336" s="106"/>
      <c r="AF336" s="106"/>
      <c r="AG336" s="106"/>
      <c r="AH336" s="106"/>
      <c r="AI336" s="106"/>
      <c r="AJ336" s="106"/>
      <c r="AK336" s="106"/>
      <c r="AL336" s="106"/>
      <c r="AM336" s="106"/>
      <c r="AN336" s="106"/>
      <c r="AO336" s="106"/>
      <c r="AP336" s="106"/>
      <c r="AQ336" s="106"/>
      <c r="AR336" s="106"/>
      <c r="AS336" s="106"/>
      <c r="AT336" s="106"/>
      <c r="AU336" s="106"/>
      <c r="AV336" s="106"/>
      <c r="AW336" s="106"/>
      <c r="AX336" s="106"/>
      <c r="AY336" s="106"/>
      <c r="AZ336" s="106"/>
      <c r="BA336" s="106"/>
      <c r="BB336" s="106"/>
    </row>
    <row r="337" spans="2:54">
      <c r="B337" s="106"/>
      <c r="C337" s="106"/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  <c r="Z337" s="106"/>
      <c r="AA337" s="106"/>
      <c r="AB337" s="106"/>
      <c r="AC337" s="106"/>
      <c r="AD337" s="106"/>
      <c r="AE337" s="106"/>
      <c r="AF337" s="106"/>
      <c r="AG337" s="106"/>
      <c r="AH337" s="106"/>
      <c r="AI337" s="106"/>
      <c r="AJ337" s="106"/>
      <c r="AK337" s="106"/>
      <c r="AL337" s="106"/>
      <c r="AM337" s="106"/>
      <c r="AN337" s="106"/>
      <c r="AO337" s="106"/>
      <c r="AP337" s="106"/>
      <c r="AQ337" s="106"/>
      <c r="AR337" s="106"/>
      <c r="AS337" s="106"/>
      <c r="AT337" s="106"/>
      <c r="AU337" s="106"/>
      <c r="AV337" s="106"/>
      <c r="AW337" s="106"/>
      <c r="AX337" s="106"/>
      <c r="AY337" s="106"/>
      <c r="AZ337" s="106"/>
      <c r="BA337" s="106"/>
      <c r="BB337" s="106"/>
    </row>
    <row r="338" spans="2:54">
      <c r="B338" s="106"/>
      <c r="C338" s="106"/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  <c r="Y338" s="106"/>
      <c r="Z338" s="106"/>
      <c r="AA338" s="106"/>
      <c r="AB338" s="106"/>
      <c r="AC338" s="106"/>
      <c r="AD338" s="106"/>
      <c r="AE338" s="106"/>
      <c r="AF338" s="106"/>
      <c r="AG338" s="106"/>
      <c r="AH338" s="106"/>
      <c r="AI338" s="106"/>
      <c r="AJ338" s="106"/>
      <c r="AK338" s="106"/>
      <c r="AL338" s="106"/>
      <c r="AM338" s="106"/>
      <c r="AN338" s="106"/>
      <c r="AO338" s="106"/>
      <c r="AP338" s="106"/>
      <c r="AQ338" s="106"/>
      <c r="AR338" s="106"/>
      <c r="AS338" s="106"/>
      <c r="AT338" s="106"/>
      <c r="AU338" s="106"/>
      <c r="AV338" s="106"/>
      <c r="AW338" s="106"/>
      <c r="AX338" s="106"/>
      <c r="AY338" s="106"/>
      <c r="AZ338" s="106"/>
      <c r="BA338" s="106"/>
      <c r="BB338" s="106"/>
    </row>
    <row r="339" spans="2:54">
      <c r="B339" s="106"/>
      <c r="C339" s="106"/>
      <c r="D339" s="106"/>
      <c r="E339" s="106"/>
      <c r="F339" s="106"/>
      <c r="G339" s="106"/>
      <c r="H339" s="106"/>
      <c r="I339" s="106"/>
      <c r="J339" s="106"/>
      <c r="K339" s="106"/>
      <c r="L339" s="106"/>
      <c r="M339" s="106"/>
      <c r="N339" s="106"/>
      <c r="O339" s="106"/>
      <c r="P339" s="106"/>
      <c r="Q339" s="106"/>
      <c r="R339" s="106"/>
      <c r="S339" s="106"/>
      <c r="T339" s="106"/>
      <c r="U339" s="106"/>
      <c r="V339" s="106"/>
      <c r="W339" s="106"/>
      <c r="X339" s="106"/>
      <c r="Y339" s="106"/>
      <c r="Z339" s="106"/>
      <c r="AA339" s="106"/>
      <c r="AB339" s="106"/>
      <c r="AC339" s="106"/>
      <c r="AD339" s="106"/>
      <c r="AE339" s="106"/>
      <c r="AF339" s="106"/>
      <c r="AG339" s="106"/>
      <c r="AH339" s="106"/>
      <c r="AI339" s="106"/>
      <c r="AJ339" s="106"/>
      <c r="AK339" s="106"/>
      <c r="AL339" s="106"/>
      <c r="AM339" s="106"/>
      <c r="AN339" s="106"/>
      <c r="AO339" s="106"/>
      <c r="AP339" s="106"/>
      <c r="AQ339" s="106"/>
      <c r="AR339" s="106"/>
      <c r="AS339" s="106"/>
      <c r="AT339" s="106"/>
      <c r="AU339" s="106"/>
      <c r="AV339" s="106"/>
      <c r="AW339" s="106"/>
      <c r="AX339" s="106"/>
      <c r="AY339" s="106"/>
      <c r="AZ339" s="106"/>
      <c r="BA339" s="106"/>
      <c r="BB339" s="106"/>
    </row>
    <row r="340" spans="2:54">
      <c r="B340" s="106"/>
      <c r="C340" s="106"/>
      <c r="D340" s="106"/>
      <c r="E340" s="106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6"/>
      <c r="Z340" s="106"/>
      <c r="AA340" s="106"/>
      <c r="AB340" s="106"/>
      <c r="AC340" s="106"/>
      <c r="AD340" s="106"/>
      <c r="AE340" s="106"/>
      <c r="AF340" s="106"/>
      <c r="AG340" s="106"/>
      <c r="AH340" s="106"/>
      <c r="AI340" s="106"/>
      <c r="AJ340" s="106"/>
      <c r="AK340" s="106"/>
      <c r="AL340" s="106"/>
      <c r="AM340" s="106"/>
      <c r="AN340" s="106"/>
      <c r="AO340" s="106"/>
      <c r="AP340" s="106"/>
      <c r="AQ340" s="106"/>
      <c r="AR340" s="106"/>
      <c r="AS340" s="106"/>
      <c r="AT340" s="106"/>
      <c r="AU340" s="106"/>
      <c r="AV340" s="106"/>
      <c r="AW340" s="106"/>
      <c r="AX340" s="106"/>
      <c r="AY340" s="106"/>
      <c r="AZ340" s="106"/>
      <c r="BA340" s="106"/>
      <c r="BB340" s="106"/>
    </row>
    <row r="341" spans="2:54">
      <c r="B341" s="106"/>
      <c r="C341" s="106"/>
      <c r="D341" s="106"/>
      <c r="E341" s="106"/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06"/>
      <c r="Q341" s="106"/>
      <c r="R341" s="106"/>
      <c r="S341" s="106"/>
      <c r="T341" s="106"/>
      <c r="U341" s="106"/>
      <c r="V341" s="106"/>
      <c r="W341" s="106"/>
      <c r="X341" s="106"/>
      <c r="Y341" s="106"/>
      <c r="Z341" s="106"/>
      <c r="AA341" s="106"/>
      <c r="AB341" s="106"/>
      <c r="AC341" s="106"/>
      <c r="AD341" s="106"/>
      <c r="AE341" s="106"/>
      <c r="AF341" s="106"/>
      <c r="AG341" s="106"/>
      <c r="AH341" s="106"/>
      <c r="AI341" s="106"/>
      <c r="AJ341" s="106"/>
      <c r="AK341" s="106"/>
      <c r="AL341" s="106"/>
      <c r="AM341" s="106"/>
      <c r="AN341" s="106"/>
      <c r="AO341" s="106"/>
      <c r="AP341" s="106"/>
      <c r="AQ341" s="106"/>
      <c r="AR341" s="106"/>
      <c r="AS341" s="106"/>
      <c r="AT341" s="106"/>
      <c r="AU341" s="106"/>
      <c r="AV341" s="106"/>
      <c r="AW341" s="106"/>
      <c r="AX341" s="106"/>
      <c r="AY341" s="106"/>
      <c r="AZ341" s="106"/>
      <c r="BA341" s="106"/>
      <c r="BB341" s="106"/>
    </row>
    <row r="342" spans="2:54">
      <c r="B342" s="106"/>
      <c r="C342" s="106"/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6"/>
      <c r="Z342" s="106"/>
      <c r="AA342" s="106"/>
      <c r="AB342" s="106"/>
      <c r="AC342" s="106"/>
      <c r="AD342" s="106"/>
      <c r="AE342" s="106"/>
      <c r="AF342" s="106"/>
      <c r="AG342" s="106"/>
      <c r="AH342" s="106"/>
      <c r="AI342" s="106"/>
      <c r="AJ342" s="106"/>
      <c r="AK342" s="106"/>
      <c r="AL342" s="106"/>
      <c r="AM342" s="106"/>
      <c r="AN342" s="106"/>
      <c r="AO342" s="106"/>
      <c r="AP342" s="106"/>
      <c r="AQ342" s="106"/>
      <c r="AR342" s="106"/>
      <c r="AS342" s="106"/>
      <c r="AT342" s="106"/>
      <c r="AU342" s="106"/>
      <c r="AV342" s="106"/>
      <c r="AW342" s="106"/>
      <c r="AX342" s="106"/>
      <c r="AY342" s="106"/>
      <c r="AZ342" s="106"/>
      <c r="BA342" s="106"/>
      <c r="BB342" s="106"/>
    </row>
    <row r="343" spans="2:54">
      <c r="B343" s="106"/>
      <c r="C343" s="106"/>
      <c r="D343" s="106"/>
      <c r="E343" s="106"/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  <c r="P343" s="106"/>
      <c r="Q343" s="106"/>
      <c r="R343" s="106"/>
      <c r="S343" s="106"/>
      <c r="T343" s="106"/>
      <c r="U343" s="106"/>
      <c r="V343" s="106"/>
      <c r="W343" s="106"/>
      <c r="X343" s="106"/>
      <c r="Y343" s="106"/>
      <c r="Z343" s="106"/>
      <c r="AA343" s="106"/>
      <c r="AB343" s="106"/>
      <c r="AC343" s="106"/>
      <c r="AD343" s="106"/>
      <c r="AE343" s="106"/>
      <c r="AF343" s="106"/>
      <c r="AG343" s="106"/>
      <c r="AH343" s="106"/>
      <c r="AI343" s="106"/>
      <c r="AJ343" s="106"/>
      <c r="AK343" s="106"/>
      <c r="AL343" s="106"/>
      <c r="AM343" s="106"/>
      <c r="AN343" s="106"/>
      <c r="AO343" s="106"/>
      <c r="AP343" s="106"/>
      <c r="AQ343" s="106"/>
      <c r="AR343" s="106"/>
      <c r="AS343" s="106"/>
      <c r="AT343" s="106"/>
      <c r="AU343" s="106"/>
      <c r="AV343" s="106"/>
      <c r="AW343" s="106"/>
      <c r="AX343" s="106"/>
      <c r="AY343" s="106"/>
      <c r="AZ343" s="106"/>
      <c r="BA343" s="106"/>
      <c r="BB343" s="106"/>
    </row>
    <row r="344" spans="2:54">
      <c r="B344" s="106"/>
      <c r="C344" s="106"/>
      <c r="D344" s="106"/>
      <c r="E344" s="106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  <c r="X344" s="106"/>
      <c r="Y344" s="106"/>
      <c r="Z344" s="106"/>
      <c r="AA344" s="106"/>
      <c r="AB344" s="106"/>
      <c r="AC344" s="106"/>
      <c r="AD344" s="106"/>
      <c r="AE344" s="106"/>
      <c r="AF344" s="106"/>
      <c r="AG344" s="106"/>
      <c r="AH344" s="106"/>
      <c r="AI344" s="106"/>
      <c r="AJ344" s="106"/>
      <c r="AK344" s="106"/>
      <c r="AL344" s="106"/>
      <c r="AM344" s="106"/>
      <c r="AN344" s="106"/>
      <c r="AO344" s="106"/>
      <c r="AP344" s="106"/>
      <c r="AQ344" s="106"/>
      <c r="AR344" s="106"/>
      <c r="AS344" s="106"/>
      <c r="AT344" s="106"/>
      <c r="AU344" s="106"/>
      <c r="AV344" s="106"/>
      <c r="AW344" s="106"/>
      <c r="AX344" s="106"/>
      <c r="AY344" s="106"/>
      <c r="AZ344" s="106"/>
      <c r="BA344" s="106"/>
      <c r="BB344" s="106"/>
    </row>
    <row r="345" spans="2:54">
      <c r="B345" s="106"/>
      <c r="C345" s="106"/>
      <c r="D345" s="106"/>
      <c r="E345" s="106"/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06"/>
      <c r="Q345" s="106"/>
      <c r="R345" s="106"/>
      <c r="S345" s="106"/>
      <c r="T345" s="106"/>
      <c r="U345" s="106"/>
      <c r="V345" s="106"/>
      <c r="W345" s="106"/>
      <c r="X345" s="106"/>
      <c r="Y345" s="106"/>
      <c r="Z345" s="106"/>
      <c r="AA345" s="106"/>
      <c r="AB345" s="106"/>
      <c r="AC345" s="106"/>
      <c r="AD345" s="106"/>
      <c r="AE345" s="106"/>
      <c r="AF345" s="106"/>
      <c r="AG345" s="106"/>
      <c r="AH345" s="106"/>
      <c r="AI345" s="106"/>
      <c r="AJ345" s="106"/>
      <c r="AK345" s="106"/>
      <c r="AL345" s="106"/>
      <c r="AM345" s="106"/>
      <c r="AN345" s="106"/>
      <c r="AO345" s="106"/>
      <c r="AP345" s="106"/>
      <c r="AQ345" s="106"/>
      <c r="AR345" s="106"/>
      <c r="AS345" s="106"/>
      <c r="AT345" s="106"/>
      <c r="AU345" s="106"/>
      <c r="AV345" s="106"/>
      <c r="AW345" s="106"/>
      <c r="AX345" s="106"/>
      <c r="AY345" s="106"/>
      <c r="AZ345" s="106"/>
      <c r="BA345" s="106"/>
      <c r="BB345" s="106"/>
    </row>
    <row r="346" spans="2:54"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  <c r="S346" s="106"/>
      <c r="T346" s="106"/>
      <c r="U346" s="106"/>
      <c r="V346" s="106"/>
      <c r="W346" s="106"/>
      <c r="X346" s="106"/>
      <c r="Y346" s="106"/>
      <c r="Z346" s="106"/>
      <c r="AA346" s="106"/>
      <c r="AB346" s="106"/>
      <c r="AC346" s="106"/>
      <c r="AD346" s="106"/>
      <c r="AE346" s="106"/>
      <c r="AF346" s="106"/>
      <c r="AG346" s="106"/>
      <c r="AH346" s="106"/>
      <c r="AI346" s="106"/>
      <c r="AJ346" s="106"/>
      <c r="AK346" s="106"/>
      <c r="AL346" s="106"/>
      <c r="AM346" s="106"/>
      <c r="AN346" s="106"/>
      <c r="AO346" s="106"/>
      <c r="AP346" s="106"/>
      <c r="AQ346" s="106"/>
      <c r="AR346" s="106"/>
      <c r="AS346" s="106"/>
      <c r="AT346" s="106"/>
      <c r="AU346" s="106"/>
      <c r="AV346" s="106"/>
      <c r="AW346" s="106"/>
      <c r="AX346" s="106"/>
      <c r="AY346" s="106"/>
      <c r="AZ346" s="106"/>
      <c r="BA346" s="106"/>
      <c r="BB346" s="106"/>
    </row>
    <row r="347" spans="2:54"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  <c r="X347" s="106"/>
      <c r="Y347" s="106"/>
      <c r="Z347" s="106"/>
      <c r="AA347" s="106"/>
      <c r="AB347" s="106"/>
      <c r="AC347" s="106"/>
      <c r="AD347" s="106"/>
      <c r="AE347" s="106"/>
      <c r="AF347" s="106"/>
      <c r="AG347" s="106"/>
      <c r="AH347" s="106"/>
      <c r="AI347" s="106"/>
      <c r="AJ347" s="106"/>
      <c r="AK347" s="106"/>
      <c r="AL347" s="106"/>
      <c r="AM347" s="106"/>
      <c r="AN347" s="106"/>
      <c r="AO347" s="106"/>
      <c r="AP347" s="106"/>
      <c r="AQ347" s="106"/>
      <c r="AR347" s="106"/>
      <c r="AS347" s="106"/>
      <c r="AT347" s="106"/>
      <c r="AU347" s="106"/>
      <c r="AV347" s="106"/>
      <c r="AW347" s="106"/>
      <c r="AX347" s="106"/>
      <c r="AY347" s="106"/>
      <c r="AZ347" s="106"/>
      <c r="BA347" s="106"/>
      <c r="BB347" s="106"/>
    </row>
    <row r="348" spans="2:54">
      <c r="B348" s="106"/>
      <c r="C348" s="106"/>
      <c r="D348" s="106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  <c r="X348" s="106"/>
      <c r="Y348" s="106"/>
      <c r="Z348" s="106"/>
      <c r="AA348" s="106"/>
      <c r="AB348" s="106"/>
      <c r="AC348" s="106"/>
      <c r="AD348" s="106"/>
      <c r="AE348" s="106"/>
      <c r="AF348" s="106"/>
      <c r="AG348" s="106"/>
      <c r="AH348" s="106"/>
      <c r="AI348" s="106"/>
      <c r="AJ348" s="106"/>
      <c r="AK348" s="106"/>
      <c r="AL348" s="106"/>
      <c r="AM348" s="106"/>
      <c r="AN348" s="106"/>
      <c r="AO348" s="106"/>
      <c r="AP348" s="106"/>
      <c r="AQ348" s="106"/>
      <c r="AR348" s="106"/>
      <c r="AS348" s="106"/>
      <c r="AT348" s="106"/>
      <c r="AU348" s="106"/>
      <c r="AV348" s="106"/>
      <c r="AW348" s="106"/>
      <c r="AX348" s="106"/>
      <c r="AY348" s="106"/>
      <c r="AZ348" s="106"/>
      <c r="BA348" s="106"/>
      <c r="BB348" s="106"/>
    </row>
    <row r="349" spans="2:54">
      <c r="B349" s="106"/>
      <c r="C349" s="106"/>
      <c r="D349" s="106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6"/>
      <c r="Z349" s="106"/>
      <c r="AA349" s="106"/>
      <c r="AB349" s="106"/>
      <c r="AC349" s="106"/>
      <c r="AD349" s="106"/>
      <c r="AE349" s="106"/>
      <c r="AF349" s="106"/>
      <c r="AG349" s="106"/>
      <c r="AH349" s="106"/>
      <c r="AI349" s="106"/>
      <c r="AJ349" s="106"/>
      <c r="AK349" s="106"/>
      <c r="AL349" s="106"/>
      <c r="AM349" s="106"/>
      <c r="AN349" s="106"/>
      <c r="AO349" s="106"/>
      <c r="AP349" s="106"/>
      <c r="AQ349" s="106"/>
      <c r="AR349" s="106"/>
      <c r="AS349" s="106"/>
      <c r="AT349" s="106"/>
      <c r="AU349" s="106"/>
      <c r="AV349" s="106"/>
      <c r="AW349" s="106"/>
      <c r="AX349" s="106"/>
      <c r="AY349" s="106"/>
      <c r="AZ349" s="106"/>
      <c r="BA349" s="106"/>
      <c r="BB349" s="106"/>
    </row>
    <row r="350" spans="2:54">
      <c r="B350" s="106"/>
      <c r="C350" s="106"/>
      <c r="D350" s="106"/>
      <c r="E350" s="106"/>
      <c r="F350" s="106"/>
      <c r="G350" s="106"/>
      <c r="H350" s="106"/>
      <c r="I350" s="106"/>
      <c r="J350" s="106"/>
      <c r="K350" s="106"/>
      <c r="L350" s="106"/>
      <c r="M350" s="106"/>
      <c r="N350" s="106"/>
      <c r="O350" s="106"/>
      <c r="P350" s="106"/>
      <c r="Q350" s="106"/>
      <c r="R350" s="106"/>
      <c r="S350" s="106"/>
      <c r="T350" s="106"/>
      <c r="U350" s="106"/>
      <c r="V350" s="106"/>
      <c r="W350" s="106"/>
      <c r="X350" s="106"/>
      <c r="Y350" s="106"/>
      <c r="Z350" s="106"/>
      <c r="AA350" s="106"/>
      <c r="AB350" s="106"/>
      <c r="AC350" s="106"/>
      <c r="AD350" s="106"/>
      <c r="AE350" s="106"/>
      <c r="AF350" s="106"/>
      <c r="AG350" s="106"/>
      <c r="AH350" s="106"/>
      <c r="AI350" s="106"/>
      <c r="AJ350" s="106"/>
      <c r="AK350" s="106"/>
      <c r="AL350" s="106"/>
      <c r="AM350" s="106"/>
      <c r="AN350" s="106"/>
      <c r="AO350" s="106"/>
      <c r="AP350" s="106"/>
      <c r="AQ350" s="106"/>
      <c r="AR350" s="106"/>
      <c r="AS350" s="106"/>
      <c r="AT350" s="106"/>
      <c r="AU350" s="106"/>
      <c r="AV350" s="106"/>
      <c r="AW350" s="106"/>
      <c r="AX350" s="106"/>
      <c r="AY350" s="106"/>
      <c r="AZ350" s="106"/>
      <c r="BA350" s="106"/>
      <c r="BB350" s="106"/>
    </row>
    <row r="351" spans="2:54">
      <c r="B351" s="106"/>
      <c r="C351" s="106"/>
      <c r="D351" s="106"/>
      <c r="E351" s="106"/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  <c r="P351" s="106"/>
      <c r="Q351" s="106"/>
      <c r="R351" s="106"/>
      <c r="S351" s="106"/>
      <c r="T351" s="106"/>
      <c r="U351" s="106"/>
      <c r="V351" s="106"/>
      <c r="W351" s="106"/>
      <c r="X351" s="106"/>
      <c r="Y351" s="106"/>
      <c r="Z351" s="106"/>
      <c r="AA351" s="106"/>
      <c r="AB351" s="106"/>
      <c r="AC351" s="106"/>
      <c r="AD351" s="106"/>
      <c r="AE351" s="106"/>
      <c r="AF351" s="106"/>
      <c r="AG351" s="106"/>
      <c r="AH351" s="106"/>
      <c r="AI351" s="106"/>
      <c r="AJ351" s="106"/>
      <c r="AK351" s="106"/>
      <c r="AL351" s="106"/>
      <c r="AM351" s="106"/>
      <c r="AN351" s="106"/>
      <c r="AO351" s="106"/>
      <c r="AP351" s="106"/>
      <c r="AQ351" s="106"/>
      <c r="AR351" s="106"/>
      <c r="AS351" s="106"/>
      <c r="AT351" s="106"/>
      <c r="AU351" s="106"/>
      <c r="AV351" s="106"/>
      <c r="AW351" s="106"/>
      <c r="AX351" s="106"/>
      <c r="AY351" s="106"/>
      <c r="AZ351" s="106"/>
      <c r="BA351" s="106"/>
      <c r="BB351" s="106"/>
    </row>
    <row r="352" spans="2:54">
      <c r="B352" s="106"/>
      <c r="C352" s="106"/>
      <c r="D352" s="106"/>
      <c r="E352" s="106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06"/>
      <c r="Q352" s="106"/>
      <c r="R352" s="106"/>
      <c r="S352" s="106"/>
      <c r="T352" s="106"/>
      <c r="U352" s="106"/>
      <c r="V352" s="106"/>
      <c r="W352" s="106"/>
      <c r="X352" s="106"/>
      <c r="Y352" s="106"/>
      <c r="Z352" s="106"/>
      <c r="AA352" s="106"/>
      <c r="AB352" s="106"/>
      <c r="AC352" s="106"/>
      <c r="AD352" s="106"/>
      <c r="AE352" s="106"/>
      <c r="AF352" s="106"/>
      <c r="AG352" s="106"/>
      <c r="AH352" s="106"/>
      <c r="AI352" s="106"/>
      <c r="AJ352" s="106"/>
      <c r="AK352" s="106"/>
      <c r="AL352" s="106"/>
      <c r="AM352" s="106"/>
      <c r="AN352" s="106"/>
      <c r="AO352" s="106"/>
      <c r="AP352" s="106"/>
      <c r="AQ352" s="106"/>
      <c r="AR352" s="106"/>
      <c r="AS352" s="106"/>
      <c r="AT352" s="106"/>
      <c r="AU352" s="106"/>
      <c r="AV352" s="106"/>
      <c r="AW352" s="106"/>
      <c r="AX352" s="106"/>
      <c r="AY352" s="106"/>
      <c r="AZ352" s="106"/>
      <c r="BA352" s="106"/>
      <c r="BB352" s="106"/>
    </row>
    <row r="353" spans="2:54">
      <c r="B353" s="106"/>
      <c r="C353" s="106"/>
      <c r="D353" s="106"/>
      <c r="E353" s="106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  <c r="Y353" s="106"/>
      <c r="Z353" s="106"/>
      <c r="AA353" s="106"/>
      <c r="AB353" s="106"/>
      <c r="AC353" s="106"/>
      <c r="AD353" s="106"/>
      <c r="AE353" s="106"/>
      <c r="AF353" s="106"/>
      <c r="AG353" s="106"/>
      <c r="AH353" s="106"/>
      <c r="AI353" s="106"/>
      <c r="AJ353" s="106"/>
      <c r="AK353" s="106"/>
      <c r="AL353" s="106"/>
      <c r="AM353" s="106"/>
      <c r="AN353" s="106"/>
      <c r="AO353" s="106"/>
      <c r="AP353" s="106"/>
      <c r="AQ353" s="106"/>
      <c r="AR353" s="106"/>
      <c r="AS353" s="106"/>
      <c r="AT353" s="106"/>
      <c r="AU353" s="106"/>
      <c r="AV353" s="106"/>
      <c r="AW353" s="106"/>
      <c r="AX353" s="106"/>
      <c r="AY353" s="106"/>
      <c r="AZ353" s="106"/>
      <c r="BA353" s="106"/>
      <c r="BB353" s="106"/>
    </row>
    <row r="354" spans="2:54">
      <c r="B354" s="106"/>
      <c r="C354" s="106"/>
      <c r="D354" s="106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6"/>
      <c r="Z354" s="106"/>
      <c r="AA354" s="106"/>
      <c r="AB354" s="106"/>
      <c r="AC354" s="106"/>
      <c r="AD354" s="106"/>
      <c r="AE354" s="106"/>
      <c r="AF354" s="106"/>
      <c r="AG354" s="106"/>
      <c r="AH354" s="106"/>
      <c r="AI354" s="106"/>
      <c r="AJ354" s="106"/>
      <c r="AK354" s="106"/>
      <c r="AL354" s="106"/>
      <c r="AM354" s="106"/>
      <c r="AN354" s="106"/>
      <c r="AO354" s="106"/>
      <c r="AP354" s="106"/>
      <c r="AQ354" s="106"/>
      <c r="AR354" s="106"/>
      <c r="AS354" s="106"/>
      <c r="AT354" s="106"/>
      <c r="AU354" s="106"/>
      <c r="AV354" s="106"/>
      <c r="AW354" s="106"/>
      <c r="AX354" s="106"/>
      <c r="AY354" s="106"/>
      <c r="AZ354" s="106"/>
      <c r="BA354" s="106"/>
      <c r="BB354" s="106"/>
    </row>
    <row r="355" spans="2:54">
      <c r="B355" s="106"/>
      <c r="C355" s="106"/>
      <c r="D355" s="106"/>
      <c r="E355" s="106"/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  <c r="P355" s="106"/>
      <c r="Q355" s="106"/>
      <c r="R355" s="106"/>
      <c r="S355" s="106"/>
      <c r="T355" s="106"/>
      <c r="U355" s="106"/>
      <c r="V355" s="106"/>
      <c r="W355" s="106"/>
      <c r="X355" s="106"/>
      <c r="Y355" s="106"/>
      <c r="Z355" s="106"/>
      <c r="AA355" s="106"/>
      <c r="AB355" s="106"/>
      <c r="AC355" s="106"/>
      <c r="AD355" s="106"/>
      <c r="AE355" s="106"/>
      <c r="AF355" s="106"/>
      <c r="AG355" s="106"/>
      <c r="AH355" s="106"/>
      <c r="AI355" s="106"/>
      <c r="AJ355" s="106"/>
      <c r="AK355" s="106"/>
      <c r="AL355" s="106"/>
      <c r="AM355" s="106"/>
      <c r="AN355" s="106"/>
      <c r="AO355" s="106"/>
      <c r="AP355" s="106"/>
      <c r="AQ355" s="106"/>
      <c r="AR355" s="106"/>
      <c r="AS355" s="106"/>
      <c r="AT355" s="106"/>
      <c r="AU355" s="106"/>
      <c r="AV355" s="106"/>
      <c r="AW355" s="106"/>
      <c r="AX355" s="106"/>
      <c r="AY355" s="106"/>
      <c r="AZ355" s="106"/>
      <c r="BA355" s="106"/>
      <c r="BB355" s="106"/>
    </row>
    <row r="356" spans="2:54">
      <c r="B356" s="106"/>
      <c r="C356" s="106"/>
      <c r="D356" s="106"/>
      <c r="E356" s="106"/>
      <c r="F356" s="106"/>
      <c r="G356" s="106"/>
      <c r="H356" s="106"/>
      <c r="I356" s="106"/>
      <c r="J356" s="106"/>
      <c r="K356" s="106"/>
      <c r="L356" s="106"/>
      <c r="M356" s="106"/>
      <c r="N356" s="106"/>
      <c r="O356" s="106"/>
      <c r="P356" s="106"/>
      <c r="Q356" s="106"/>
      <c r="R356" s="106"/>
      <c r="S356" s="106"/>
      <c r="T356" s="106"/>
      <c r="U356" s="106"/>
      <c r="V356" s="106"/>
      <c r="W356" s="106"/>
      <c r="X356" s="106"/>
      <c r="Y356" s="106"/>
      <c r="Z356" s="106"/>
      <c r="AA356" s="106"/>
      <c r="AB356" s="106"/>
      <c r="AC356" s="106"/>
      <c r="AD356" s="106"/>
      <c r="AE356" s="106"/>
      <c r="AF356" s="106"/>
      <c r="AG356" s="106"/>
      <c r="AH356" s="106"/>
      <c r="AI356" s="106"/>
      <c r="AJ356" s="106"/>
      <c r="AK356" s="106"/>
      <c r="AL356" s="106"/>
      <c r="AM356" s="106"/>
      <c r="AN356" s="106"/>
      <c r="AO356" s="106"/>
      <c r="AP356" s="106"/>
      <c r="AQ356" s="106"/>
      <c r="AR356" s="106"/>
      <c r="AS356" s="106"/>
      <c r="AT356" s="106"/>
      <c r="AU356" s="106"/>
      <c r="AV356" s="106"/>
      <c r="AW356" s="106"/>
      <c r="AX356" s="106"/>
      <c r="AY356" s="106"/>
      <c r="AZ356" s="106"/>
      <c r="BA356" s="106"/>
      <c r="BB356" s="106"/>
    </row>
    <row r="357" spans="2:54">
      <c r="B357" s="106"/>
      <c r="C357" s="106"/>
      <c r="D357" s="106"/>
      <c r="E357" s="106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6"/>
      <c r="Z357" s="106"/>
      <c r="AA357" s="106"/>
      <c r="AB357" s="106"/>
      <c r="AC357" s="106"/>
      <c r="AD357" s="106"/>
      <c r="AE357" s="106"/>
      <c r="AF357" s="106"/>
      <c r="AG357" s="106"/>
      <c r="AH357" s="106"/>
      <c r="AI357" s="106"/>
      <c r="AJ357" s="106"/>
      <c r="AK357" s="106"/>
      <c r="AL357" s="106"/>
      <c r="AM357" s="106"/>
      <c r="AN357" s="106"/>
      <c r="AO357" s="106"/>
      <c r="AP357" s="106"/>
      <c r="AQ357" s="106"/>
      <c r="AR357" s="106"/>
      <c r="AS357" s="106"/>
      <c r="AT357" s="106"/>
      <c r="AU357" s="106"/>
      <c r="AV357" s="106"/>
      <c r="AW357" s="106"/>
      <c r="AX357" s="106"/>
      <c r="AY357" s="106"/>
      <c r="AZ357" s="106"/>
      <c r="BA357" s="106"/>
      <c r="BB357" s="106"/>
    </row>
    <row r="358" spans="2:54">
      <c r="B358" s="106"/>
      <c r="C358" s="106"/>
      <c r="D358" s="106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6"/>
      <c r="Z358" s="106"/>
      <c r="AA358" s="106"/>
      <c r="AB358" s="106"/>
      <c r="AC358" s="106"/>
      <c r="AD358" s="106"/>
      <c r="AE358" s="106"/>
      <c r="AF358" s="106"/>
      <c r="AG358" s="106"/>
      <c r="AH358" s="106"/>
      <c r="AI358" s="106"/>
      <c r="AJ358" s="106"/>
      <c r="AK358" s="106"/>
      <c r="AL358" s="106"/>
      <c r="AM358" s="106"/>
      <c r="AN358" s="106"/>
      <c r="AO358" s="106"/>
      <c r="AP358" s="106"/>
      <c r="AQ358" s="106"/>
      <c r="AR358" s="106"/>
      <c r="AS358" s="106"/>
      <c r="AT358" s="106"/>
      <c r="AU358" s="106"/>
      <c r="AV358" s="106"/>
      <c r="AW358" s="106"/>
      <c r="AX358" s="106"/>
      <c r="AY358" s="106"/>
      <c r="AZ358" s="106"/>
      <c r="BA358" s="106"/>
      <c r="BB358" s="106"/>
    </row>
    <row r="359" spans="2:54">
      <c r="B359" s="106"/>
      <c r="C359" s="106"/>
      <c r="D359" s="106"/>
      <c r="E359" s="106"/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  <c r="Y359" s="106"/>
      <c r="Z359" s="106"/>
      <c r="AA359" s="106"/>
      <c r="AB359" s="106"/>
      <c r="AC359" s="106"/>
      <c r="AD359" s="106"/>
      <c r="AE359" s="106"/>
      <c r="AF359" s="106"/>
      <c r="AG359" s="106"/>
      <c r="AH359" s="106"/>
      <c r="AI359" s="106"/>
      <c r="AJ359" s="106"/>
      <c r="AK359" s="106"/>
      <c r="AL359" s="106"/>
      <c r="AM359" s="106"/>
      <c r="AN359" s="106"/>
      <c r="AO359" s="106"/>
      <c r="AP359" s="106"/>
      <c r="AQ359" s="106"/>
      <c r="AR359" s="106"/>
      <c r="AS359" s="106"/>
      <c r="AT359" s="106"/>
      <c r="AU359" s="106"/>
      <c r="AV359" s="106"/>
      <c r="AW359" s="106"/>
      <c r="AX359" s="106"/>
      <c r="AY359" s="106"/>
      <c r="AZ359" s="106"/>
      <c r="BA359" s="106"/>
      <c r="BB359" s="106"/>
    </row>
    <row r="360" spans="2:54">
      <c r="B360" s="106"/>
      <c r="C360" s="106"/>
      <c r="D360" s="106"/>
      <c r="E360" s="106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106"/>
      <c r="Z360" s="106"/>
      <c r="AA360" s="106"/>
      <c r="AB360" s="106"/>
      <c r="AC360" s="106"/>
      <c r="AD360" s="106"/>
      <c r="AE360" s="106"/>
      <c r="AF360" s="106"/>
      <c r="AG360" s="106"/>
      <c r="AH360" s="106"/>
      <c r="AI360" s="106"/>
      <c r="AJ360" s="106"/>
      <c r="AK360" s="106"/>
      <c r="AL360" s="106"/>
      <c r="AM360" s="106"/>
      <c r="AN360" s="106"/>
      <c r="AO360" s="106"/>
      <c r="AP360" s="106"/>
      <c r="AQ360" s="106"/>
      <c r="AR360" s="106"/>
      <c r="AS360" s="106"/>
      <c r="AT360" s="106"/>
      <c r="AU360" s="106"/>
      <c r="AV360" s="106"/>
      <c r="AW360" s="106"/>
      <c r="AX360" s="106"/>
      <c r="AY360" s="106"/>
      <c r="AZ360" s="106"/>
      <c r="BA360" s="106"/>
      <c r="BB360" s="106"/>
    </row>
    <row r="361" spans="2:54">
      <c r="B361" s="106"/>
      <c r="C361" s="106"/>
      <c r="D361" s="106"/>
      <c r="E361" s="106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6"/>
      <c r="Z361" s="106"/>
      <c r="AA361" s="106"/>
      <c r="AB361" s="106"/>
      <c r="AC361" s="106"/>
      <c r="AD361" s="106"/>
      <c r="AE361" s="106"/>
      <c r="AF361" s="106"/>
      <c r="AG361" s="106"/>
      <c r="AH361" s="106"/>
      <c r="AI361" s="106"/>
      <c r="AJ361" s="106"/>
      <c r="AK361" s="106"/>
      <c r="AL361" s="106"/>
      <c r="AM361" s="106"/>
      <c r="AN361" s="106"/>
      <c r="AO361" s="106"/>
      <c r="AP361" s="106"/>
      <c r="AQ361" s="106"/>
      <c r="AR361" s="106"/>
      <c r="AS361" s="106"/>
      <c r="AT361" s="106"/>
      <c r="AU361" s="106"/>
      <c r="AV361" s="106"/>
      <c r="AW361" s="106"/>
      <c r="AX361" s="106"/>
      <c r="AY361" s="106"/>
      <c r="AZ361" s="106"/>
      <c r="BA361" s="106"/>
      <c r="BB361" s="106"/>
    </row>
    <row r="362" spans="2:54">
      <c r="B362" s="106"/>
      <c r="C362" s="106"/>
      <c r="D362" s="106"/>
      <c r="E362" s="106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6"/>
      <c r="Z362" s="106"/>
      <c r="AA362" s="106"/>
      <c r="AB362" s="106"/>
      <c r="AC362" s="106"/>
      <c r="AD362" s="106"/>
      <c r="AE362" s="106"/>
      <c r="AF362" s="106"/>
      <c r="AG362" s="106"/>
      <c r="AH362" s="106"/>
      <c r="AI362" s="106"/>
      <c r="AJ362" s="106"/>
      <c r="AK362" s="106"/>
      <c r="AL362" s="106"/>
      <c r="AM362" s="106"/>
      <c r="AN362" s="106"/>
      <c r="AO362" s="106"/>
      <c r="AP362" s="106"/>
      <c r="AQ362" s="106"/>
      <c r="AR362" s="106"/>
      <c r="AS362" s="106"/>
      <c r="AT362" s="106"/>
      <c r="AU362" s="106"/>
      <c r="AV362" s="106"/>
      <c r="AW362" s="106"/>
      <c r="AX362" s="106"/>
      <c r="AY362" s="106"/>
      <c r="AZ362" s="106"/>
      <c r="BA362" s="106"/>
      <c r="BB362" s="106"/>
    </row>
    <row r="363" spans="2:54">
      <c r="B363" s="106"/>
      <c r="C363" s="106"/>
      <c r="D363" s="106"/>
      <c r="E363" s="106"/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106"/>
      <c r="Z363" s="106"/>
      <c r="AA363" s="106"/>
      <c r="AB363" s="106"/>
      <c r="AC363" s="106"/>
      <c r="AD363" s="106"/>
      <c r="AE363" s="106"/>
      <c r="AF363" s="106"/>
      <c r="AG363" s="106"/>
      <c r="AH363" s="106"/>
      <c r="AI363" s="106"/>
      <c r="AJ363" s="106"/>
      <c r="AK363" s="106"/>
      <c r="AL363" s="106"/>
      <c r="AM363" s="106"/>
      <c r="AN363" s="106"/>
      <c r="AO363" s="106"/>
      <c r="AP363" s="106"/>
      <c r="AQ363" s="106"/>
      <c r="AR363" s="106"/>
      <c r="AS363" s="106"/>
      <c r="AT363" s="106"/>
      <c r="AU363" s="106"/>
      <c r="AV363" s="106"/>
      <c r="AW363" s="106"/>
      <c r="AX363" s="106"/>
      <c r="AY363" s="106"/>
      <c r="AZ363" s="106"/>
      <c r="BA363" s="106"/>
      <c r="BB363" s="106"/>
    </row>
    <row r="364" spans="2:54">
      <c r="B364" s="106"/>
      <c r="C364" s="106"/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106"/>
      <c r="Z364" s="106"/>
      <c r="AA364" s="106"/>
      <c r="AB364" s="106"/>
      <c r="AC364" s="106"/>
      <c r="AD364" s="106"/>
      <c r="AE364" s="106"/>
      <c r="AF364" s="106"/>
      <c r="AG364" s="106"/>
      <c r="AH364" s="106"/>
      <c r="AI364" s="106"/>
      <c r="AJ364" s="106"/>
      <c r="AK364" s="106"/>
      <c r="AL364" s="106"/>
      <c r="AM364" s="106"/>
      <c r="AN364" s="106"/>
      <c r="AO364" s="106"/>
      <c r="AP364" s="106"/>
      <c r="AQ364" s="106"/>
      <c r="AR364" s="106"/>
      <c r="AS364" s="106"/>
      <c r="AT364" s="106"/>
      <c r="AU364" s="106"/>
      <c r="AV364" s="106"/>
      <c r="AW364" s="106"/>
      <c r="AX364" s="106"/>
      <c r="AY364" s="106"/>
      <c r="AZ364" s="106"/>
      <c r="BA364" s="106"/>
      <c r="BB364" s="106"/>
    </row>
    <row r="365" spans="2:54">
      <c r="B365" s="106"/>
      <c r="C365" s="106"/>
      <c r="D365" s="106"/>
      <c r="E365" s="106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6"/>
      <c r="Z365" s="106"/>
      <c r="AA365" s="106"/>
      <c r="AB365" s="106"/>
      <c r="AC365" s="106"/>
      <c r="AD365" s="106"/>
      <c r="AE365" s="106"/>
      <c r="AF365" s="106"/>
      <c r="AG365" s="106"/>
      <c r="AH365" s="106"/>
      <c r="AI365" s="106"/>
      <c r="AJ365" s="106"/>
      <c r="AK365" s="106"/>
      <c r="AL365" s="106"/>
      <c r="AM365" s="106"/>
      <c r="AN365" s="106"/>
      <c r="AO365" s="106"/>
      <c r="AP365" s="106"/>
      <c r="AQ365" s="106"/>
      <c r="AR365" s="106"/>
      <c r="AS365" s="106"/>
      <c r="AT365" s="106"/>
      <c r="AU365" s="106"/>
      <c r="AV365" s="106"/>
      <c r="AW365" s="106"/>
      <c r="AX365" s="106"/>
      <c r="AY365" s="106"/>
      <c r="AZ365" s="106"/>
      <c r="BA365" s="106"/>
      <c r="BB365" s="106"/>
    </row>
    <row r="366" spans="2:54">
      <c r="B366" s="106"/>
      <c r="C366" s="106"/>
      <c r="D366" s="106"/>
      <c r="E366" s="106"/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6"/>
      <c r="Z366" s="106"/>
      <c r="AA366" s="106"/>
      <c r="AB366" s="106"/>
      <c r="AC366" s="106"/>
      <c r="AD366" s="106"/>
      <c r="AE366" s="106"/>
      <c r="AF366" s="106"/>
      <c r="AG366" s="106"/>
      <c r="AH366" s="106"/>
      <c r="AI366" s="106"/>
      <c r="AJ366" s="106"/>
      <c r="AK366" s="106"/>
      <c r="AL366" s="106"/>
      <c r="AM366" s="106"/>
      <c r="AN366" s="106"/>
      <c r="AO366" s="106"/>
      <c r="AP366" s="106"/>
      <c r="AQ366" s="106"/>
      <c r="AR366" s="106"/>
      <c r="AS366" s="106"/>
      <c r="AT366" s="106"/>
      <c r="AU366" s="106"/>
      <c r="AV366" s="106"/>
      <c r="AW366" s="106"/>
      <c r="AX366" s="106"/>
      <c r="AY366" s="106"/>
      <c r="AZ366" s="106"/>
      <c r="BA366" s="106"/>
      <c r="BB366" s="106"/>
    </row>
    <row r="367" spans="2:54">
      <c r="B367" s="106"/>
      <c r="C367" s="106"/>
      <c r="D367" s="106"/>
      <c r="E367" s="106"/>
      <c r="F367" s="106"/>
      <c r="G367" s="106"/>
      <c r="H367" s="106"/>
      <c r="I367" s="106"/>
      <c r="J367" s="106"/>
      <c r="K367" s="106"/>
      <c r="L367" s="106"/>
      <c r="M367" s="106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  <c r="X367" s="106"/>
      <c r="Y367" s="106"/>
      <c r="Z367" s="106"/>
      <c r="AA367" s="106"/>
      <c r="AB367" s="106"/>
      <c r="AC367" s="106"/>
      <c r="AD367" s="106"/>
      <c r="AE367" s="106"/>
      <c r="AF367" s="106"/>
      <c r="AG367" s="106"/>
      <c r="AH367" s="106"/>
      <c r="AI367" s="106"/>
      <c r="AJ367" s="106"/>
      <c r="AK367" s="106"/>
      <c r="AL367" s="106"/>
      <c r="AM367" s="106"/>
      <c r="AN367" s="106"/>
      <c r="AO367" s="106"/>
      <c r="AP367" s="106"/>
      <c r="AQ367" s="106"/>
      <c r="AR367" s="106"/>
      <c r="AS367" s="106"/>
      <c r="AT367" s="106"/>
      <c r="AU367" s="106"/>
      <c r="AV367" s="106"/>
      <c r="AW367" s="106"/>
      <c r="AX367" s="106"/>
      <c r="AY367" s="106"/>
      <c r="AZ367" s="106"/>
      <c r="BA367" s="106"/>
      <c r="BB367" s="106"/>
    </row>
    <row r="368" spans="2:54">
      <c r="B368" s="106"/>
      <c r="C368" s="106"/>
      <c r="D368" s="106"/>
      <c r="E368" s="106"/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  <c r="Y368" s="106"/>
      <c r="Z368" s="106"/>
      <c r="AA368" s="106"/>
      <c r="AB368" s="106"/>
      <c r="AC368" s="106"/>
      <c r="AD368" s="106"/>
      <c r="AE368" s="106"/>
      <c r="AF368" s="106"/>
      <c r="AG368" s="106"/>
      <c r="AH368" s="106"/>
      <c r="AI368" s="106"/>
      <c r="AJ368" s="106"/>
      <c r="AK368" s="106"/>
      <c r="AL368" s="106"/>
      <c r="AM368" s="106"/>
      <c r="AN368" s="106"/>
      <c r="AO368" s="106"/>
      <c r="AP368" s="106"/>
      <c r="AQ368" s="106"/>
      <c r="AR368" s="106"/>
      <c r="AS368" s="106"/>
      <c r="AT368" s="106"/>
      <c r="AU368" s="106"/>
      <c r="AV368" s="106"/>
      <c r="AW368" s="106"/>
      <c r="AX368" s="106"/>
      <c r="AY368" s="106"/>
      <c r="AZ368" s="106"/>
      <c r="BA368" s="106"/>
      <c r="BB368" s="106"/>
    </row>
    <row r="369" spans="2:54">
      <c r="B369" s="106"/>
      <c r="C369" s="106"/>
      <c r="D369" s="106"/>
      <c r="E369" s="106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  <c r="Y369" s="106"/>
      <c r="Z369" s="106"/>
      <c r="AA369" s="106"/>
      <c r="AB369" s="106"/>
      <c r="AC369" s="106"/>
      <c r="AD369" s="106"/>
      <c r="AE369" s="106"/>
      <c r="AF369" s="106"/>
      <c r="AG369" s="106"/>
      <c r="AH369" s="106"/>
      <c r="AI369" s="106"/>
      <c r="AJ369" s="106"/>
      <c r="AK369" s="106"/>
      <c r="AL369" s="106"/>
      <c r="AM369" s="106"/>
      <c r="AN369" s="106"/>
      <c r="AO369" s="106"/>
      <c r="AP369" s="106"/>
      <c r="AQ369" s="106"/>
      <c r="AR369" s="106"/>
      <c r="AS369" s="106"/>
      <c r="AT369" s="106"/>
      <c r="AU369" s="106"/>
      <c r="AV369" s="106"/>
      <c r="AW369" s="106"/>
      <c r="AX369" s="106"/>
      <c r="AY369" s="106"/>
      <c r="AZ369" s="106"/>
      <c r="BA369" s="106"/>
      <c r="BB369" s="106"/>
    </row>
    <row r="370" spans="2:54">
      <c r="B370" s="106"/>
      <c r="C370" s="106"/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6"/>
      <c r="Z370" s="106"/>
      <c r="AA370" s="106"/>
      <c r="AB370" s="106"/>
      <c r="AC370" s="106"/>
      <c r="AD370" s="106"/>
      <c r="AE370" s="106"/>
      <c r="AF370" s="106"/>
      <c r="AG370" s="106"/>
      <c r="AH370" s="106"/>
      <c r="AI370" s="106"/>
      <c r="AJ370" s="106"/>
      <c r="AK370" s="106"/>
      <c r="AL370" s="106"/>
      <c r="AM370" s="106"/>
      <c r="AN370" s="106"/>
      <c r="AO370" s="106"/>
      <c r="AP370" s="106"/>
      <c r="AQ370" s="106"/>
      <c r="AR370" s="106"/>
      <c r="AS370" s="106"/>
      <c r="AT370" s="106"/>
      <c r="AU370" s="106"/>
      <c r="AV370" s="106"/>
      <c r="AW370" s="106"/>
      <c r="AX370" s="106"/>
      <c r="AY370" s="106"/>
      <c r="AZ370" s="106"/>
      <c r="BA370" s="106"/>
      <c r="BB370" s="106"/>
    </row>
    <row r="371" spans="2:54">
      <c r="B371" s="106"/>
      <c r="C371" s="106"/>
      <c r="D371" s="106"/>
      <c r="E371" s="106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06"/>
      <c r="Q371" s="106"/>
      <c r="R371" s="106"/>
      <c r="S371" s="106"/>
      <c r="T371" s="106"/>
      <c r="U371" s="106"/>
      <c r="V371" s="106"/>
      <c r="W371" s="106"/>
      <c r="X371" s="106"/>
      <c r="Y371" s="106"/>
      <c r="Z371" s="106"/>
      <c r="AA371" s="106"/>
      <c r="AB371" s="106"/>
      <c r="AC371" s="106"/>
      <c r="AD371" s="106"/>
      <c r="AE371" s="106"/>
      <c r="AF371" s="106"/>
      <c r="AG371" s="106"/>
      <c r="AH371" s="106"/>
      <c r="AI371" s="106"/>
      <c r="AJ371" s="106"/>
      <c r="AK371" s="106"/>
      <c r="AL371" s="106"/>
      <c r="AM371" s="106"/>
      <c r="AN371" s="106"/>
      <c r="AO371" s="106"/>
      <c r="AP371" s="106"/>
      <c r="AQ371" s="106"/>
      <c r="AR371" s="106"/>
      <c r="AS371" s="106"/>
      <c r="AT371" s="106"/>
      <c r="AU371" s="106"/>
      <c r="AV371" s="106"/>
      <c r="AW371" s="106"/>
      <c r="AX371" s="106"/>
      <c r="AY371" s="106"/>
      <c r="AZ371" s="106"/>
      <c r="BA371" s="106"/>
      <c r="BB371" s="106"/>
    </row>
    <row r="372" spans="2:54">
      <c r="B372" s="106"/>
      <c r="C372" s="106"/>
      <c r="D372" s="106"/>
      <c r="E372" s="106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  <c r="P372" s="106"/>
      <c r="Q372" s="106"/>
      <c r="R372" s="106"/>
      <c r="S372" s="106"/>
      <c r="T372" s="106"/>
      <c r="U372" s="106"/>
      <c r="V372" s="106"/>
      <c r="W372" s="106"/>
      <c r="X372" s="106"/>
      <c r="Y372" s="106"/>
      <c r="Z372" s="106"/>
      <c r="AA372" s="106"/>
      <c r="AB372" s="106"/>
      <c r="AC372" s="106"/>
      <c r="AD372" s="106"/>
      <c r="AE372" s="106"/>
      <c r="AF372" s="106"/>
      <c r="AG372" s="106"/>
      <c r="AH372" s="106"/>
      <c r="AI372" s="106"/>
      <c r="AJ372" s="106"/>
      <c r="AK372" s="106"/>
      <c r="AL372" s="106"/>
      <c r="AM372" s="106"/>
      <c r="AN372" s="106"/>
      <c r="AO372" s="106"/>
      <c r="AP372" s="106"/>
      <c r="AQ372" s="106"/>
      <c r="AR372" s="106"/>
      <c r="AS372" s="106"/>
      <c r="AT372" s="106"/>
      <c r="AU372" s="106"/>
      <c r="AV372" s="106"/>
      <c r="AW372" s="106"/>
      <c r="AX372" s="106"/>
      <c r="AY372" s="106"/>
      <c r="AZ372" s="106"/>
      <c r="BA372" s="106"/>
      <c r="BB372" s="106"/>
    </row>
    <row r="373" spans="2:54">
      <c r="B373" s="106"/>
      <c r="C373" s="106"/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6"/>
      <c r="Z373" s="106"/>
      <c r="AA373" s="106"/>
      <c r="AB373" s="106"/>
      <c r="AC373" s="106"/>
      <c r="AD373" s="106"/>
      <c r="AE373" s="106"/>
      <c r="AF373" s="106"/>
      <c r="AG373" s="106"/>
      <c r="AH373" s="106"/>
      <c r="AI373" s="106"/>
      <c r="AJ373" s="106"/>
      <c r="AK373" s="106"/>
      <c r="AL373" s="106"/>
      <c r="AM373" s="106"/>
      <c r="AN373" s="106"/>
      <c r="AO373" s="106"/>
      <c r="AP373" s="106"/>
      <c r="AQ373" s="106"/>
      <c r="AR373" s="106"/>
      <c r="AS373" s="106"/>
      <c r="AT373" s="106"/>
      <c r="AU373" s="106"/>
      <c r="AV373" s="106"/>
      <c r="AW373" s="106"/>
      <c r="AX373" s="106"/>
      <c r="AY373" s="106"/>
      <c r="AZ373" s="106"/>
      <c r="BA373" s="106"/>
      <c r="BB373" s="106"/>
    </row>
    <row r="374" spans="2:54">
      <c r="B374" s="106"/>
      <c r="C374" s="106"/>
      <c r="D374" s="106"/>
      <c r="E374" s="106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  <c r="Y374" s="106"/>
      <c r="Z374" s="106"/>
      <c r="AA374" s="106"/>
      <c r="AB374" s="106"/>
      <c r="AC374" s="106"/>
      <c r="AD374" s="106"/>
      <c r="AE374" s="106"/>
      <c r="AF374" s="106"/>
      <c r="AG374" s="106"/>
      <c r="AH374" s="106"/>
      <c r="AI374" s="106"/>
      <c r="AJ374" s="106"/>
      <c r="AK374" s="106"/>
      <c r="AL374" s="106"/>
      <c r="AM374" s="106"/>
      <c r="AN374" s="106"/>
      <c r="AO374" s="106"/>
      <c r="AP374" s="106"/>
      <c r="AQ374" s="106"/>
      <c r="AR374" s="106"/>
      <c r="AS374" s="106"/>
      <c r="AT374" s="106"/>
      <c r="AU374" s="106"/>
      <c r="AV374" s="106"/>
      <c r="AW374" s="106"/>
      <c r="AX374" s="106"/>
      <c r="AY374" s="106"/>
      <c r="AZ374" s="106"/>
      <c r="BA374" s="106"/>
      <c r="BB374" s="106"/>
    </row>
    <row r="375" spans="2:54">
      <c r="B375" s="106"/>
      <c r="C375" s="106"/>
      <c r="D375" s="106"/>
      <c r="E375" s="106"/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  <c r="Z375" s="106"/>
      <c r="AA375" s="106"/>
      <c r="AB375" s="106"/>
      <c r="AC375" s="106"/>
      <c r="AD375" s="106"/>
      <c r="AE375" s="106"/>
      <c r="AF375" s="106"/>
      <c r="AG375" s="106"/>
      <c r="AH375" s="106"/>
      <c r="AI375" s="106"/>
      <c r="AJ375" s="106"/>
      <c r="AK375" s="106"/>
      <c r="AL375" s="106"/>
      <c r="AM375" s="106"/>
      <c r="AN375" s="106"/>
      <c r="AO375" s="106"/>
      <c r="AP375" s="106"/>
      <c r="AQ375" s="106"/>
      <c r="AR375" s="106"/>
      <c r="AS375" s="106"/>
      <c r="AT375" s="106"/>
      <c r="AU375" s="106"/>
      <c r="AV375" s="106"/>
      <c r="AW375" s="106"/>
      <c r="AX375" s="106"/>
      <c r="AY375" s="106"/>
      <c r="AZ375" s="106"/>
      <c r="BA375" s="106"/>
      <c r="BB375" s="106"/>
    </row>
    <row r="376" spans="2:54">
      <c r="B376" s="106"/>
      <c r="C376" s="106"/>
      <c r="D376" s="106"/>
      <c r="E376" s="106"/>
      <c r="F376" s="106"/>
      <c r="G376" s="106"/>
      <c r="H376" s="106"/>
      <c r="I376" s="106"/>
      <c r="J376" s="106"/>
      <c r="K376" s="106"/>
      <c r="L376" s="106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  <c r="Z376" s="106"/>
      <c r="AA376" s="106"/>
      <c r="AB376" s="106"/>
      <c r="AC376" s="106"/>
      <c r="AD376" s="106"/>
      <c r="AE376" s="106"/>
      <c r="AF376" s="106"/>
      <c r="AG376" s="106"/>
      <c r="AH376" s="106"/>
      <c r="AI376" s="106"/>
      <c r="AJ376" s="106"/>
      <c r="AK376" s="106"/>
      <c r="AL376" s="106"/>
      <c r="AM376" s="106"/>
      <c r="AN376" s="106"/>
      <c r="AO376" s="106"/>
      <c r="AP376" s="106"/>
      <c r="AQ376" s="106"/>
      <c r="AR376" s="106"/>
      <c r="AS376" s="106"/>
      <c r="AT376" s="106"/>
      <c r="AU376" s="106"/>
      <c r="AV376" s="106"/>
      <c r="AW376" s="106"/>
      <c r="AX376" s="106"/>
      <c r="AY376" s="106"/>
      <c r="AZ376" s="106"/>
      <c r="BA376" s="106"/>
      <c r="BB376" s="106"/>
    </row>
    <row r="377" spans="2:54">
      <c r="B377" s="106"/>
      <c r="C377" s="106"/>
      <c r="D377" s="106"/>
      <c r="E377" s="106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  <c r="Z377" s="106"/>
      <c r="AA377" s="106"/>
      <c r="AB377" s="106"/>
      <c r="AC377" s="106"/>
      <c r="AD377" s="106"/>
      <c r="AE377" s="106"/>
      <c r="AF377" s="106"/>
      <c r="AG377" s="106"/>
      <c r="AH377" s="106"/>
      <c r="AI377" s="106"/>
      <c r="AJ377" s="106"/>
      <c r="AK377" s="106"/>
      <c r="AL377" s="106"/>
      <c r="AM377" s="106"/>
      <c r="AN377" s="106"/>
      <c r="AO377" s="106"/>
      <c r="AP377" s="106"/>
      <c r="AQ377" s="106"/>
      <c r="AR377" s="106"/>
      <c r="AS377" s="106"/>
      <c r="AT377" s="106"/>
      <c r="AU377" s="106"/>
      <c r="AV377" s="106"/>
      <c r="AW377" s="106"/>
      <c r="AX377" s="106"/>
      <c r="AY377" s="106"/>
      <c r="AZ377" s="106"/>
      <c r="BA377" s="106"/>
      <c r="BB377" s="106"/>
    </row>
    <row r="378" spans="2:54">
      <c r="B378" s="106"/>
      <c r="C378" s="106"/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  <c r="Z378" s="106"/>
      <c r="AA378" s="106"/>
      <c r="AB378" s="106"/>
      <c r="AC378" s="106"/>
      <c r="AD378" s="106"/>
      <c r="AE378" s="106"/>
      <c r="AF378" s="106"/>
      <c r="AG378" s="106"/>
      <c r="AH378" s="106"/>
      <c r="AI378" s="106"/>
      <c r="AJ378" s="106"/>
      <c r="AK378" s="106"/>
      <c r="AL378" s="106"/>
      <c r="AM378" s="106"/>
      <c r="AN378" s="106"/>
      <c r="AO378" s="106"/>
      <c r="AP378" s="106"/>
      <c r="AQ378" s="106"/>
      <c r="AR378" s="106"/>
      <c r="AS378" s="106"/>
      <c r="AT378" s="106"/>
      <c r="AU378" s="106"/>
      <c r="AV378" s="106"/>
      <c r="AW378" s="106"/>
      <c r="AX378" s="106"/>
      <c r="AY378" s="106"/>
      <c r="AZ378" s="106"/>
      <c r="BA378" s="106"/>
      <c r="BB378" s="106"/>
    </row>
    <row r="379" spans="2:54">
      <c r="B379" s="106"/>
      <c r="C379" s="106"/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  <c r="Z379" s="106"/>
      <c r="AA379" s="106"/>
      <c r="AB379" s="106"/>
      <c r="AC379" s="106"/>
      <c r="AD379" s="106"/>
      <c r="AE379" s="106"/>
      <c r="AF379" s="106"/>
      <c r="AG379" s="106"/>
      <c r="AH379" s="106"/>
      <c r="AI379" s="106"/>
      <c r="AJ379" s="106"/>
      <c r="AK379" s="106"/>
      <c r="AL379" s="106"/>
      <c r="AM379" s="106"/>
      <c r="AN379" s="106"/>
      <c r="AO379" s="106"/>
      <c r="AP379" s="106"/>
      <c r="AQ379" s="106"/>
      <c r="AR379" s="106"/>
      <c r="AS379" s="106"/>
      <c r="AT379" s="106"/>
      <c r="AU379" s="106"/>
      <c r="AV379" s="106"/>
      <c r="AW379" s="106"/>
      <c r="AX379" s="106"/>
      <c r="AY379" s="106"/>
      <c r="AZ379" s="106"/>
      <c r="BA379" s="106"/>
      <c r="BB379" s="106"/>
    </row>
    <row r="380" spans="2:54">
      <c r="B380" s="106"/>
      <c r="C380" s="106"/>
      <c r="D380" s="106"/>
      <c r="E380" s="106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  <c r="Z380" s="106"/>
      <c r="AA380" s="106"/>
      <c r="AB380" s="106"/>
      <c r="AC380" s="106"/>
      <c r="AD380" s="106"/>
      <c r="AE380" s="106"/>
      <c r="AF380" s="106"/>
      <c r="AG380" s="106"/>
      <c r="AH380" s="106"/>
      <c r="AI380" s="106"/>
      <c r="AJ380" s="106"/>
      <c r="AK380" s="106"/>
      <c r="AL380" s="106"/>
      <c r="AM380" s="106"/>
      <c r="AN380" s="106"/>
      <c r="AO380" s="106"/>
      <c r="AP380" s="106"/>
      <c r="AQ380" s="106"/>
      <c r="AR380" s="106"/>
      <c r="AS380" s="106"/>
      <c r="AT380" s="106"/>
      <c r="AU380" s="106"/>
      <c r="AV380" s="106"/>
      <c r="AW380" s="106"/>
      <c r="AX380" s="106"/>
      <c r="AY380" s="106"/>
      <c r="AZ380" s="106"/>
      <c r="BA380" s="106"/>
      <c r="BB380" s="106"/>
    </row>
    <row r="381" spans="2:54">
      <c r="B381" s="106"/>
      <c r="C381" s="106"/>
      <c r="D381" s="106"/>
      <c r="E381" s="106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  <c r="Z381" s="106"/>
      <c r="AA381" s="106"/>
      <c r="AB381" s="106"/>
      <c r="AC381" s="106"/>
      <c r="AD381" s="106"/>
      <c r="AE381" s="106"/>
      <c r="AF381" s="106"/>
      <c r="AG381" s="106"/>
      <c r="AH381" s="106"/>
      <c r="AI381" s="106"/>
      <c r="AJ381" s="106"/>
      <c r="AK381" s="106"/>
      <c r="AL381" s="106"/>
      <c r="AM381" s="106"/>
      <c r="AN381" s="106"/>
      <c r="AO381" s="106"/>
      <c r="AP381" s="106"/>
      <c r="AQ381" s="106"/>
      <c r="AR381" s="106"/>
      <c r="AS381" s="106"/>
      <c r="AT381" s="106"/>
      <c r="AU381" s="106"/>
      <c r="AV381" s="106"/>
      <c r="AW381" s="106"/>
      <c r="AX381" s="106"/>
      <c r="AY381" s="106"/>
      <c r="AZ381" s="106"/>
      <c r="BA381" s="106"/>
      <c r="BB381" s="106"/>
    </row>
    <row r="382" spans="2:54">
      <c r="B382" s="106"/>
      <c r="C382" s="106"/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  <c r="Z382" s="106"/>
      <c r="AA382" s="106"/>
      <c r="AB382" s="106"/>
      <c r="AC382" s="106"/>
      <c r="AD382" s="106"/>
      <c r="AE382" s="106"/>
      <c r="AF382" s="106"/>
      <c r="AG382" s="106"/>
      <c r="AH382" s="106"/>
      <c r="AI382" s="106"/>
      <c r="AJ382" s="106"/>
      <c r="AK382" s="106"/>
      <c r="AL382" s="106"/>
      <c r="AM382" s="106"/>
      <c r="AN382" s="106"/>
      <c r="AO382" s="106"/>
      <c r="AP382" s="106"/>
      <c r="AQ382" s="106"/>
      <c r="AR382" s="106"/>
      <c r="AS382" s="106"/>
      <c r="AT382" s="106"/>
      <c r="AU382" s="106"/>
      <c r="AV382" s="106"/>
      <c r="AW382" s="106"/>
      <c r="AX382" s="106"/>
      <c r="AY382" s="106"/>
      <c r="AZ382" s="106"/>
      <c r="BA382" s="106"/>
      <c r="BB382" s="106"/>
    </row>
    <row r="383" spans="2:54">
      <c r="B383" s="106"/>
      <c r="C383" s="106"/>
      <c r="D383" s="106"/>
      <c r="E383" s="106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  <c r="Z383" s="106"/>
      <c r="AA383" s="106"/>
      <c r="AB383" s="106"/>
      <c r="AC383" s="106"/>
      <c r="AD383" s="106"/>
      <c r="AE383" s="106"/>
      <c r="AF383" s="106"/>
      <c r="AG383" s="106"/>
      <c r="AH383" s="106"/>
      <c r="AI383" s="106"/>
      <c r="AJ383" s="106"/>
      <c r="AK383" s="106"/>
      <c r="AL383" s="106"/>
      <c r="AM383" s="106"/>
      <c r="AN383" s="106"/>
      <c r="AO383" s="106"/>
      <c r="AP383" s="106"/>
      <c r="AQ383" s="106"/>
      <c r="AR383" s="106"/>
      <c r="AS383" s="106"/>
      <c r="AT383" s="106"/>
      <c r="AU383" s="106"/>
      <c r="AV383" s="106"/>
      <c r="AW383" s="106"/>
      <c r="AX383" s="106"/>
      <c r="AY383" s="106"/>
      <c r="AZ383" s="106"/>
      <c r="BA383" s="106"/>
      <c r="BB383" s="106"/>
    </row>
    <row r="384" spans="2:54">
      <c r="B384" s="106"/>
      <c r="C384" s="106"/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  <c r="Z384" s="106"/>
      <c r="AA384" s="106"/>
      <c r="AB384" s="106"/>
      <c r="AC384" s="106"/>
      <c r="AD384" s="106"/>
      <c r="AE384" s="106"/>
      <c r="AF384" s="106"/>
      <c r="AG384" s="106"/>
      <c r="AH384" s="106"/>
      <c r="AI384" s="106"/>
      <c r="AJ384" s="106"/>
      <c r="AK384" s="106"/>
      <c r="AL384" s="106"/>
      <c r="AM384" s="106"/>
      <c r="AN384" s="106"/>
      <c r="AO384" s="106"/>
      <c r="AP384" s="106"/>
      <c r="AQ384" s="106"/>
      <c r="AR384" s="106"/>
      <c r="AS384" s="106"/>
      <c r="AT384" s="106"/>
      <c r="AU384" s="106"/>
      <c r="AV384" s="106"/>
      <c r="AW384" s="106"/>
      <c r="AX384" s="106"/>
      <c r="AY384" s="106"/>
      <c r="AZ384" s="106"/>
      <c r="BA384" s="106"/>
      <c r="BB384" s="106"/>
    </row>
    <row r="385" spans="2:54">
      <c r="B385" s="106"/>
      <c r="C385" s="106"/>
      <c r="D385" s="106"/>
      <c r="E385" s="106"/>
      <c r="F385" s="106"/>
      <c r="G385" s="106"/>
      <c r="H385" s="106"/>
      <c r="I385" s="106"/>
      <c r="J385" s="106"/>
      <c r="K385" s="106"/>
      <c r="L385" s="106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  <c r="Z385" s="106"/>
      <c r="AA385" s="106"/>
      <c r="AB385" s="106"/>
      <c r="AC385" s="106"/>
      <c r="AD385" s="106"/>
      <c r="AE385" s="106"/>
      <c r="AF385" s="106"/>
      <c r="AG385" s="106"/>
      <c r="AH385" s="106"/>
      <c r="AI385" s="106"/>
      <c r="AJ385" s="106"/>
      <c r="AK385" s="106"/>
      <c r="AL385" s="106"/>
      <c r="AM385" s="106"/>
      <c r="AN385" s="106"/>
      <c r="AO385" s="106"/>
      <c r="AP385" s="106"/>
      <c r="AQ385" s="106"/>
      <c r="AR385" s="106"/>
      <c r="AS385" s="106"/>
      <c r="AT385" s="106"/>
      <c r="AU385" s="106"/>
      <c r="AV385" s="106"/>
      <c r="AW385" s="106"/>
      <c r="AX385" s="106"/>
      <c r="AY385" s="106"/>
      <c r="AZ385" s="106"/>
      <c r="BA385" s="106"/>
      <c r="BB385" s="106"/>
    </row>
    <row r="386" spans="2:54">
      <c r="B386" s="106"/>
      <c r="C386" s="106"/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  <c r="Z386" s="106"/>
      <c r="AA386" s="106"/>
      <c r="AB386" s="106"/>
      <c r="AC386" s="106"/>
      <c r="AD386" s="106"/>
      <c r="AE386" s="106"/>
      <c r="AF386" s="106"/>
      <c r="AG386" s="106"/>
      <c r="AH386" s="106"/>
      <c r="AI386" s="106"/>
      <c r="AJ386" s="106"/>
      <c r="AK386" s="106"/>
      <c r="AL386" s="106"/>
      <c r="AM386" s="106"/>
      <c r="AN386" s="106"/>
      <c r="AO386" s="106"/>
      <c r="AP386" s="106"/>
      <c r="AQ386" s="106"/>
      <c r="AR386" s="106"/>
      <c r="AS386" s="106"/>
      <c r="AT386" s="106"/>
      <c r="AU386" s="106"/>
      <c r="AV386" s="106"/>
      <c r="AW386" s="106"/>
      <c r="AX386" s="106"/>
      <c r="AY386" s="106"/>
      <c r="AZ386" s="106"/>
      <c r="BA386" s="106"/>
      <c r="BB386" s="106"/>
    </row>
    <row r="387" spans="2:54">
      <c r="B387" s="106"/>
      <c r="C387" s="106"/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  <c r="Z387" s="106"/>
      <c r="AA387" s="106"/>
      <c r="AB387" s="106"/>
      <c r="AC387" s="106"/>
      <c r="AD387" s="106"/>
      <c r="AE387" s="106"/>
      <c r="AF387" s="106"/>
      <c r="AG387" s="106"/>
      <c r="AH387" s="106"/>
      <c r="AI387" s="106"/>
      <c r="AJ387" s="106"/>
      <c r="AK387" s="106"/>
      <c r="AL387" s="106"/>
      <c r="AM387" s="106"/>
      <c r="AN387" s="106"/>
      <c r="AO387" s="106"/>
      <c r="AP387" s="106"/>
      <c r="AQ387" s="106"/>
      <c r="AR387" s="106"/>
      <c r="AS387" s="106"/>
      <c r="AT387" s="106"/>
      <c r="AU387" s="106"/>
      <c r="AV387" s="106"/>
      <c r="AW387" s="106"/>
      <c r="AX387" s="106"/>
      <c r="AY387" s="106"/>
      <c r="AZ387" s="106"/>
      <c r="BA387" s="106"/>
      <c r="BB387" s="106"/>
    </row>
    <row r="388" spans="2:54">
      <c r="B388" s="106"/>
      <c r="C388" s="106"/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6"/>
      <c r="Z388" s="106"/>
      <c r="AA388" s="106"/>
      <c r="AB388" s="106"/>
      <c r="AC388" s="106"/>
      <c r="AD388" s="106"/>
      <c r="AE388" s="106"/>
      <c r="AF388" s="106"/>
      <c r="AG388" s="106"/>
      <c r="AH388" s="106"/>
      <c r="AI388" s="106"/>
      <c r="AJ388" s="106"/>
      <c r="AK388" s="106"/>
      <c r="AL388" s="106"/>
      <c r="AM388" s="106"/>
      <c r="AN388" s="106"/>
      <c r="AO388" s="106"/>
      <c r="AP388" s="106"/>
      <c r="AQ388" s="106"/>
      <c r="AR388" s="106"/>
      <c r="AS388" s="106"/>
      <c r="AT388" s="106"/>
      <c r="AU388" s="106"/>
      <c r="AV388" s="106"/>
      <c r="AW388" s="106"/>
      <c r="AX388" s="106"/>
      <c r="AY388" s="106"/>
      <c r="AZ388" s="106"/>
      <c r="BA388" s="106"/>
      <c r="BB388" s="106"/>
    </row>
    <row r="389" spans="2:54">
      <c r="B389" s="106"/>
      <c r="C389" s="106"/>
      <c r="D389" s="106"/>
      <c r="E389" s="106"/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  <c r="Y389" s="106"/>
      <c r="Z389" s="106"/>
      <c r="AA389" s="106"/>
      <c r="AB389" s="106"/>
      <c r="AC389" s="106"/>
      <c r="AD389" s="106"/>
      <c r="AE389" s="106"/>
      <c r="AF389" s="106"/>
      <c r="AG389" s="106"/>
      <c r="AH389" s="106"/>
      <c r="AI389" s="106"/>
      <c r="AJ389" s="106"/>
      <c r="AK389" s="106"/>
      <c r="AL389" s="106"/>
      <c r="AM389" s="106"/>
      <c r="AN389" s="106"/>
      <c r="AO389" s="106"/>
      <c r="AP389" s="106"/>
      <c r="AQ389" s="106"/>
      <c r="AR389" s="106"/>
      <c r="AS389" s="106"/>
      <c r="AT389" s="106"/>
      <c r="AU389" s="106"/>
      <c r="AV389" s="106"/>
      <c r="AW389" s="106"/>
      <c r="AX389" s="106"/>
      <c r="AY389" s="106"/>
      <c r="AZ389" s="106"/>
      <c r="BA389" s="106"/>
      <c r="BB389" s="106"/>
    </row>
    <row r="390" spans="2:54">
      <c r="B390" s="106"/>
      <c r="C390" s="106"/>
      <c r="D390" s="106"/>
      <c r="E390" s="106"/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  <c r="Y390" s="106"/>
      <c r="Z390" s="106"/>
      <c r="AA390" s="106"/>
      <c r="AB390" s="106"/>
      <c r="AC390" s="106"/>
      <c r="AD390" s="106"/>
      <c r="AE390" s="106"/>
      <c r="AF390" s="106"/>
      <c r="AG390" s="106"/>
      <c r="AH390" s="106"/>
      <c r="AI390" s="106"/>
      <c r="AJ390" s="106"/>
      <c r="AK390" s="106"/>
      <c r="AL390" s="106"/>
      <c r="AM390" s="106"/>
      <c r="AN390" s="106"/>
      <c r="AO390" s="106"/>
      <c r="AP390" s="106"/>
      <c r="AQ390" s="106"/>
      <c r="AR390" s="106"/>
      <c r="AS390" s="106"/>
      <c r="AT390" s="106"/>
      <c r="AU390" s="106"/>
      <c r="AV390" s="106"/>
      <c r="AW390" s="106"/>
      <c r="AX390" s="106"/>
      <c r="AY390" s="106"/>
      <c r="AZ390" s="106"/>
      <c r="BA390" s="106"/>
      <c r="BB390" s="106"/>
    </row>
    <row r="391" spans="2:54">
      <c r="B391" s="106"/>
      <c r="C391" s="106"/>
      <c r="D391" s="106"/>
      <c r="E391" s="106"/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  <c r="P391" s="106"/>
      <c r="Q391" s="106"/>
      <c r="R391" s="106"/>
      <c r="S391" s="106"/>
      <c r="T391" s="106"/>
      <c r="U391" s="106"/>
      <c r="V391" s="106"/>
      <c r="W391" s="106"/>
      <c r="X391" s="106"/>
      <c r="Y391" s="106"/>
      <c r="Z391" s="106"/>
      <c r="AA391" s="106"/>
      <c r="AB391" s="106"/>
      <c r="AC391" s="106"/>
      <c r="AD391" s="106"/>
      <c r="AE391" s="106"/>
      <c r="AF391" s="106"/>
      <c r="AG391" s="106"/>
      <c r="AH391" s="106"/>
      <c r="AI391" s="106"/>
      <c r="AJ391" s="106"/>
      <c r="AK391" s="106"/>
      <c r="AL391" s="106"/>
      <c r="AM391" s="106"/>
      <c r="AN391" s="106"/>
      <c r="AO391" s="106"/>
      <c r="AP391" s="106"/>
      <c r="AQ391" s="106"/>
      <c r="AR391" s="106"/>
      <c r="AS391" s="106"/>
      <c r="AT391" s="106"/>
      <c r="AU391" s="106"/>
      <c r="AV391" s="106"/>
      <c r="AW391" s="106"/>
      <c r="AX391" s="106"/>
      <c r="AY391" s="106"/>
      <c r="AZ391" s="106"/>
      <c r="BA391" s="106"/>
      <c r="BB391" s="106"/>
    </row>
    <row r="392" spans="2:54">
      <c r="B392" s="106"/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  <c r="AA392" s="106"/>
      <c r="AB392" s="106"/>
      <c r="AC392" s="106"/>
      <c r="AD392" s="106"/>
      <c r="AE392" s="106"/>
      <c r="AF392" s="106"/>
      <c r="AG392" s="106"/>
      <c r="AH392" s="106"/>
      <c r="AI392" s="106"/>
      <c r="AJ392" s="106"/>
      <c r="AK392" s="106"/>
      <c r="AL392" s="106"/>
      <c r="AM392" s="106"/>
      <c r="AN392" s="106"/>
      <c r="AO392" s="106"/>
      <c r="AP392" s="106"/>
      <c r="AQ392" s="106"/>
      <c r="AR392" s="106"/>
      <c r="AS392" s="106"/>
      <c r="AT392" s="106"/>
      <c r="AU392" s="106"/>
      <c r="AV392" s="106"/>
      <c r="AW392" s="106"/>
      <c r="AX392" s="106"/>
      <c r="AY392" s="106"/>
      <c r="AZ392" s="106"/>
      <c r="BA392" s="106"/>
      <c r="BB392" s="106"/>
    </row>
    <row r="393" spans="2:54">
      <c r="B393" s="106"/>
      <c r="C393" s="106"/>
      <c r="D393" s="106"/>
      <c r="E393" s="106"/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6"/>
      <c r="Z393" s="106"/>
      <c r="AA393" s="106"/>
      <c r="AB393" s="106"/>
      <c r="AC393" s="106"/>
      <c r="AD393" s="106"/>
      <c r="AE393" s="106"/>
      <c r="AF393" s="106"/>
      <c r="AG393" s="106"/>
      <c r="AH393" s="106"/>
      <c r="AI393" s="106"/>
      <c r="AJ393" s="106"/>
      <c r="AK393" s="106"/>
      <c r="AL393" s="106"/>
      <c r="AM393" s="106"/>
      <c r="AN393" s="106"/>
      <c r="AO393" s="106"/>
      <c r="AP393" s="106"/>
      <c r="AQ393" s="106"/>
      <c r="AR393" s="106"/>
      <c r="AS393" s="106"/>
      <c r="AT393" s="106"/>
      <c r="AU393" s="106"/>
      <c r="AV393" s="106"/>
      <c r="AW393" s="106"/>
      <c r="AX393" s="106"/>
      <c r="AY393" s="106"/>
      <c r="AZ393" s="106"/>
      <c r="BA393" s="106"/>
      <c r="BB393" s="106"/>
    </row>
    <row r="394" spans="2:54">
      <c r="B394" s="106"/>
      <c r="C394" s="106"/>
      <c r="D394" s="106"/>
      <c r="E394" s="106"/>
      <c r="F394" s="106"/>
      <c r="G394" s="106"/>
      <c r="H394" s="106"/>
      <c r="I394" s="106"/>
      <c r="J394" s="106"/>
      <c r="K394" s="106"/>
      <c r="L394" s="106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6"/>
      <c r="Z394" s="106"/>
      <c r="AA394" s="106"/>
      <c r="AB394" s="106"/>
      <c r="AC394" s="106"/>
      <c r="AD394" s="106"/>
      <c r="AE394" s="106"/>
      <c r="AF394" s="106"/>
      <c r="AG394" s="106"/>
      <c r="AH394" s="106"/>
      <c r="AI394" s="106"/>
      <c r="AJ394" s="106"/>
      <c r="AK394" s="106"/>
      <c r="AL394" s="106"/>
      <c r="AM394" s="106"/>
      <c r="AN394" s="106"/>
      <c r="AO394" s="106"/>
      <c r="AP394" s="106"/>
      <c r="AQ394" s="106"/>
      <c r="AR394" s="106"/>
      <c r="AS394" s="106"/>
      <c r="AT394" s="106"/>
      <c r="AU394" s="106"/>
      <c r="AV394" s="106"/>
      <c r="AW394" s="106"/>
      <c r="AX394" s="106"/>
      <c r="AY394" s="106"/>
      <c r="AZ394" s="106"/>
      <c r="BA394" s="106"/>
      <c r="BB394" s="106"/>
    </row>
    <row r="395" spans="2:54">
      <c r="B395" s="106"/>
      <c r="C395" s="106"/>
      <c r="D395" s="106"/>
      <c r="E395" s="106"/>
      <c r="F395" s="106"/>
      <c r="G395" s="106"/>
      <c r="H395" s="106"/>
      <c r="I395" s="106"/>
      <c r="J395" s="106"/>
      <c r="K395" s="106"/>
      <c r="L395" s="106"/>
      <c r="M395" s="106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  <c r="X395" s="106"/>
      <c r="Y395" s="106"/>
      <c r="Z395" s="106"/>
      <c r="AA395" s="106"/>
      <c r="AB395" s="106"/>
      <c r="AC395" s="106"/>
      <c r="AD395" s="106"/>
      <c r="AE395" s="106"/>
      <c r="AF395" s="106"/>
      <c r="AG395" s="106"/>
      <c r="AH395" s="106"/>
      <c r="AI395" s="106"/>
      <c r="AJ395" s="106"/>
      <c r="AK395" s="106"/>
      <c r="AL395" s="106"/>
      <c r="AM395" s="106"/>
      <c r="AN395" s="106"/>
      <c r="AO395" s="106"/>
      <c r="AP395" s="106"/>
      <c r="AQ395" s="106"/>
      <c r="AR395" s="106"/>
      <c r="AS395" s="106"/>
      <c r="AT395" s="106"/>
      <c r="AU395" s="106"/>
      <c r="AV395" s="106"/>
      <c r="AW395" s="106"/>
      <c r="AX395" s="106"/>
      <c r="AY395" s="106"/>
      <c r="AZ395" s="106"/>
      <c r="BA395" s="106"/>
      <c r="BB395" s="106"/>
    </row>
    <row r="396" spans="2:54">
      <c r="B396" s="106"/>
      <c r="C396" s="106"/>
      <c r="D396" s="106"/>
      <c r="E396" s="106"/>
      <c r="F396" s="106"/>
      <c r="G396" s="106"/>
      <c r="H396" s="106"/>
      <c r="I396" s="106"/>
      <c r="J396" s="106"/>
      <c r="K396" s="106"/>
      <c r="L396" s="106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  <c r="AA396" s="106"/>
      <c r="AB396" s="106"/>
      <c r="AC396" s="106"/>
      <c r="AD396" s="106"/>
      <c r="AE396" s="106"/>
      <c r="AF396" s="106"/>
      <c r="AG396" s="106"/>
      <c r="AH396" s="106"/>
      <c r="AI396" s="106"/>
      <c r="AJ396" s="106"/>
      <c r="AK396" s="106"/>
      <c r="AL396" s="106"/>
      <c r="AM396" s="106"/>
      <c r="AN396" s="106"/>
      <c r="AO396" s="106"/>
      <c r="AP396" s="106"/>
      <c r="AQ396" s="106"/>
      <c r="AR396" s="106"/>
      <c r="AS396" s="106"/>
      <c r="AT396" s="106"/>
      <c r="AU396" s="106"/>
      <c r="AV396" s="106"/>
      <c r="AW396" s="106"/>
      <c r="AX396" s="106"/>
      <c r="AY396" s="106"/>
      <c r="AZ396" s="106"/>
      <c r="BA396" s="106"/>
      <c r="BB396" s="106"/>
    </row>
    <row r="397" spans="2:54">
      <c r="B397" s="106"/>
      <c r="C397" s="106"/>
      <c r="D397" s="106"/>
      <c r="E397" s="106"/>
      <c r="F397" s="106"/>
      <c r="G397" s="106"/>
      <c r="H397" s="106"/>
      <c r="I397" s="106"/>
      <c r="J397" s="106"/>
      <c r="K397" s="106"/>
      <c r="L397" s="106"/>
      <c r="M397" s="106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  <c r="X397" s="106"/>
      <c r="Y397" s="106"/>
      <c r="Z397" s="106"/>
      <c r="AA397" s="106"/>
      <c r="AB397" s="106"/>
      <c r="AC397" s="106"/>
      <c r="AD397" s="106"/>
      <c r="AE397" s="106"/>
      <c r="AF397" s="106"/>
      <c r="AG397" s="106"/>
      <c r="AH397" s="106"/>
      <c r="AI397" s="106"/>
      <c r="AJ397" s="106"/>
      <c r="AK397" s="106"/>
      <c r="AL397" s="106"/>
      <c r="AM397" s="106"/>
      <c r="AN397" s="106"/>
      <c r="AO397" s="106"/>
      <c r="AP397" s="106"/>
      <c r="AQ397" s="106"/>
      <c r="AR397" s="106"/>
      <c r="AS397" s="106"/>
      <c r="AT397" s="106"/>
      <c r="AU397" s="106"/>
      <c r="AV397" s="106"/>
      <c r="AW397" s="106"/>
      <c r="AX397" s="106"/>
      <c r="AY397" s="106"/>
      <c r="AZ397" s="106"/>
      <c r="BA397" s="106"/>
      <c r="BB397" s="106"/>
    </row>
    <row r="398" spans="2:54">
      <c r="B398" s="106"/>
      <c r="C398" s="106"/>
      <c r="D398" s="106"/>
      <c r="E398" s="106"/>
      <c r="F398" s="106"/>
      <c r="G398" s="106"/>
      <c r="H398" s="106"/>
      <c r="I398" s="106"/>
      <c r="J398" s="106"/>
      <c r="K398" s="106"/>
      <c r="L398" s="106"/>
      <c r="M398" s="106"/>
      <c r="N398" s="106"/>
      <c r="O398" s="106"/>
      <c r="P398" s="106"/>
      <c r="Q398" s="106"/>
      <c r="R398" s="106"/>
      <c r="S398" s="106"/>
      <c r="T398" s="106"/>
      <c r="U398" s="106"/>
      <c r="V398" s="106"/>
      <c r="W398" s="106"/>
      <c r="X398" s="106"/>
      <c r="Y398" s="106"/>
      <c r="Z398" s="106"/>
      <c r="AA398" s="106"/>
      <c r="AB398" s="106"/>
      <c r="AC398" s="106"/>
      <c r="AD398" s="106"/>
      <c r="AE398" s="106"/>
      <c r="AF398" s="106"/>
      <c r="AG398" s="106"/>
      <c r="AH398" s="106"/>
      <c r="AI398" s="106"/>
      <c r="AJ398" s="106"/>
      <c r="AK398" s="106"/>
      <c r="AL398" s="106"/>
      <c r="AM398" s="106"/>
      <c r="AN398" s="106"/>
      <c r="AO398" s="106"/>
      <c r="AP398" s="106"/>
      <c r="AQ398" s="106"/>
      <c r="AR398" s="106"/>
      <c r="AS398" s="106"/>
      <c r="AT398" s="106"/>
      <c r="AU398" s="106"/>
      <c r="AV398" s="106"/>
      <c r="AW398" s="106"/>
      <c r="AX398" s="106"/>
      <c r="AY398" s="106"/>
      <c r="AZ398" s="106"/>
      <c r="BA398" s="106"/>
      <c r="BB398" s="106"/>
    </row>
    <row r="399" spans="2:54">
      <c r="B399" s="106"/>
      <c r="C399" s="106"/>
      <c r="D399" s="106"/>
      <c r="E399" s="106"/>
      <c r="F399" s="106"/>
      <c r="G399" s="106"/>
      <c r="H399" s="106"/>
      <c r="I399" s="106"/>
      <c r="J399" s="106"/>
      <c r="K399" s="106"/>
      <c r="L399" s="106"/>
      <c r="M399" s="106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  <c r="Y399" s="106"/>
      <c r="Z399" s="106"/>
      <c r="AA399" s="106"/>
      <c r="AB399" s="106"/>
      <c r="AC399" s="106"/>
      <c r="AD399" s="106"/>
      <c r="AE399" s="106"/>
      <c r="AF399" s="106"/>
      <c r="AG399" s="106"/>
      <c r="AH399" s="106"/>
      <c r="AI399" s="106"/>
      <c r="AJ399" s="106"/>
      <c r="AK399" s="106"/>
      <c r="AL399" s="106"/>
      <c r="AM399" s="106"/>
      <c r="AN399" s="106"/>
      <c r="AO399" s="106"/>
      <c r="AP399" s="106"/>
      <c r="AQ399" s="106"/>
      <c r="AR399" s="106"/>
      <c r="AS399" s="106"/>
      <c r="AT399" s="106"/>
      <c r="AU399" s="106"/>
      <c r="AV399" s="106"/>
      <c r="AW399" s="106"/>
      <c r="AX399" s="106"/>
      <c r="AY399" s="106"/>
      <c r="AZ399" s="106"/>
      <c r="BA399" s="106"/>
      <c r="BB399" s="106"/>
    </row>
    <row r="400" spans="2:54">
      <c r="B400" s="106"/>
      <c r="C400" s="106"/>
      <c r="D400" s="106"/>
      <c r="E400" s="106"/>
      <c r="F400" s="106"/>
      <c r="G400" s="106"/>
      <c r="H400" s="106"/>
      <c r="I400" s="106"/>
      <c r="J400" s="106"/>
      <c r="K400" s="106"/>
      <c r="L400" s="106"/>
      <c r="M400" s="106"/>
      <c r="N400" s="106"/>
      <c r="O400" s="106"/>
      <c r="P400" s="106"/>
      <c r="Q400" s="106"/>
      <c r="R400" s="106"/>
      <c r="S400" s="106"/>
      <c r="T400" s="106"/>
      <c r="U400" s="106"/>
      <c r="V400" s="106"/>
      <c r="W400" s="106"/>
      <c r="X400" s="106"/>
      <c r="Y400" s="106"/>
      <c r="Z400" s="106"/>
      <c r="AA400" s="106"/>
      <c r="AB400" s="106"/>
      <c r="AC400" s="106"/>
      <c r="AD400" s="106"/>
      <c r="AE400" s="106"/>
      <c r="AF400" s="106"/>
      <c r="AG400" s="106"/>
      <c r="AH400" s="106"/>
      <c r="AI400" s="106"/>
      <c r="AJ400" s="106"/>
      <c r="AK400" s="106"/>
      <c r="AL400" s="106"/>
      <c r="AM400" s="106"/>
      <c r="AN400" s="106"/>
      <c r="AO400" s="106"/>
      <c r="AP400" s="106"/>
      <c r="AQ400" s="106"/>
      <c r="AR400" s="106"/>
      <c r="AS400" s="106"/>
      <c r="AT400" s="106"/>
      <c r="AU400" s="106"/>
      <c r="AV400" s="106"/>
      <c r="AW400" s="106"/>
      <c r="AX400" s="106"/>
      <c r="AY400" s="106"/>
      <c r="AZ400" s="106"/>
      <c r="BA400" s="106"/>
      <c r="BB400" s="106"/>
    </row>
    <row r="401" spans="2:54">
      <c r="B401" s="106"/>
      <c r="C401" s="106"/>
      <c r="D401" s="106"/>
      <c r="E401" s="106"/>
      <c r="F401" s="106"/>
      <c r="G401" s="106"/>
      <c r="H401" s="106"/>
      <c r="I401" s="106"/>
      <c r="J401" s="106"/>
      <c r="K401" s="106"/>
      <c r="L401" s="106"/>
      <c r="M401" s="106"/>
      <c r="N401" s="106"/>
      <c r="O401" s="106"/>
      <c r="P401" s="106"/>
      <c r="Q401" s="106"/>
      <c r="R401" s="106"/>
      <c r="S401" s="106"/>
      <c r="T401" s="106"/>
      <c r="U401" s="106"/>
      <c r="V401" s="106"/>
      <c r="W401" s="106"/>
      <c r="X401" s="106"/>
      <c r="Y401" s="106"/>
      <c r="Z401" s="106"/>
      <c r="AA401" s="106"/>
      <c r="AB401" s="106"/>
      <c r="AC401" s="106"/>
      <c r="AD401" s="106"/>
      <c r="AE401" s="106"/>
      <c r="AF401" s="106"/>
      <c r="AG401" s="106"/>
      <c r="AH401" s="106"/>
      <c r="AI401" s="106"/>
      <c r="AJ401" s="106"/>
      <c r="AK401" s="106"/>
      <c r="AL401" s="106"/>
      <c r="AM401" s="106"/>
      <c r="AN401" s="106"/>
      <c r="AO401" s="106"/>
      <c r="AP401" s="106"/>
      <c r="AQ401" s="106"/>
      <c r="AR401" s="106"/>
      <c r="AS401" s="106"/>
      <c r="AT401" s="106"/>
      <c r="AU401" s="106"/>
      <c r="AV401" s="106"/>
      <c r="AW401" s="106"/>
      <c r="AX401" s="106"/>
      <c r="AY401" s="106"/>
      <c r="AZ401" s="106"/>
      <c r="BA401" s="106"/>
      <c r="BB401" s="106"/>
    </row>
    <row r="402" spans="2:54">
      <c r="B402" s="106"/>
      <c r="C402" s="106"/>
      <c r="D402" s="106"/>
      <c r="E402" s="106"/>
      <c r="F402" s="106"/>
      <c r="G402" s="106"/>
      <c r="H402" s="106"/>
      <c r="I402" s="106"/>
      <c r="J402" s="106"/>
      <c r="K402" s="106"/>
      <c r="L402" s="106"/>
      <c r="M402" s="106"/>
      <c r="N402" s="106"/>
      <c r="O402" s="106"/>
      <c r="P402" s="106"/>
      <c r="Q402" s="106"/>
      <c r="R402" s="106"/>
      <c r="S402" s="106"/>
      <c r="T402" s="106"/>
      <c r="U402" s="106"/>
      <c r="V402" s="106"/>
      <c r="W402" s="106"/>
      <c r="X402" s="106"/>
      <c r="Y402" s="106"/>
      <c r="Z402" s="106"/>
      <c r="AA402" s="106"/>
      <c r="AB402" s="106"/>
      <c r="AC402" s="106"/>
      <c r="AD402" s="106"/>
      <c r="AE402" s="106"/>
      <c r="AF402" s="106"/>
      <c r="AG402" s="106"/>
      <c r="AH402" s="106"/>
      <c r="AI402" s="106"/>
      <c r="AJ402" s="106"/>
      <c r="AK402" s="106"/>
      <c r="AL402" s="106"/>
      <c r="AM402" s="106"/>
      <c r="AN402" s="106"/>
      <c r="AO402" s="106"/>
      <c r="AP402" s="106"/>
      <c r="AQ402" s="106"/>
      <c r="AR402" s="106"/>
      <c r="AS402" s="106"/>
      <c r="AT402" s="106"/>
      <c r="AU402" s="106"/>
      <c r="AV402" s="106"/>
      <c r="AW402" s="106"/>
      <c r="AX402" s="106"/>
      <c r="AY402" s="106"/>
      <c r="AZ402" s="106"/>
      <c r="BA402" s="106"/>
      <c r="BB402" s="106"/>
    </row>
    <row r="403" spans="2:54">
      <c r="B403" s="106"/>
      <c r="C403" s="106"/>
      <c r="D403" s="106"/>
      <c r="E403" s="106"/>
      <c r="F403" s="106"/>
      <c r="G403" s="106"/>
      <c r="H403" s="106"/>
      <c r="I403" s="106"/>
      <c r="J403" s="106"/>
      <c r="K403" s="106"/>
      <c r="L403" s="106"/>
      <c r="M403" s="106"/>
      <c r="N403" s="106"/>
      <c r="O403" s="106"/>
      <c r="P403" s="106"/>
      <c r="Q403" s="106"/>
      <c r="R403" s="106"/>
      <c r="S403" s="106"/>
      <c r="T403" s="106"/>
      <c r="U403" s="106"/>
      <c r="V403" s="106"/>
      <c r="W403" s="106"/>
      <c r="X403" s="106"/>
      <c r="Y403" s="106"/>
      <c r="Z403" s="106"/>
      <c r="AA403" s="106"/>
      <c r="AB403" s="106"/>
      <c r="AC403" s="106"/>
      <c r="AD403" s="106"/>
      <c r="AE403" s="106"/>
      <c r="AF403" s="106"/>
      <c r="AG403" s="106"/>
      <c r="AH403" s="106"/>
      <c r="AI403" s="106"/>
      <c r="AJ403" s="106"/>
      <c r="AK403" s="106"/>
      <c r="AL403" s="106"/>
      <c r="AM403" s="106"/>
      <c r="AN403" s="106"/>
      <c r="AO403" s="106"/>
      <c r="AP403" s="106"/>
      <c r="AQ403" s="106"/>
      <c r="AR403" s="106"/>
      <c r="AS403" s="106"/>
      <c r="AT403" s="106"/>
      <c r="AU403" s="106"/>
      <c r="AV403" s="106"/>
      <c r="AW403" s="106"/>
      <c r="AX403" s="106"/>
      <c r="AY403" s="106"/>
      <c r="AZ403" s="106"/>
      <c r="BA403" s="106"/>
      <c r="BB403" s="106"/>
    </row>
    <row r="404" spans="2:54">
      <c r="B404" s="106"/>
      <c r="C404" s="106"/>
      <c r="D404" s="106"/>
      <c r="E404" s="106"/>
      <c r="F404" s="106"/>
      <c r="G404" s="106"/>
      <c r="H404" s="106"/>
      <c r="I404" s="106"/>
      <c r="J404" s="106"/>
      <c r="K404" s="106"/>
      <c r="L404" s="106"/>
      <c r="M404" s="106"/>
      <c r="N404" s="106"/>
      <c r="O404" s="106"/>
      <c r="P404" s="106"/>
      <c r="Q404" s="106"/>
      <c r="R404" s="106"/>
      <c r="S404" s="106"/>
      <c r="T404" s="106"/>
      <c r="U404" s="106"/>
      <c r="V404" s="106"/>
      <c r="W404" s="106"/>
      <c r="X404" s="106"/>
      <c r="Y404" s="106"/>
      <c r="Z404" s="106"/>
      <c r="AA404" s="106"/>
      <c r="AB404" s="106"/>
      <c r="AC404" s="106"/>
      <c r="AD404" s="106"/>
      <c r="AE404" s="106"/>
      <c r="AF404" s="106"/>
      <c r="AG404" s="106"/>
      <c r="AH404" s="106"/>
      <c r="AI404" s="106"/>
      <c r="AJ404" s="106"/>
      <c r="AK404" s="106"/>
      <c r="AL404" s="106"/>
      <c r="AM404" s="106"/>
      <c r="AN404" s="106"/>
      <c r="AO404" s="106"/>
      <c r="AP404" s="106"/>
      <c r="AQ404" s="106"/>
      <c r="AR404" s="106"/>
      <c r="AS404" s="106"/>
      <c r="AT404" s="106"/>
      <c r="AU404" s="106"/>
      <c r="AV404" s="106"/>
      <c r="AW404" s="106"/>
      <c r="AX404" s="106"/>
      <c r="AY404" s="106"/>
      <c r="AZ404" s="106"/>
      <c r="BA404" s="106"/>
      <c r="BB404" s="106"/>
    </row>
    <row r="405" spans="2:54">
      <c r="B405" s="106"/>
      <c r="C405" s="106"/>
      <c r="D405" s="106"/>
      <c r="E405" s="106"/>
      <c r="F405" s="106"/>
      <c r="G405" s="106"/>
      <c r="H405" s="106"/>
      <c r="I405" s="106"/>
      <c r="J405" s="106"/>
      <c r="K405" s="106"/>
      <c r="L405" s="106"/>
      <c r="M405" s="106"/>
      <c r="N405" s="106"/>
      <c r="O405" s="106"/>
      <c r="P405" s="106"/>
      <c r="Q405" s="106"/>
      <c r="R405" s="106"/>
      <c r="S405" s="106"/>
      <c r="T405" s="106"/>
      <c r="U405" s="106"/>
      <c r="V405" s="106"/>
      <c r="W405" s="106"/>
      <c r="X405" s="106"/>
      <c r="Y405" s="106"/>
      <c r="Z405" s="106"/>
      <c r="AA405" s="106"/>
      <c r="AB405" s="106"/>
      <c r="AC405" s="106"/>
      <c r="AD405" s="106"/>
      <c r="AE405" s="106"/>
      <c r="AF405" s="106"/>
      <c r="AG405" s="106"/>
      <c r="AH405" s="106"/>
      <c r="AI405" s="106"/>
      <c r="AJ405" s="106"/>
      <c r="AK405" s="106"/>
      <c r="AL405" s="106"/>
      <c r="AM405" s="106"/>
      <c r="AN405" s="106"/>
      <c r="AO405" s="106"/>
      <c r="AP405" s="106"/>
      <c r="AQ405" s="106"/>
      <c r="AR405" s="106"/>
      <c r="AS405" s="106"/>
      <c r="AT405" s="106"/>
      <c r="AU405" s="106"/>
      <c r="AV405" s="106"/>
      <c r="AW405" s="106"/>
      <c r="AX405" s="106"/>
      <c r="AY405" s="106"/>
      <c r="AZ405" s="106"/>
      <c r="BA405" s="106"/>
      <c r="BB405" s="106"/>
    </row>
    <row r="406" spans="2:54">
      <c r="B406" s="106"/>
      <c r="C406" s="106"/>
      <c r="D406" s="106"/>
      <c r="E406" s="106"/>
      <c r="F406" s="106"/>
      <c r="G406" s="106"/>
      <c r="H406" s="106"/>
      <c r="I406" s="106"/>
      <c r="J406" s="106"/>
      <c r="K406" s="106"/>
      <c r="L406" s="106"/>
      <c r="M406" s="106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  <c r="X406" s="106"/>
      <c r="Y406" s="106"/>
      <c r="Z406" s="106"/>
      <c r="AA406" s="106"/>
      <c r="AB406" s="106"/>
      <c r="AC406" s="106"/>
      <c r="AD406" s="106"/>
      <c r="AE406" s="106"/>
      <c r="AF406" s="106"/>
      <c r="AG406" s="106"/>
      <c r="AH406" s="106"/>
      <c r="AI406" s="106"/>
      <c r="AJ406" s="106"/>
      <c r="AK406" s="106"/>
      <c r="AL406" s="106"/>
      <c r="AM406" s="106"/>
      <c r="AN406" s="106"/>
      <c r="AO406" s="106"/>
      <c r="AP406" s="106"/>
      <c r="AQ406" s="106"/>
      <c r="AR406" s="106"/>
      <c r="AS406" s="106"/>
      <c r="AT406" s="106"/>
      <c r="AU406" s="106"/>
      <c r="AV406" s="106"/>
      <c r="AW406" s="106"/>
      <c r="AX406" s="106"/>
      <c r="AY406" s="106"/>
      <c r="AZ406" s="106"/>
      <c r="BA406" s="106"/>
      <c r="BB406" s="106"/>
    </row>
    <row r="407" spans="2:54">
      <c r="B407" s="106"/>
      <c r="C407" s="106"/>
      <c r="D407" s="106"/>
      <c r="E407" s="106"/>
      <c r="F407" s="106"/>
      <c r="G407" s="106"/>
      <c r="H407" s="106"/>
      <c r="I407" s="106"/>
      <c r="J407" s="106"/>
      <c r="K407" s="106"/>
      <c r="L407" s="106"/>
      <c r="M407" s="106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  <c r="X407" s="106"/>
      <c r="Y407" s="106"/>
      <c r="Z407" s="106"/>
      <c r="AA407" s="106"/>
      <c r="AB407" s="106"/>
      <c r="AC407" s="106"/>
      <c r="AD407" s="106"/>
      <c r="AE407" s="106"/>
      <c r="AF407" s="106"/>
      <c r="AG407" s="106"/>
      <c r="AH407" s="106"/>
      <c r="AI407" s="106"/>
      <c r="AJ407" s="106"/>
      <c r="AK407" s="106"/>
      <c r="AL407" s="106"/>
      <c r="AM407" s="106"/>
      <c r="AN407" s="106"/>
      <c r="AO407" s="106"/>
      <c r="AP407" s="106"/>
      <c r="AQ407" s="106"/>
      <c r="AR407" s="106"/>
      <c r="AS407" s="106"/>
      <c r="AT407" s="106"/>
      <c r="AU407" s="106"/>
      <c r="AV407" s="106"/>
      <c r="AW407" s="106"/>
      <c r="AX407" s="106"/>
      <c r="AY407" s="106"/>
      <c r="AZ407" s="106"/>
      <c r="BA407" s="106"/>
      <c r="BB407" s="106"/>
    </row>
    <row r="408" spans="2:54">
      <c r="B408" s="106"/>
      <c r="C408" s="106"/>
      <c r="D408" s="106"/>
      <c r="E408" s="106"/>
      <c r="F408" s="106"/>
      <c r="G408" s="106"/>
      <c r="H408" s="106"/>
      <c r="I408" s="106"/>
      <c r="J408" s="106"/>
      <c r="K408" s="106"/>
      <c r="L408" s="106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106"/>
      <c r="Z408" s="106"/>
      <c r="AA408" s="106"/>
      <c r="AB408" s="106"/>
      <c r="AC408" s="106"/>
      <c r="AD408" s="106"/>
      <c r="AE408" s="106"/>
      <c r="AF408" s="106"/>
      <c r="AG408" s="106"/>
      <c r="AH408" s="106"/>
      <c r="AI408" s="106"/>
      <c r="AJ408" s="106"/>
      <c r="AK408" s="106"/>
      <c r="AL408" s="106"/>
      <c r="AM408" s="106"/>
      <c r="AN408" s="106"/>
      <c r="AO408" s="106"/>
      <c r="AP408" s="106"/>
      <c r="AQ408" s="106"/>
      <c r="AR408" s="106"/>
      <c r="AS408" s="106"/>
      <c r="AT408" s="106"/>
      <c r="AU408" s="106"/>
      <c r="AV408" s="106"/>
      <c r="AW408" s="106"/>
      <c r="AX408" s="106"/>
      <c r="AY408" s="106"/>
      <c r="AZ408" s="106"/>
      <c r="BA408" s="106"/>
      <c r="BB408" s="106"/>
    </row>
    <row r="409" spans="2:54">
      <c r="B409" s="106"/>
      <c r="C409" s="106"/>
      <c r="D409" s="106"/>
      <c r="E409" s="106"/>
      <c r="F409" s="106"/>
      <c r="G409" s="106"/>
      <c r="H409" s="106"/>
      <c r="I409" s="106"/>
      <c r="J409" s="106"/>
      <c r="K409" s="106"/>
      <c r="L409" s="106"/>
      <c r="M409" s="106"/>
      <c r="N409" s="106"/>
      <c r="O409" s="106"/>
      <c r="P409" s="106"/>
      <c r="Q409" s="106"/>
      <c r="R409" s="106"/>
      <c r="S409" s="106"/>
      <c r="T409" s="106"/>
      <c r="U409" s="106"/>
      <c r="V409" s="106"/>
      <c r="W409" s="106"/>
      <c r="X409" s="106"/>
      <c r="Y409" s="106"/>
      <c r="Z409" s="106"/>
      <c r="AA409" s="106"/>
      <c r="AB409" s="106"/>
      <c r="AC409" s="106"/>
      <c r="AD409" s="106"/>
      <c r="AE409" s="106"/>
      <c r="AF409" s="106"/>
      <c r="AG409" s="106"/>
      <c r="AH409" s="106"/>
      <c r="AI409" s="106"/>
      <c r="AJ409" s="106"/>
      <c r="AK409" s="106"/>
      <c r="AL409" s="106"/>
      <c r="AM409" s="106"/>
      <c r="AN409" s="106"/>
      <c r="AO409" s="106"/>
      <c r="AP409" s="106"/>
      <c r="AQ409" s="106"/>
      <c r="AR409" s="106"/>
      <c r="AS409" s="106"/>
      <c r="AT409" s="106"/>
      <c r="AU409" s="106"/>
      <c r="AV409" s="106"/>
      <c r="AW409" s="106"/>
      <c r="AX409" s="106"/>
      <c r="AY409" s="106"/>
      <c r="AZ409" s="106"/>
      <c r="BA409" s="106"/>
      <c r="BB409" s="106"/>
    </row>
    <row r="410" spans="2:54">
      <c r="B410" s="106"/>
      <c r="C410" s="106"/>
      <c r="D410" s="106"/>
      <c r="E410" s="106"/>
      <c r="F410" s="106"/>
      <c r="G410" s="106"/>
      <c r="H410" s="106"/>
      <c r="I410" s="106"/>
      <c r="J410" s="106"/>
      <c r="K410" s="106"/>
      <c r="L410" s="106"/>
      <c r="M410" s="106"/>
      <c r="N410" s="106"/>
      <c r="O410" s="106"/>
      <c r="P410" s="106"/>
      <c r="Q410" s="106"/>
      <c r="R410" s="106"/>
      <c r="S410" s="106"/>
      <c r="T410" s="106"/>
      <c r="U410" s="106"/>
      <c r="V410" s="106"/>
      <c r="W410" s="106"/>
      <c r="X410" s="106"/>
      <c r="Y410" s="106"/>
      <c r="Z410" s="106"/>
      <c r="AA410" s="106"/>
      <c r="AB410" s="106"/>
      <c r="AC410" s="106"/>
      <c r="AD410" s="106"/>
      <c r="AE410" s="106"/>
      <c r="AF410" s="106"/>
      <c r="AG410" s="106"/>
      <c r="AH410" s="106"/>
      <c r="AI410" s="106"/>
      <c r="AJ410" s="106"/>
      <c r="AK410" s="106"/>
      <c r="AL410" s="106"/>
      <c r="AM410" s="106"/>
      <c r="AN410" s="106"/>
      <c r="AO410" s="106"/>
      <c r="AP410" s="106"/>
      <c r="AQ410" s="106"/>
      <c r="AR410" s="106"/>
      <c r="AS410" s="106"/>
      <c r="AT410" s="106"/>
      <c r="AU410" s="106"/>
      <c r="AV410" s="106"/>
      <c r="AW410" s="106"/>
      <c r="AX410" s="106"/>
      <c r="AY410" s="106"/>
      <c r="AZ410" s="106"/>
      <c r="BA410" s="106"/>
      <c r="BB410" s="106"/>
    </row>
    <row r="411" spans="2:54">
      <c r="B411" s="106"/>
      <c r="C411" s="106"/>
      <c r="D411" s="106"/>
      <c r="E411" s="106"/>
      <c r="F411" s="106"/>
      <c r="G411" s="106"/>
      <c r="H411" s="106"/>
      <c r="I411" s="106"/>
      <c r="J411" s="106"/>
      <c r="K411" s="106"/>
      <c r="L411" s="106"/>
      <c r="M411" s="106"/>
      <c r="N411" s="106"/>
      <c r="O411" s="106"/>
      <c r="P411" s="106"/>
      <c r="Q411" s="106"/>
      <c r="R411" s="106"/>
      <c r="S411" s="106"/>
      <c r="T411" s="106"/>
      <c r="U411" s="106"/>
      <c r="V411" s="106"/>
      <c r="W411" s="106"/>
      <c r="X411" s="106"/>
      <c r="Y411" s="106"/>
      <c r="Z411" s="106"/>
      <c r="AA411" s="106"/>
      <c r="AB411" s="106"/>
      <c r="AC411" s="106"/>
      <c r="AD411" s="106"/>
      <c r="AE411" s="106"/>
      <c r="AF411" s="106"/>
      <c r="AG411" s="106"/>
      <c r="AH411" s="106"/>
      <c r="AI411" s="106"/>
      <c r="AJ411" s="106"/>
      <c r="AK411" s="106"/>
      <c r="AL411" s="106"/>
      <c r="AM411" s="106"/>
      <c r="AN411" s="106"/>
      <c r="AO411" s="106"/>
      <c r="AP411" s="106"/>
      <c r="AQ411" s="106"/>
      <c r="AR411" s="106"/>
      <c r="AS411" s="106"/>
      <c r="AT411" s="106"/>
      <c r="AU411" s="106"/>
      <c r="AV411" s="106"/>
      <c r="AW411" s="106"/>
      <c r="AX411" s="106"/>
      <c r="AY411" s="106"/>
      <c r="AZ411" s="106"/>
      <c r="BA411" s="106"/>
      <c r="BB411" s="106"/>
    </row>
    <row r="412" spans="2:54">
      <c r="B412" s="106"/>
      <c r="C412" s="106"/>
      <c r="D412" s="106"/>
      <c r="E412" s="106"/>
      <c r="F412" s="106"/>
      <c r="G412" s="106"/>
      <c r="H412" s="106"/>
      <c r="I412" s="106"/>
      <c r="J412" s="106"/>
      <c r="K412" s="106"/>
      <c r="L412" s="106"/>
      <c r="M412" s="106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  <c r="Y412" s="106"/>
      <c r="Z412" s="106"/>
      <c r="AA412" s="106"/>
      <c r="AB412" s="106"/>
      <c r="AC412" s="106"/>
      <c r="AD412" s="106"/>
      <c r="AE412" s="106"/>
      <c r="AF412" s="106"/>
      <c r="AG412" s="106"/>
      <c r="AH412" s="106"/>
      <c r="AI412" s="106"/>
      <c r="AJ412" s="106"/>
      <c r="AK412" s="106"/>
      <c r="AL412" s="106"/>
      <c r="AM412" s="106"/>
      <c r="AN412" s="106"/>
      <c r="AO412" s="106"/>
      <c r="AP412" s="106"/>
      <c r="AQ412" s="106"/>
      <c r="AR412" s="106"/>
      <c r="AS412" s="106"/>
      <c r="AT412" s="106"/>
      <c r="AU412" s="106"/>
      <c r="AV412" s="106"/>
      <c r="AW412" s="106"/>
      <c r="AX412" s="106"/>
      <c r="AY412" s="106"/>
      <c r="AZ412" s="106"/>
      <c r="BA412" s="106"/>
      <c r="BB412" s="106"/>
    </row>
    <row r="413" spans="2:54">
      <c r="B413" s="106"/>
      <c r="C413" s="106"/>
      <c r="D413" s="106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106"/>
      <c r="Q413" s="106"/>
      <c r="R413" s="106"/>
      <c r="S413" s="106"/>
      <c r="T413" s="106"/>
      <c r="U413" s="106"/>
      <c r="V413" s="106"/>
      <c r="W413" s="106"/>
      <c r="X413" s="106"/>
      <c r="Y413" s="106"/>
      <c r="Z413" s="106"/>
      <c r="AA413" s="106"/>
      <c r="AB413" s="106"/>
      <c r="AC413" s="106"/>
      <c r="AD413" s="106"/>
      <c r="AE413" s="106"/>
      <c r="AF413" s="106"/>
      <c r="AG413" s="106"/>
      <c r="AH413" s="106"/>
      <c r="AI413" s="106"/>
      <c r="AJ413" s="106"/>
      <c r="AK413" s="106"/>
      <c r="AL413" s="106"/>
      <c r="AM413" s="106"/>
      <c r="AN413" s="106"/>
      <c r="AO413" s="106"/>
      <c r="AP413" s="106"/>
      <c r="AQ413" s="106"/>
      <c r="AR413" s="106"/>
      <c r="AS413" s="106"/>
      <c r="AT413" s="106"/>
      <c r="AU413" s="106"/>
      <c r="AV413" s="106"/>
      <c r="AW413" s="106"/>
      <c r="AX413" s="106"/>
      <c r="AY413" s="106"/>
      <c r="AZ413" s="106"/>
      <c r="BA413" s="106"/>
      <c r="BB413" s="106"/>
    </row>
    <row r="414" spans="2:54">
      <c r="B414" s="106"/>
      <c r="C414" s="106"/>
      <c r="D414" s="106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  <c r="X414" s="106"/>
      <c r="Y414" s="106"/>
      <c r="Z414" s="106"/>
      <c r="AA414" s="106"/>
      <c r="AB414" s="106"/>
      <c r="AC414" s="106"/>
      <c r="AD414" s="106"/>
      <c r="AE414" s="106"/>
      <c r="AF414" s="106"/>
      <c r="AG414" s="106"/>
      <c r="AH414" s="106"/>
      <c r="AI414" s="106"/>
      <c r="AJ414" s="106"/>
      <c r="AK414" s="106"/>
      <c r="AL414" s="106"/>
      <c r="AM414" s="106"/>
      <c r="AN414" s="106"/>
      <c r="AO414" s="106"/>
      <c r="AP414" s="106"/>
      <c r="AQ414" s="106"/>
      <c r="AR414" s="106"/>
      <c r="AS414" s="106"/>
      <c r="AT414" s="106"/>
      <c r="AU414" s="106"/>
      <c r="AV414" s="106"/>
      <c r="AW414" s="106"/>
      <c r="AX414" s="106"/>
      <c r="AY414" s="106"/>
      <c r="AZ414" s="106"/>
      <c r="BA414" s="106"/>
      <c r="BB414" s="106"/>
    </row>
    <row r="415" spans="2:54">
      <c r="B415" s="106"/>
      <c r="C415" s="106"/>
      <c r="D415" s="106"/>
      <c r="E415" s="106"/>
      <c r="F415" s="106"/>
      <c r="G415" s="106"/>
      <c r="H415" s="106"/>
      <c r="I415" s="106"/>
      <c r="J415" s="106"/>
      <c r="K415" s="106"/>
      <c r="L415" s="106"/>
      <c r="M415" s="106"/>
      <c r="N415" s="106"/>
      <c r="O415" s="106"/>
      <c r="P415" s="106"/>
      <c r="Q415" s="106"/>
      <c r="R415" s="106"/>
      <c r="S415" s="106"/>
      <c r="T415" s="106"/>
      <c r="U415" s="106"/>
      <c r="V415" s="106"/>
      <c r="W415" s="106"/>
      <c r="X415" s="106"/>
      <c r="Y415" s="106"/>
      <c r="Z415" s="106"/>
      <c r="AA415" s="106"/>
      <c r="AB415" s="106"/>
      <c r="AC415" s="106"/>
      <c r="AD415" s="106"/>
      <c r="AE415" s="106"/>
      <c r="AF415" s="106"/>
      <c r="AG415" s="106"/>
      <c r="AH415" s="106"/>
      <c r="AI415" s="106"/>
      <c r="AJ415" s="106"/>
      <c r="AK415" s="106"/>
      <c r="AL415" s="106"/>
      <c r="AM415" s="106"/>
      <c r="AN415" s="106"/>
      <c r="AO415" s="106"/>
      <c r="AP415" s="106"/>
      <c r="AQ415" s="106"/>
      <c r="AR415" s="106"/>
      <c r="AS415" s="106"/>
      <c r="AT415" s="106"/>
      <c r="AU415" s="106"/>
      <c r="AV415" s="106"/>
      <c r="AW415" s="106"/>
      <c r="AX415" s="106"/>
      <c r="AY415" s="106"/>
      <c r="AZ415" s="106"/>
      <c r="BA415" s="106"/>
      <c r="BB415" s="106"/>
    </row>
    <row r="416" spans="2:54">
      <c r="B416" s="106"/>
      <c r="C416" s="106"/>
      <c r="D416" s="106"/>
      <c r="E416" s="106"/>
      <c r="F416" s="106"/>
      <c r="G416" s="106"/>
      <c r="H416" s="106"/>
      <c r="I416" s="106"/>
      <c r="J416" s="106"/>
      <c r="K416" s="106"/>
      <c r="L416" s="106"/>
      <c r="M416" s="106"/>
      <c r="N416" s="106"/>
      <c r="O416" s="106"/>
      <c r="P416" s="106"/>
      <c r="Q416" s="106"/>
      <c r="R416" s="106"/>
      <c r="S416" s="106"/>
      <c r="T416" s="106"/>
      <c r="U416" s="106"/>
      <c r="V416" s="106"/>
      <c r="W416" s="106"/>
      <c r="X416" s="106"/>
      <c r="Y416" s="106"/>
      <c r="Z416" s="106"/>
      <c r="AA416" s="106"/>
      <c r="AB416" s="106"/>
      <c r="AC416" s="106"/>
      <c r="AD416" s="106"/>
      <c r="AE416" s="106"/>
      <c r="AF416" s="106"/>
      <c r="AG416" s="106"/>
      <c r="AH416" s="106"/>
      <c r="AI416" s="106"/>
      <c r="AJ416" s="106"/>
      <c r="AK416" s="106"/>
      <c r="AL416" s="106"/>
      <c r="AM416" s="106"/>
      <c r="AN416" s="106"/>
      <c r="AO416" s="106"/>
      <c r="AP416" s="106"/>
      <c r="AQ416" s="106"/>
      <c r="AR416" s="106"/>
      <c r="AS416" s="106"/>
      <c r="AT416" s="106"/>
      <c r="AU416" s="106"/>
      <c r="AV416" s="106"/>
      <c r="AW416" s="106"/>
      <c r="AX416" s="106"/>
      <c r="AY416" s="106"/>
      <c r="AZ416" s="106"/>
      <c r="BA416" s="106"/>
      <c r="BB416" s="106"/>
    </row>
    <row r="417" spans="2:54">
      <c r="B417" s="106"/>
      <c r="C417" s="106"/>
      <c r="D417" s="106"/>
      <c r="E417" s="106"/>
      <c r="F417" s="106"/>
      <c r="G417" s="106"/>
      <c r="H417" s="106"/>
      <c r="I417" s="106"/>
      <c r="J417" s="106"/>
      <c r="K417" s="106"/>
      <c r="L417" s="106"/>
      <c r="M417" s="106"/>
      <c r="N417" s="106"/>
      <c r="O417" s="106"/>
      <c r="P417" s="106"/>
      <c r="Q417" s="106"/>
      <c r="R417" s="106"/>
      <c r="S417" s="106"/>
      <c r="T417" s="106"/>
      <c r="U417" s="106"/>
      <c r="V417" s="106"/>
      <c r="W417" s="106"/>
      <c r="X417" s="106"/>
      <c r="Y417" s="106"/>
      <c r="Z417" s="106"/>
      <c r="AA417" s="106"/>
      <c r="AB417" s="106"/>
      <c r="AC417" s="106"/>
      <c r="AD417" s="106"/>
      <c r="AE417" s="106"/>
      <c r="AF417" s="106"/>
      <c r="AG417" s="106"/>
      <c r="AH417" s="106"/>
      <c r="AI417" s="106"/>
      <c r="AJ417" s="106"/>
      <c r="AK417" s="106"/>
      <c r="AL417" s="106"/>
      <c r="AM417" s="106"/>
      <c r="AN417" s="106"/>
      <c r="AO417" s="106"/>
      <c r="AP417" s="106"/>
      <c r="AQ417" s="106"/>
      <c r="AR417" s="106"/>
      <c r="AS417" s="106"/>
      <c r="AT417" s="106"/>
      <c r="AU417" s="106"/>
      <c r="AV417" s="106"/>
      <c r="AW417" s="106"/>
      <c r="AX417" s="106"/>
      <c r="AY417" s="106"/>
      <c r="AZ417" s="106"/>
      <c r="BA417" s="106"/>
      <c r="BB417" s="106"/>
    </row>
    <row r="418" spans="2:54">
      <c r="B418" s="106"/>
      <c r="C418" s="106"/>
      <c r="D418" s="106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  <c r="P418" s="106"/>
      <c r="Q418" s="106"/>
      <c r="R418" s="106"/>
      <c r="S418" s="106"/>
      <c r="T418" s="106"/>
      <c r="U418" s="106"/>
      <c r="V418" s="106"/>
      <c r="W418" s="106"/>
      <c r="X418" s="106"/>
      <c r="Y418" s="106"/>
      <c r="Z418" s="106"/>
      <c r="AA418" s="106"/>
      <c r="AB418" s="106"/>
      <c r="AC418" s="106"/>
      <c r="AD418" s="106"/>
      <c r="AE418" s="106"/>
      <c r="AF418" s="106"/>
      <c r="AG418" s="106"/>
      <c r="AH418" s="106"/>
      <c r="AI418" s="106"/>
      <c r="AJ418" s="106"/>
      <c r="AK418" s="106"/>
      <c r="AL418" s="106"/>
      <c r="AM418" s="106"/>
      <c r="AN418" s="106"/>
      <c r="AO418" s="106"/>
      <c r="AP418" s="106"/>
      <c r="AQ418" s="106"/>
      <c r="AR418" s="106"/>
      <c r="AS418" s="106"/>
      <c r="AT418" s="106"/>
      <c r="AU418" s="106"/>
      <c r="AV418" s="106"/>
      <c r="AW418" s="106"/>
      <c r="AX418" s="106"/>
      <c r="AY418" s="106"/>
      <c r="AZ418" s="106"/>
      <c r="BA418" s="106"/>
      <c r="BB418" s="106"/>
    </row>
    <row r="419" spans="2:54">
      <c r="B419" s="106"/>
      <c r="C419" s="106"/>
      <c r="D419" s="106"/>
      <c r="E419" s="106"/>
      <c r="F419" s="106"/>
      <c r="G419" s="106"/>
      <c r="H419" s="106"/>
      <c r="I419" s="106"/>
      <c r="J419" s="106"/>
      <c r="K419" s="106"/>
      <c r="L419" s="106"/>
      <c r="M419" s="106"/>
      <c r="N419" s="106"/>
      <c r="O419" s="106"/>
      <c r="P419" s="106"/>
      <c r="Q419" s="106"/>
      <c r="R419" s="106"/>
      <c r="S419" s="106"/>
      <c r="T419" s="106"/>
      <c r="U419" s="106"/>
      <c r="V419" s="106"/>
      <c r="W419" s="106"/>
      <c r="X419" s="106"/>
      <c r="Y419" s="106"/>
      <c r="Z419" s="106"/>
      <c r="AA419" s="106"/>
      <c r="AB419" s="106"/>
      <c r="AC419" s="106"/>
      <c r="AD419" s="106"/>
      <c r="AE419" s="106"/>
      <c r="AF419" s="106"/>
      <c r="AG419" s="106"/>
      <c r="AH419" s="106"/>
      <c r="AI419" s="106"/>
      <c r="AJ419" s="106"/>
      <c r="AK419" s="106"/>
      <c r="AL419" s="106"/>
      <c r="AM419" s="106"/>
      <c r="AN419" s="106"/>
      <c r="AO419" s="106"/>
      <c r="AP419" s="106"/>
      <c r="AQ419" s="106"/>
      <c r="AR419" s="106"/>
      <c r="AS419" s="106"/>
      <c r="AT419" s="106"/>
      <c r="AU419" s="106"/>
      <c r="AV419" s="106"/>
      <c r="AW419" s="106"/>
      <c r="AX419" s="106"/>
      <c r="AY419" s="106"/>
      <c r="AZ419" s="106"/>
      <c r="BA419" s="106"/>
      <c r="BB419" s="106"/>
    </row>
    <row r="420" spans="2:54">
      <c r="B420" s="106"/>
      <c r="C420" s="106"/>
      <c r="D420" s="106"/>
      <c r="E420" s="106"/>
      <c r="F420" s="106"/>
      <c r="G420" s="106"/>
      <c r="H420" s="106"/>
      <c r="I420" s="106"/>
      <c r="J420" s="106"/>
      <c r="K420" s="106"/>
      <c r="L420" s="106"/>
      <c r="M420" s="106"/>
      <c r="N420" s="106"/>
      <c r="O420" s="106"/>
      <c r="P420" s="106"/>
      <c r="Q420" s="106"/>
      <c r="R420" s="106"/>
      <c r="S420" s="106"/>
      <c r="T420" s="106"/>
      <c r="U420" s="106"/>
      <c r="V420" s="106"/>
      <c r="W420" s="106"/>
      <c r="X420" s="106"/>
      <c r="Y420" s="106"/>
      <c r="Z420" s="106"/>
      <c r="AA420" s="106"/>
      <c r="AB420" s="106"/>
      <c r="AC420" s="106"/>
      <c r="AD420" s="106"/>
      <c r="AE420" s="106"/>
      <c r="AF420" s="106"/>
      <c r="AG420" s="106"/>
      <c r="AH420" s="106"/>
      <c r="AI420" s="106"/>
      <c r="AJ420" s="106"/>
      <c r="AK420" s="106"/>
      <c r="AL420" s="106"/>
      <c r="AM420" s="106"/>
      <c r="AN420" s="106"/>
      <c r="AO420" s="106"/>
      <c r="AP420" s="106"/>
      <c r="AQ420" s="106"/>
      <c r="AR420" s="106"/>
      <c r="AS420" s="106"/>
      <c r="AT420" s="106"/>
      <c r="AU420" s="106"/>
      <c r="AV420" s="106"/>
      <c r="AW420" s="106"/>
      <c r="AX420" s="106"/>
      <c r="AY420" s="106"/>
      <c r="AZ420" s="106"/>
      <c r="BA420" s="106"/>
      <c r="BB420" s="106"/>
    </row>
    <row r="421" spans="2:54">
      <c r="B421" s="106"/>
      <c r="C421" s="106"/>
      <c r="D421" s="106"/>
      <c r="E421" s="106"/>
      <c r="F421" s="106"/>
      <c r="G421" s="106"/>
      <c r="H421" s="106"/>
      <c r="I421" s="106"/>
      <c r="J421" s="106"/>
      <c r="K421" s="106"/>
      <c r="L421" s="106"/>
      <c r="M421" s="106"/>
      <c r="N421" s="106"/>
      <c r="O421" s="106"/>
      <c r="P421" s="106"/>
      <c r="Q421" s="106"/>
      <c r="R421" s="106"/>
      <c r="S421" s="106"/>
      <c r="T421" s="106"/>
      <c r="U421" s="106"/>
      <c r="V421" s="106"/>
      <c r="W421" s="106"/>
      <c r="X421" s="106"/>
      <c r="Y421" s="106"/>
      <c r="Z421" s="106"/>
      <c r="AA421" s="106"/>
      <c r="AB421" s="106"/>
      <c r="AC421" s="106"/>
      <c r="AD421" s="106"/>
      <c r="AE421" s="106"/>
      <c r="AF421" s="106"/>
      <c r="AG421" s="106"/>
      <c r="AH421" s="106"/>
      <c r="AI421" s="106"/>
      <c r="AJ421" s="106"/>
      <c r="AK421" s="106"/>
      <c r="AL421" s="106"/>
      <c r="AM421" s="106"/>
      <c r="AN421" s="106"/>
      <c r="AO421" s="106"/>
      <c r="AP421" s="106"/>
      <c r="AQ421" s="106"/>
      <c r="AR421" s="106"/>
      <c r="AS421" s="106"/>
      <c r="AT421" s="106"/>
      <c r="AU421" s="106"/>
      <c r="AV421" s="106"/>
      <c r="AW421" s="106"/>
      <c r="AX421" s="106"/>
      <c r="AY421" s="106"/>
      <c r="AZ421" s="106"/>
      <c r="BA421" s="106"/>
      <c r="BB421" s="106"/>
    </row>
    <row r="422" spans="2:54">
      <c r="B422" s="106"/>
      <c r="C422" s="106"/>
      <c r="D422" s="106"/>
      <c r="E422" s="106"/>
      <c r="F422" s="106"/>
      <c r="G422" s="106"/>
      <c r="H422" s="106"/>
      <c r="I422" s="106"/>
      <c r="J422" s="106"/>
      <c r="K422" s="106"/>
      <c r="L422" s="106"/>
      <c r="M422" s="106"/>
      <c r="N422" s="106"/>
      <c r="O422" s="106"/>
      <c r="P422" s="106"/>
      <c r="Q422" s="106"/>
      <c r="R422" s="106"/>
      <c r="S422" s="106"/>
      <c r="T422" s="106"/>
      <c r="U422" s="106"/>
      <c r="V422" s="106"/>
      <c r="W422" s="106"/>
      <c r="X422" s="106"/>
      <c r="Y422" s="106"/>
      <c r="Z422" s="106"/>
      <c r="AA422" s="106"/>
      <c r="AB422" s="106"/>
      <c r="AC422" s="106"/>
      <c r="AD422" s="106"/>
      <c r="AE422" s="106"/>
      <c r="AF422" s="106"/>
      <c r="AG422" s="106"/>
      <c r="AH422" s="106"/>
      <c r="AI422" s="106"/>
      <c r="AJ422" s="106"/>
      <c r="AK422" s="106"/>
      <c r="AL422" s="106"/>
      <c r="AM422" s="106"/>
      <c r="AN422" s="106"/>
      <c r="AO422" s="106"/>
      <c r="AP422" s="106"/>
      <c r="AQ422" s="106"/>
      <c r="AR422" s="106"/>
      <c r="AS422" s="106"/>
      <c r="AT422" s="106"/>
      <c r="AU422" s="106"/>
      <c r="AV422" s="106"/>
      <c r="AW422" s="106"/>
      <c r="AX422" s="106"/>
      <c r="AY422" s="106"/>
      <c r="AZ422" s="106"/>
      <c r="BA422" s="106"/>
      <c r="BB422" s="106"/>
    </row>
    <row r="423" spans="2:54">
      <c r="B423" s="106"/>
      <c r="C423" s="106"/>
      <c r="D423" s="106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106"/>
      <c r="Q423" s="106"/>
      <c r="R423" s="106"/>
      <c r="S423" s="106"/>
      <c r="T423" s="106"/>
      <c r="U423" s="106"/>
      <c r="V423" s="106"/>
      <c r="W423" s="106"/>
      <c r="X423" s="106"/>
      <c r="Y423" s="106"/>
      <c r="Z423" s="106"/>
      <c r="AA423" s="106"/>
      <c r="AB423" s="106"/>
      <c r="AC423" s="106"/>
      <c r="AD423" s="106"/>
      <c r="AE423" s="106"/>
      <c r="AF423" s="106"/>
      <c r="AG423" s="106"/>
      <c r="AH423" s="106"/>
      <c r="AI423" s="106"/>
      <c r="AJ423" s="106"/>
      <c r="AK423" s="106"/>
      <c r="AL423" s="106"/>
      <c r="AM423" s="106"/>
      <c r="AN423" s="106"/>
      <c r="AO423" s="106"/>
      <c r="AP423" s="106"/>
      <c r="AQ423" s="106"/>
      <c r="AR423" s="106"/>
      <c r="AS423" s="106"/>
      <c r="AT423" s="106"/>
      <c r="AU423" s="106"/>
      <c r="AV423" s="106"/>
      <c r="AW423" s="106"/>
      <c r="AX423" s="106"/>
      <c r="AY423" s="106"/>
      <c r="AZ423" s="106"/>
      <c r="BA423" s="106"/>
      <c r="BB423" s="106"/>
    </row>
    <row r="424" spans="2:54">
      <c r="B424" s="106"/>
      <c r="C424" s="106"/>
      <c r="D424" s="106"/>
      <c r="E424" s="106"/>
      <c r="F424" s="106"/>
      <c r="G424" s="106"/>
      <c r="H424" s="106"/>
      <c r="I424" s="106"/>
      <c r="J424" s="106"/>
      <c r="K424" s="106"/>
      <c r="L424" s="106"/>
      <c r="M424" s="106"/>
      <c r="N424" s="106"/>
      <c r="O424" s="106"/>
      <c r="P424" s="106"/>
      <c r="Q424" s="106"/>
      <c r="R424" s="106"/>
      <c r="S424" s="106"/>
      <c r="T424" s="106"/>
      <c r="U424" s="106"/>
      <c r="V424" s="106"/>
      <c r="W424" s="106"/>
      <c r="X424" s="106"/>
      <c r="Y424" s="106"/>
      <c r="Z424" s="106"/>
      <c r="AA424" s="106"/>
      <c r="AB424" s="106"/>
      <c r="AC424" s="106"/>
      <c r="AD424" s="106"/>
      <c r="AE424" s="106"/>
      <c r="AF424" s="106"/>
      <c r="AG424" s="106"/>
      <c r="AH424" s="106"/>
      <c r="AI424" s="106"/>
      <c r="AJ424" s="106"/>
      <c r="AK424" s="106"/>
      <c r="AL424" s="106"/>
      <c r="AM424" s="106"/>
      <c r="AN424" s="106"/>
      <c r="AO424" s="106"/>
      <c r="AP424" s="106"/>
      <c r="AQ424" s="106"/>
      <c r="AR424" s="106"/>
      <c r="AS424" s="106"/>
      <c r="AT424" s="106"/>
      <c r="AU424" s="106"/>
      <c r="AV424" s="106"/>
      <c r="AW424" s="106"/>
      <c r="AX424" s="106"/>
      <c r="AY424" s="106"/>
      <c r="AZ424" s="106"/>
      <c r="BA424" s="106"/>
      <c r="BB424" s="106"/>
    </row>
    <row r="425" spans="2:54">
      <c r="B425" s="106"/>
      <c r="C425" s="106"/>
      <c r="D425" s="106"/>
      <c r="E425" s="106"/>
      <c r="F425" s="106"/>
      <c r="G425" s="106"/>
      <c r="H425" s="106"/>
      <c r="I425" s="106"/>
      <c r="J425" s="106"/>
      <c r="K425" s="106"/>
      <c r="L425" s="106"/>
      <c r="M425" s="106"/>
      <c r="N425" s="106"/>
      <c r="O425" s="106"/>
      <c r="P425" s="106"/>
      <c r="Q425" s="106"/>
      <c r="R425" s="106"/>
      <c r="S425" s="106"/>
      <c r="T425" s="106"/>
      <c r="U425" s="106"/>
      <c r="V425" s="106"/>
      <c r="W425" s="106"/>
      <c r="X425" s="106"/>
      <c r="Y425" s="106"/>
      <c r="Z425" s="106"/>
      <c r="AA425" s="106"/>
      <c r="AB425" s="106"/>
      <c r="AC425" s="106"/>
      <c r="AD425" s="106"/>
      <c r="AE425" s="106"/>
      <c r="AF425" s="106"/>
      <c r="AG425" s="106"/>
      <c r="AH425" s="106"/>
      <c r="AI425" s="106"/>
      <c r="AJ425" s="106"/>
      <c r="AK425" s="106"/>
      <c r="AL425" s="106"/>
      <c r="AM425" s="106"/>
      <c r="AN425" s="106"/>
      <c r="AO425" s="106"/>
      <c r="AP425" s="106"/>
      <c r="AQ425" s="106"/>
      <c r="AR425" s="106"/>
      <c r="AS425" s="106"/>
      <c r="AT425" s="106"/>
      <c r="AU425" s="106"/>
      <c r="AV425" s="106"/>
      <c r="AW425" s="106"/>
      <c r="AX425" s="106"/>
      <c r="AY425" s="106"/>
      <c r="AZ425" s="106"/>
      <c r="BA425" s="106"/>
      <c r="BB425" s="106"/>
    </row>
    <row r="426" spans="2:54">
      <c r="B426" s="106"/>
      <c r="C426" s="106"/>
      <c r="D426" s="106"/>
      <c r="E426" s="106"/>
      <c r="F426" s="106"/>
      <c r="G426" s="106"/>
      <c r="H426" s="106"/>
      <c r="I426" s="106"/>
      <c r="J426" s="106"/>
      <c r="K426" s="106"/>
      <c r="L426" s="106"/>
      <c r="M426" s="106"/>
      <c r="N426" s="106"/>
      <c r="O426" s="106"/>
      <c r="P426" s="106"/>
      <c r="Q426" s="106"/>
      <c r="R426" s="106"/>
      <c r="S426" s="106"/>
      <c r="T426" s="106"/>
      <c r="U426" s="106"/>
      <c r="V426" s="106"/>
      <c r="W426" s="106"/>
      <c r="X426" s="106"/>
      <c r="Y426" s="106"/>
      <c r="Z426" s="106"/>
      <c r="AA426" s="106"/>
      <c r="AB426" s="106"/>
      <c r="AC426" s="106"/>
      <c r="AD426" s="106"/>
      <c r="AE426" s="106"/>
      <c r="AF426" s="106"/>
      <c r="AG426" s="106"/>
      <c r="AH426" s="106"/>
      <c r="AI426" s="106"/>
      <c r="AJ426" s="106"/>
      <c r="AK426" s="106"/>
      <c r="AL426" s="106"/>
      <c r="AM426" s="106"/>
      <c r="AN426" s="106"/>
      <c r="AO426" s="106"/>
      <c r="AP426" s="106"/>
      <c r="AQ426" s="106"/>
      <c r="AR426" s="106"/>
      <c r="AS426" s="106"/>
      <c r="AT426" s="106"/>
      <c r="AU426" s="106"/>
      <c r="AV426" s="106"/>
      <c r="AW426" s="106"/>
      <c r="AX426" s="106"/>
      <c r="AY426" s="106"/>
      <c r="AZ426" s="106"/>
      <c r="BA426" s="106"/>
      <c r="BB426" s="106"/>
    </row>
    <row r="427" spans="2:54">
      <c r="B427" s="106"/>
      <c r="C427" s="106"/>
      <c r="D427" s="106"/>
      <c r="E427" s="106"/>
      <c r="F427" s="106"/>
      <c r="G427" s="106"/>
      <c r="H427" s="106"/>
      <c r="I427" s="106"/>
      <c r="J427" s="106"/>
      <c r="K427" s="106"/>
      <c r="L427" s="106"/>
      <c r="M427" s="106"/>
      <c r="N427" s="106"/>
      <c r="O427" s="106"/>
      <c r="P427" s="106"/>
      <c r="Q427" s="106"/>
      <c r="R427" s="106"/>
      <c r="S427" s="106"/>
      <c r="T427" s="106"/>
      <c r="U427" s="106"/>
      <c r="V427" s="106"/>
      <c r="W427" s="106"/>
      <c r="X427" s="106"/>
      <c r="Y427" s="106"/>
      <c r="Z427" s="106"/>
      <c r="AA427" s="106"/>
      <c r="AB427" s="106"/>
      <c r="AC427" s="106"/>
      <c r="AD427" s="106"/>
      <c r="AE427" s="106"/>
      <c r="AF427" s="106"/>
      <c r="AG427" s="106"/>
      <c r="AH427" s="106"/>
      <c r="AI427" s="106"/>
      <c r="AJ427" s="106"/>
      <c r="AK427" s="106"/>
      <c r="AL427" s="106"/>
      <c r="AM427" s="106"/>
      <c r="AN427" s="106"/>
      <c r="AO427" s="106"/>
      <c r="AP427" s="106"/>
      <c r="AQ427" s="106"/>
      <c r="AR427" s="106"/>
      <c r="AS427" s="106"/>
      <c r="AT427" s="106"/>
      <c r="AU427" s="106"/>
      <c r="AV427" s="106"/>
      <c r="AW427" s="106"/>
      <c r="AX427" s="106"/>
      <c r="AY427" s="106"/>
      <c r="AZ427" s="106"/>
      <c r="BA427" s="106"/>
      <c r="BB427" s="106"/>
    </row>
    <row r="428" spans="2:54">
      <c r="B428" s="106"/>
      <c r="C428" s="106"/>
      <c r="D428" s="106"/>
      <c r="E428" s="106"/>
      <c r="F428" s="106"/>
      <c r="G428" s="106"/>
      <c r="H428" s="106"/>
      <c r="I428" s="106"/>
      <c r="J428" s="106"/>
      <c r="K428" s="106"/>
      <c r="L428" s="106"/>
      <c r="M428" s="106"/>
      <c r="N428" s="106"/>
      <c r="O428" s="106"/>
      <c r="P428" s="106"/>
      <c r="Q428" s="106"/>
      <c r="R428" s="106"/>
      <c r="S428" s="106"/>
      <c r="T428" s="106"/>
      <c r="U428" s="106"/>
      <c r="V428" s="106"/>
      <c r="W428" s="106"/>
      <c r="X428" s="106"/>
      <c r="Y428" s="106"/>
      <c r="Z428" s="106"/>
      <c r="AA428" s="106"/>
      <c r="AB428" s="106"/>
      <c r="AC428" s="106"/>
      <c r="AD428" s="106"/>
      <c r="AE428" s="106"/>
      <c r="AF428" s="106"/>
      <c r="AG428" s="106"/>
      <c r="AH428" s="106"/>
      <c r="AI428" s="106"/>
      <c r="AJ428" s="106"/>
      <c r="AK428" s="106"/>
      <c r="AL428" s="106"/>
      <c r="AM428" s="106"/>
      <c r="AN428" s="106"/>
      <c r="AO428" s="106"/>
      <c r="AP428" s="106"/>
      <c r="AQ428" s="106"/>
      <c r="AR428" s="106"/>
      <c r="AS428" s="106"/>
      <c r="AT428" s="106"/>
      <c r="AU428" s="106"/>
      <c r="AV428" s="106"/>
      <c r="AW428" s="106"/>
      <c r="AX428" s="106"/>
      <c r="AY428" s="106"/>
      <c r="AZ428" s="106"/>
      <c r="BA428" s="106"/>
      <c r="BB428" s="106"/>
    </row>
    <row r="429" spans="2:54">
      <c r="B429" s="106"/>
      <c r="C429" s="106"/>
      <c r="D429" s="106"/>
      <c r="E429" s="106"/>
      <c r="F429" s="106"/>
      <c r="G429" s="106"/>
      <c r="H429" s="106"/>
      <c r="I429" s="106"/>
      <c r="J429" s="106"/>
      <c r="K429" s="106"/>
      <c r="L429" s="106"/>
      <c r="M429" s="106"/>
      <c r="N429" s="106"/>
      <c r="O429" s="106"/>
      <c r="P429" s="106"/>
      <c r="Q429" s="106"/>
      <c r="R429" s="106"/>
      <c r="S429" s="106"/>
      <c r="T429" s="106"/>
      <c r="U429" s="106"/>
      <c r="V429" s="106"/>
      <c r="W429" s="106"/>
      <c r="X429" s="106"/>
      <c r="Y429" s="106"/>
      <c r="Z429" s="106"/>
      <c r="AA429" s="106"/>
      <c r="AB429" s="106"/>
      <c r="AC429" s="106"/>
      <c r="AD429" s="106"/>
      <c r="AE429" s="106"/>
      <c r="AF429" s="106"/>
      <c r="AG429" s="106"/>
      <c r="AH429" s="106"/>
      <c r="AI429" s="106"/>
      <c r="AJ429" s="106"/>
      <c r="AK429" s="106"/>
      <c r="AL429" s="106"/>
      <c r="AM429" s="106"/>
      <c r="AN429" s="106"/>
      <c r="AO429" s="106"/>
      <c r="AP429" s="106"/>
      <c r="AQ429" s="106"/>
      <c r="AR429" s="106"/>
      <c r="AS429" s="106"/>
      <c r="AT429" s="106"/>
      <c r="AU429" s="106"/>
      <c r="AV429" s="106"/>
      <c r="AW429" s="106"/>
      <c r="AX429" s="106"/>
      <c r="AY429" s="106"/>
      <c r="AZ429" s="106"/>
      <c r="BA429" s="106"/>
      <c r="BB429" s="106"/>
    </row>
    <row r="430" spans="2:54">
      <c r="B430" s="106"/>
      <c r="C430" s="106"/>
      <c r="D430" s="106"/>
      <c r="E430" s="106"/>
      <c r="F430" s="106"/>
      <c r="G430" s="106"/>
      <c r="H430" s="106"/>
      <c r="I430" s="106"/>
      <c r="J430" s="106"/>
      <c r="K430" s="106"/>
      <c r="L430" s="106"/>
      <c r="M430" s="106"/>
      <c r="N430" s="106"/>
      <c r="O430" s="106"/>
      <c r="P430" s="106"/>
      <c r="Q430" s="106"/>
      <c r="R430" s="106"/>
      <c r="S430" s="106"/>
      <c r="T430" s="106"/>
      <c r="U430" s="106"/>
      <c r="V430" s="106"/>
      <c r="W430" s="106"/>
      <c r="X430" s="106"/>
      <c r="Y430" s="106"/>
      <c r="Z430" s="106"/>
      <c r="AA430" s="106"/>
      <c r="AB430" s="106"/>
      <c r="AC430" s="106"/>
      <c r="AD430" s="106"/>
      <c r="AE430" s="106"/>
      <c r="AF430" s="106"/>
      <c r="AG430" s="106"/>
      <c r="AH430" s="106"/>
      <c r="AI430" s="106"/>
      <c r="AJ430" s="106"/>
      <c r="AK430" s="106"/>
      <c r="AL430" s="106"/>
      <c r="AM430" s="106"/>
      <c r="AN430" s="106"/>
      <c r="AO430" s="106"/>
      <c r="AP430" s="106"/>
      <c r="AQ430" s="106"/>
      <c r="AR430" s="106"/>
      <c r="AS430" s="106"/>
      <c r="AT430" s="106"/>
      <c r="AU430" s="106"/>
      <c r="AV430" s="106"/>
      <c r="AW430" s="106"/>
      <c r="AX430" s="106"/>
      <c r="AY430" s="106"/>
      <c r="AZ430" s="106"/>
      <c r="BA430" s="106"/>
      <c r="BB430" s="106"/>
    </row>
    <row r="431" spans="2:54">
      <c r="B431" s="106"/>
      <c r="C431" s="106"/>
      <c r="D431" s="106"/>
      <c r="E431" s="106"/>
      <c r="F431" s="106"/>
      <c r="G431" s="106"/>
      <c r="H431" s="106"/>
      <c r="I431" s="106"/>
      <c r="J431" s="106"/>
      <c r="K431" s="106"/>
      <c r="L431" s="106"/>
      <c r="M431" s="106"/>
      <c r="N431" s="106"/>
      <c r="O431" s="106"/>
      <c r="P431" s="106"/>
      <c r="Q431" s="106"/>
      <c r="R431" s="106"/>
      <c r="S431" s="106"/>
      <c r="T431" s="106"/>
      <c r="U431" s="106"/>
      <c r="V431" s="106"/>
      <c r="W431" s="106"/>
      <c r="X431" s="106"/>
      <c r="Y431" s="106"/>
      <c r="Z431" s="106"/>
      <c r="AA431" s="106"/>
      <c r="AB431" s="106"/>
      <c r="AC431" s="106"/>
      <c r="AD431" s="106"/>
      <c r="AE431" s="106"/>
      <c r="AF431" s="106"/>
      <c r="AG431" s="106"/>
      <c r="AH431" s="106"/>
      <c r="AI431" s="106"/>
      <c r="AJ431" s="106"/>
      <c r="AK431" s="106"/>
      <c r="AL431" s="106"/>
      <c r="AM431" s="106"/>
      <c r="AN431" s="106"/>
      <c r="AO431" s="106"/>
      <c r="AP431" s="106"/>
      <c r="AQ431" s="106"/>
      <c r="AR431" s="106"/>
      <c r="AS431" s="106"/>
      <c r="AT431" s="106"/>
      <c r="AU431" s="106"/>
      <c r="AV431" s="106"/>
      <c r="AW431" s="106"/>
      <c r="AX431" s="106"/>
      <c r="AY431" s="106"/>
      <c r="AZ431" s="106"/>
      <c r="BA431" s="106"/>
      <c r="BB431" s="106"/>
    </row>
    <row r="432" spans="2:54">
      <c r="B432" s="106"/>
      <c r="C432" s="106"/>
      <c r="D432" s="106"/>
      <c r="E432" s="106"/>
      <c r="F432" s="106"/>
      <c r="G432" s="106"/>
      <c r="H432" s="106"/>
      <c r="I432" s="106"/>
      <c r="J432" s="106"/>
      <c r="K432" s="106"/>
      <c r="L432" s="106"/>
      <c r="M432" s="106"/>
      <c r="N432" s="106"/>
      <c r="O432" s="106"/>
      <c r="P432" s="106"/>
      <c r="Q432" s="106"/>
      <c r="R432" s="106"/>
      <c r="S432" s="106"/>
      <c r="T432" s="106"/>
      <c r="U432" s="106"/>
      <c r="V432" s="106"/>
      <c r="W432" s="106"/>
      <c r="X432" s="106"/>
      <c r="Y432" s="106"/>
      <c r="Z432" s="106"/>
      <c r="AA432" s="106"/>
      <c r="AB432" s="106"/>
      <c r="AC432" s="106"/>
      <c r="AD432" s="106"/>
      <c r="AE432" s="106"/>
      <c r="AF432" s="106"/>
      <c r="AG432" s="106"/>
      <c r="AH432" s="106"/>
      <c r="AI432" s="106"/>
      <c r="AJ432" s="106"/>
      <c r="AK432" s="106"/>
      <c r="AL432" s="106"/>
      <c r="AM432" s="106"/>
      <c r="AN432" s="106"/>
      <c r="AO432" s="106"/>
      <c r="AP432" s="106"/>
      <c r="AQ432" s="106"/>
      <c r="AR432" s="106"/>
      <c r="AS432" s="106"/>
      <c r="AT432" s="106"/>
      <c r="AU432" s="106"/>
      <c r="AV432" s="106"/>
      <c r="AW432" s="106"/>
      <c r="AX432" s="106"/>
      <c r="AY432" s="106"/>
      <c r="AZ432" s="106"/>
      <c r="BA432" s="106"/>
      <c r="BB432" s="106"/>
    </row>
    <row r="433" spans="2:54">
      <c r="B433" s="106"/>
      <c r="C433" s="106"/>
      <c r="D433" s="106"/>
      <c r="E433" s="106"/>
      <c r="F433" s="106"/>
      <c r="G433" s="106"/>
      <c r="H433" s="106"/>
      <c r="I433" s="106"/>
      <c r="J433" s="106"/>
      <c r="K433" s="106"/>
      <c r="L433" s="106"/>
      <c r="M433" s="106"/>
      <c r="N433" s="106"/>
      <c r="O433" s="106"/>
      <c r="P433" s="106"/>
      <c r="Q433" s="106"/>
      <c r="R433" s="106"/>
      <c r="S433" s="106"/>
      <c r="T433" s="106"/>
      <c r="U433" s="106"/>
      <c r="V433" s="106"/>
      <c r="W433" s="106"/>
      <c r="X433" s="106"/>
      <c r="Y433" s="106"/>
      <c r="Z433" s="106"/>
      <c r="AA433" s="106"/>
      <c r="AB433" s="106"/>
      <c r="AC433" s="106"/>
      <c r="AD433" s="106"/>
      <c r="AE433" s="106"/>
      <c r="AF433" s="106"/>
      <c r="AG433" s="106"/>
      <c r="AH433" s="106"/>
      <c r="AI433" s="106"/>
      <c r="AJ433" s="106"/>
      <c r="AK433" s="106"/>
      <c r="AL433" s="106"/>
      <c r="AM433" s="106"/>
      <c r="AN433" s="106"/>
      <c r="AO433" s="106"/>
      <c r="AP433" s="106"/>
      <c r="AQ433" s="106"/>
      <c r="AR433" s="106"/>
      <c r="AS433" s="106"/>
      <c r="AT433" s="106"/>
      <c r="AU433" s="106"/>
      <c r="AV433" s="106"/>
      <c r="AW433" s="106"/>
      <c r="AX433" s="106"/>
      <c r="AY433" s="106"/>
      <c r="AZ433" s="106"/>
      <c r="BA433" s="106"/>
      <c r="BB433" s="106"/>
    </row>
    <row r="434" spans="2:54">
      <c r="B434" s="106"/>
      <c r="C434" s="106"/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106"/>
      <c r="Q434" s="106"/>
      <c r="R434" s="106"/>
      <c r="S434" s="106"/>
      <c r="T434" s="106"/>
      <c r="U434" s="106"/>
      <c r="V434" s="106"/>
      <c r="W434" s="106"/>
      <c r="X434" s="106"/>
      <c r="Y434" s="106"/>
      <c r="Z434" s="106"/>
      <c r="AA434" s="106"/>
      <c r="AB434" s="106"/>
      <c r="AC434" s="106"/>
      <c r="AD434" s="106"/>
      <c r="AE434" s="106"/>
      <c r="AF434" s="106"/>
      <c r="AG434" s="106"/>
      <c r="AH434" s="106"/>
      <c r="AI434" s="106"/>
      <c r="AJ434" s="106"/>
      <c r="AK434" s="106"/>
      <c r="AL434" s="106"/>
      <c r="AM434" s="106"/>
      <c r="AN434" s="106"/>
      <c r="AO434" s="106"/>
      <c r="AP434" s="106"/>
      <c r="AQ434" s="106"/>
      <c r="AR434" s="106"/>
      <c r="AS434" s="106"/>
      <c r="AT434" s="106"/>
      <c r="AU434" s="106"/>
      <c r="AV434" s="106"/>
      <c r="AW434" s="106"/>
      <c r="AX434" s="106"/>
      <c r="AY434" s="106"/>
      <c r="AZ434" s="106"/>
      <c r="BA434" s="106"/>
      <c r="BB434" s="106"/>
    </row>
    <row r="435" spans="2:54">
      <c r="B435" s="106"/>
      <c r="C435" s="106"/>
      <c r="D435" s="106"/>
      <c r="E435" s="106"/>
      <c r="F435" s="106"/>
      <c r="G435" s="106"/>
      <c r="H435" s="106"/>
      <c r="I435" s="106"/>
      <c r="J435" s="106"/>
      <c r="K435" s="106"/>
      <c r="L435" s="106"/>
      <c r="M435" s="106"/>
      <c r="N435" s="106"/>
      <c r="O435" s="106"/>
      <c r="P435" s="106"/>
      <c r="Q435" s="106"/>
      <c r="R435" s="106"/>
      <c r="S435" s="106"/>
      <c r="T435" s="106"/>
      <c r="U435" s="106"/>
      <c r="V435" s="106"/>
      <c r="W435" s="106"/>
      <c r="X435" s="106"/>
      <c r="Y435" s="106"/>
      <c r="Z435" s="106"/>
      <c r="AA435" s="106"/>
      <c r="AB435" s="106"/>
      <c r="AC435" s="106"/>
      <c r="AD435" s="106"/>
      <c r="AE435" s="106"/>
      <c r="AF435" s="106"/>
      <c r="AG435" s="106"/>
      <c r="AH435" s="106"/>
      <c r="AI435" s="106"/>
      <c r="AJ435" s="106"/>
      <c r="AK435" s="106"/>
      <c r="AL435" s="106"/>
      <c r="AM435" s="106"/>
      <c r="AN435" s="106"/>
      <c r="AO435" s="106"/>
      <c r="AP435" s="106"/>
      <c r="AQ435" s="106"/>
      <c r="AR435" s="106"/>
      <c r="AS435" s="106"/>
      <c r="AT435" s="106"/>
      <c r="AU435" s="106"/>
      <c r="AV435" s="106"/>
      <c r="AW435" s="106"/>
      <c r="AX435" s="106"/>
      <c r="AY435" s="106"/>
      <c r="AZ435" s="106"/>
      <c r="BA435" s="106"/>
      <c r="BB435" s="106"/>
    </row>
    <row r="436" spans="2:54">
      <c r="B436" s="106"/>
      <c r="C436" s="106"/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106"/>
      <c r="Q436" s="106"/>
      <c r="R436" s="106"/>
      <c r="S436" s="106"/>
      <c r="T436" s="106"/>
      <c r="U436" s="106"/>
      <c r="V436" s="106"/>
      <c r="W436" s="106"/>
      <c r="X436" s="106"/>
      <c r="Y436" s="106"/>
      <c r="Z436" s="106"/>
      <c r="AA436" s="106"/>
      <c r="AB436" s="106"/>
      <c r="AC436" s="106"/>
      <c r="AD436" s="106"/>
      <c r="AE436" s="106"/>
      <c r="AF436" s="106"/>
      <c r="AG436" s="106"/>
      <c r="AH436" s="106"/>
      <c r="AI436" s="106"/>
      <c r="AJ436" s="106"/>
      <c r="AK436" s="106"/>
      <c r="AL436" s="106"/>
      <c r="AM436" s="106"/>
      <c r="AN436" s="106"/>
      <c r="AO436" s="106"/>
      <c r="AP436" s="106"/>
      <c r="AQ436" s="106"/>
      <c r="AR436" s="106"/>
      <c r="AS436" s="106"/>
      <c r="AT436" s="106"/>
      <c r="AU436" s="106"/>
      <c r="AV436" s="106"/>
      <c r="AW436" s="106"/>
      <c r="AX436" s="106"/>
      <c r="AY436" s="106"/>
      <c r="AZ436" s="106"/>
      <c r="BA436" s="106"/>
      <c r="BB436" s="106"/>
    </row>
    <row r="437" spans="2:54">
      <c r="B437" s="106"/>
      <c r="C437" s="106"/>
      <c r="D437" s="106"/>
      <c r="E437" s="106"/>
      <c r="F437" s="106"/>
      <c r="G437" s="106"/>
      <c r="H437" s="106"/>
      <c r="I437" s="106"/>
      <c r="J437" s="106"/>
      <c r="K437" s="106"/>
      <c r="L437" s="106"/>
      <c r="M437" s="106"/>
      <c r="N437" s="106"/>
      <c r="O437" s="106"/>
      <c r="P437" s="106"/>
      <c r="Q437" s="106"/>
      <c r="R437" s="106"/>
      <c r="S437" s="106"/>
      <c r="T437" s="106"/>
      <c r="U437" s="106"/>
      <c r="V437" s="106"/>
      <c r="W437" s="106"/>
      <c r="X437" s="106"/>
      <c r="Y437" s="106"/>
      <c r="Z437" s="106"/>
      <c r="AA437" s="106"/>
      <c r="AB437" s="106"/>
      <c r="AC437" s="106"/>
      <c r="AD437" s="106"/>
      <c r="AE437" s="106"/>
      <c r="AF437" s="106"/>
      <c r="AG437" s="106"/>
      <c r="AH437" s="106"/>
      <c r="AI437" s="106"/>
      <c r="AJ437" s="106"/>
      <c r="AK437" s="106"/>
      <c r="AL437" s="106"/>
      <c r="AM437" s="106"/>
      <c r="AN437" s="106"/>
      <c r="AO437" s="106"/>
      <c r="AP437" s="106"/>
      <c r="AQ437" s="106"/>
      <c r="AR437" s="106"/>
      <c r="AS437" s="106"/>
      <c r="AT437" s="106"/>
      <c r="AU437" s="106"/>
      <c r="AV437" s="106"/>
      <c r="AW437" s="106"/>
      <c r="AX437" s="106"/>
      <c r="AY437" s="106"/>
      <c r="AZ437" s="106"/>
      <c r="BA437" s="106"/>
      <c r="BB437" s="106"/>
    </row>
    <row r="438" spans="2:54">
      <c r="B438" s="106"/>
      <c r="C438" s="106"/>
      <c r="D438" s="106"/>
      <c r="E438" s="106"/>
      <c r="F438" s="106"/>
      <c r="G438" s="106"/>
      <c r="H438" s="106"/>
      <c r="I438" s="106"/>
      <c r="J438" s="106"/>
      <c r="K438" s="106"/>
      <c r="L438" s="106"/>
      <c r="M438" s="106"/>
      <c r="N438" s="106"/>
      <c r="O438" s="106"/>
      <c r="P438" s="106"/>
      <c r="Q438" s="106"/>
      <c r="R438" s="106"/>
      <c r="S438" s="106"/>
      <c r="T438" s="106"/>
      <c r="U438" s="106"/>
      <c r="V438" s="106"/>
      <c r="W438" s="106"/>
      <c r="X438" s="106"/>
      <c r="Y438" s="106"/>
      <c r="Z438" s="106"/>
      <c r="AA438" s="106"/>
      <c r="AB438" s="106"/>
      <c r="AC438" s="106"/>
      <c r="AD438" s="106"/>
      <c r="AE438" s="106"/>
      <c r="AF438" s="106"/>
      <c r="AG438" s="106"/>
      <c r="AH438" s="106"/>
      <c r="AI438" s="106"/>
      <c r="AJ438" s="106"/>
      <c r="AK438" s="106"/>
      <c r="AL438" s="106"/>
      <c r="AM438" s="106"/>
      <c r="AN438" s="106"/>
      <c r="AO438" s="106"/>
      <c r="AP438" s="106"/>
      <c r="AQ438" s="106"/>
      <c r="AR438" s="106"/>
      <c r="AS438" s="106"/>
      <c r="AT438" s="106"/>
      <c r="AU438" s="106"/>
      <c r="AV438" s="106"/>
      <c r="AW438" s="106"/>
      <c r="AX438" s="106"/>
      <c r="AY438" s="106"/>
      <c r="AZ438" s="106"/>
      <c r="BA438" s="106"/>
      <c r="BB438" s="106"/>
    </row>
    <row r="439" spans="2:54">
      <c r="B439" s="106"/>
      <c r="C439" s="106"/>
      <c r="D439" s="106"/>
      <c r="E439" s="106"/>
      <c r="F439" s="106"/>
      <c r="G439" s="106"/>
      <c r="H439" s="106"/>
      <c r="I439" s="106"/>
      <c r="J439" s="106"/>
      <c r="K439" s="106"/>
      <c r="L439" s="106"/>
      <c r="M439" s="106"/>
      <c r="N439" s="106"/>
      <c r="O439" s="106"/>
      <c r="P439" s="106"/>
      <c r="Q439" s="106"/>
      <c r="R439" s="106"/>
      <c r="S439" s="106"/>
      <c r="T439" s="106"/>
      <c r="U439" s="106"/>
      <c r="V439" s="106"/>
      <c r="W439" s="106"/>
      <c r="X439" s="106"/>
      <c r="Y439" s="106"/>
      <c r="Z439" s="106"/>
      <c r="AA439" s="106"/>
      <c r="AB439" s="106"/>
      <c r="AC439" s="106"/>
      <c r="AD439" s="106"/>
      <c r="AE439" s="106"/>
      <c r="AF439" s="106"/>
      <c r="AG439" s="106"/>
      <c r="AH439" s="106"/>
      <c r="AI439" s="106"/>
      <c r="AJ439" s="106"/>
      <c r="AK439" s="106"/>
      <c r="AL439" s="106"/>
      <c r="AM439" s="106"/>
      <c r="AN439" s="106"/>
      <c r="AO439" s="106"/>
      <c r="AP439" s="106"/>
      <c r="AQ439" s="106"/>
      <c r="AR439" s="106"/>
      <c r="AS439" s="106"/>
      <c r="AT439" s="106"/>
      <c r="AU439" s="106"/>
      <c r="AV439" s="106"/>
      <c r="AW439" s="106"/>
      <c r="AX439" s="106"/>
      <c r="AY439" s="106"/>
      <c r="AZ439" s="106"/>
      <c r="BA439" s="106"/>
      <c r="BB439" s="106"/>
    </row>
    <row r="440" spans="2:54">
      <c r="B440" s="106"/>
      <c r="C440" s="106"/>
      <c r="D440" s="106"/>
      <c r="E440" s="106"/>
      <c r="F440" s="106"/>
      <c r="G440" s="106"/>
      <c r="H440" s="106"/>
      <c r="I440" s="106"/>
      <c r="J440" s="106"/>
      <c r="K440" s="106"/>
      <c r="L440" s="106"/>
      <c r="M440" s="106"/>
      <c r="N440" s="106"/>
      <c r="O440" s="106"/>
      <c r="P440" s="106"/>
      <c r="Q440" s="106"/>
      <c r="R440" s="106"/>
      <c r="S440" s="106"/>
      <c r="T440" s="106"/>
      <c r="U440" s="106"/>
      <c r="V440" s="106"/>
      <c r="W440" s="106"/>
      <c r="X440" s="106"/>
      <c r="Y440" s="106"/>
      <c r="Z440" s="106"/>
      <c r="AA440" s="106"/>
      <c r="AB440" s="106"/>
      <c r="AC440" s="106"/>
      <c r="AD440" s="106"/>
      <c r="AE440" s="106"/>
      <c r="AF440" s="106"/>
      <c r="AG440" s="106"/>
      <c r="AH440" s="106"/>
      <c r="AI440" s="106"/>
      <c r="AJ440" s="106"/>
      <c r="AK440" s="106"/>
      <c r="AL440" s="106"/>
      <c r="AM440" s="106"/>
      <c r="AN440" s="106"/>
      <c r="AO440" s="106"/>
      <c r="AP440" s="106"/>
      <c r="AQ440" s="106"/>
      <c r="AR440" s="106"/>
      <c r="AS440" s="106"/>
      <c r="AT440" s="106"/>
      <c r="AU440" s="106"/>
      <c r="AV440" s="106"/>
      <c r="AW440" s="106"/>
      <c r="AX440" s="106"/>
      <c r="AY440" s="106"/>
      <c r="AZ440" s="106"/>
      <c r="BA440" s="106"/>
      <c r="BB440" s="106"/>
    </row>
    <row r="441" spans="2:54">
      <c r="B441" s="106"/>
      <c r="C441" s="106"/>
      <c r="D441" s="106"/>
      <c r="E441" s="106"/>
      <c r="F441" s="106"/>
      <c r="G441" s="106"/>
      <c r="H441" s="106"/>
      <c r="I441" s="106"/>
      <c r="J441" s="106"/>
      <c r="K441" s="106"/>
      <c r="L441" s="106"/>
      <c r="M441" s="106"/>
      <c r="N441" s="106"/>
      <c r="O441" s="106"/>
      <c r="P441" s="106"/>
      <c r="Q441" s="106"/>
      <c r="R441" s="106"/>
      <c r="S441" s="106"/>
      <c r="T441" s="106"/>
      <c r="U441" s="106"/>
      <c r="V441" s="106"/>
      <c r="W441" s="106"/>
      <c r="X441" s="106"/>
      <c r="Y441" s="106"/>
      <c r="Z441" s="106"/>
      <c r="AA441" s="106"/>
      <c r="AB441" s="106"/>
      <c r="AC441" s="106"/>
      <c r="AD441" s="106"/>
      <c r="AE441" s="106"/>
      <c r="AF441" s="106"/>
      <c r="AG441" s="106"/>
      <c r="AH441" s="106"/>
      <c r="AI441" s="106"/>
      <c r="AJ441" s="106"/>
      <c r="AK441" s="106"/>
      <c r="AL441" s="106"/>
      <c r="AM441" s="106"/>
      <c r="AN441" s="106"/>
      <c r="AO441" s="106"/>
      <c r="AP441" s="106"/>
      <c r="AQ441" s="106"/>
      <c r="AR441" s="106"/>
      <c r="AS441" s="106"/>
      <c r="AT441" s="106"/>
      <c r="AU441" s="106"/>
      <c r="AV441" s="106"/>
      <c r="AW441" s="106"/>
      <c r="AX441" s="106"/>
      <c r="AY441" s="106"/>
      <c r="AZ441" s="106"/>
      <c r="BA441" s="106"/>
      <c r="BB441" s="106"/>
    </row>
    <row r="442" spans="2:54">
      <c r="B442" s="106"/>
      <c r="C442" s="106"/>
      <c r="D442" s="106"/>
      <c r="E442" s="106"/>
      <c r="F442" s="106"/>
      <c r="G442" s="106"/>
      <c r="H442" s="106"/>
      <c r="I442" s="106"/>
      <c r="J442" s="106"/>
      <c r="K442" s="106"/>
      <c r="L442" s="106"/>
      <c r="M442" s="106"/>
      <c r="N442" s="106"/>
      <c r="O442" s="106"/>
      <c r="P442" s="106"/>
      <c r="Q442" s="106"/>
      <c r="R442" s="106"/>
      <c r="S442" s="106"/>
      <c r="T442" s="106"/>
      <c r="U442" s="106"/>
      <c r="V442" s="106"/>
      <c r="W442" s="106"/>
      <c r="X442" s="106"/>
      <c r="Y442" s="106"/>
      <c r="Z442" s="106"/>
      <c r="AA442" s="106"/>
      <c r="AB442" s="106"/>
      <c r="AC442" s="106"/>
      <c r="AD442" s="106"/>
      <c r="AE442" s="106"/>
      <c r="AF442" s="106"/>
      <c r="AG442" s="106"/>
      <c r="AH442" s="106"/>
      <c r="AI442" s="106"/>
      <c r="AJ442" s="106"/>
      <c r="AK442" s="106"/>
      <c r="AL442" s="106"/>
      <c r="AM442" s="106"/>
      <c r="AN442" s="106"/>
      <c r="AO442" s="106"/>
      <c r="AP442" s="106"/>
      <c r="AQ442" s="106"/>
      <c r="AR442" s="106"/>
      <c r="AS442" s="106"/>
      <c r="AT442" s="106"/>
      <c r="AU442" s="106"/>
      <c r="AV442" s="106"/>
      <c r="AW442" s="106"/>
      <c r="AX442" s="106"/>
      <c r="AY442" s="106"/>
      <c r="AZ442" s="106"/>
      <c r="BA442" s="106"/>
      <c r="BB442" s="106"/>
    </row>
    <row r="443" spans="2:54">
      <c r="B443" s="106"/>
      <c r="C443" s="106"/>
      <c r="D443" s="106"/>
      <c r="E443" s="106"/>
      <c r="F443" s="106"/>
      <c r="G443" s="106"/>
      <c r="H443" s="106"/>
      <c r="I443" s="106"/>
      <c r="J443" s="106"/>
      <c r="K443" s="106"/>
      <c r="L443" s="106"/>
      <c r="M443" s="106"/>
      <c r="N443" s="106"/>
      <c r="O443" s="106"/>
      <c r="P443" s="106"/>
      <c r="Q443" s="106"/>
      <c r="R443" s="106"/>
      <c r="S443" s="106"/>
      <c r="T443" s="106"/>
      <c r="U443" s="106"/>
      <c r="V443" s="106"/>
      <c r="W443" s="106"/>
      <c r="X443" s="106"/>
      <c r="Y443" s="106"/>
      <c r="Z443" s="106"/>
      <c r="AA443" s="106"/>
      <c r="AB443" s="106"/>
      <c r="AC443" s="106"/>
      <c r="AD443" s="106"/>
      <c r="AE443" s="106"/>
      <c r="AF443" s="106"/>
      <c r="AG443" s="106"/>
      <c r="AH443" s="106"/>
      <c r="AI443" s="106"/>
      <c r="AJ443" s="106"/>
      <c r="AK443" s="106"/>
      <c r="AL443" s="106"/>
      <c r="AM443" s="106"/>
      <c r="AN443" s="106"/>
      <c r="AO443" s="106"/>
      <c r="AP443" s="106"/>
      <c r="AQ443" s="106"/>
      <c r="AR443" s="106"/>
      <c r="AS443" s="106"/>
      <c r="AT443" s="106"/>
      <c r="AU443" s="106"/>
      <c r="AV443" s="106"/>
      <c r="AW443" s="106"/>
      <c r="AX443" s="106"/>
      <c r="AY443" s="106"/>
      <c r="AZ443" s="106"/>
      <c r="BA443" s="106"/>
      <c r="BB443" s="106"/>
    </row>
    <row r="444" spans="2:54">
      <c r="B444" s="106"/>
      <c r="C444" s="106"/>
      <c r="D444" s="106"/>
      <c r="E444" s="106"/>
      <c r="F444" s="106"/>
      <c r="G444" s="106"/>
      <c r="H444" s="106"/>
      <c r="I444" s="106"/>
      <c r="J444" s="106"/>
      <c r="K444" s="106"/>
      <c r="L444" s="106"/>
      <c r="M444" s="106"/>
      <c r="N444" s="106"/>
      <c r="O444" s="106"/>
      <c r="P444" s="106"/>
      <c r="Q444" s="106"/>
      <c r="R444" s="106"/>
      <c r="S444" s="106"/>
      <c r="T444" s="106"/>
      <c r="U444" s="106"/>
      <c r="V444" s="106"/>
      <c r="W444" s="106"/>
      <c r="X444" s="106"/>
      <c r="Y444" s="106"/>
      <c r="Z444" s="106"/>
      <c r="AA444" s="106"/>
      <c r="AB444" s="106"/>
      <c r="AC444" s="106"/>
      <c r="AD444" s="106"/>
      <c r="AE444" s="106"/>
      <c r="AF444" s="106"/>
      <c r="AG444" s="106"/>
      <c r="AH444" s="106"/>
      <c r="AI444" s="106"/>
      <c r="AJ444" s="106"/>
      <c r="AK444" s="106"/>
      <c r="AL444" s="106"/>
      <c r="AM444" s="106"/>
      <c r="AN444" s="106"/>
      <c r="AO444" s="106"/>
      <c r="AP444" s="106"/>
      <c r="AQ444" s="106"/>
      <c r="AR444" s="106"/>
      <c r="AS444" s="106"/>
      <c r="AT444" s="106"/>
      <c r="AU444" s="106"/>
      <c r="AV444" s="106"/>
      <c r="AW444" s="106"/>
      <c r="AX444" s="106"/>
      <c r="AY444" s="106"/>
      <c r="AZ444" s="106"/>
      <c r="BA444" s="106"/>
      <c r="BB444" s="106"/>
    </row>
    <row r="445" spans="2:54">
      <c r="B445" s="106"/>
      <c r="C445" s="106"/>
      <c r="D445" s="106"/>
      <c r="E445" s="106"/>
      <c r="F445" s="106"/>
      <c r="G445" s="106"/>
      <c r="H445" s="106"/>
      <c r="I445" s="106"/>
      <c r="J445" s="106"/>
      <c r="K445" s="106"/>
      <c r="L445" s="106"/>
      <c r="M445" s="106"/>
      <c r="N445" s="106"/>
      <c r="O445" s="106"/>
      <c r="P445" s="106"/>
      <c r="Q445" s="106"/>
      <c r="R445" s="106"/>
      <c r="S445" s="106"/>
      <c r="T445" s="106"/>
      <c r="U445" s="106"/>
      <c r="V445" s="106"/>
      <c r="W445" s="106"/>
      <c r="X445" s="106"/>
      <c r="Y445" s="106"/>
      <c r="Z445" s="106"/>
      <c r="AA445" s="106"/>
      <c r="AB445" s="106"/>
      <c r="AC445" s="106"/>
      <c r="AD445" s="106"/>
      <c r="AE445" s="106"/>
      <c r="AF445" s="106"/>
      <c r="AG445" s="106"/>
      <c r="AH445" s="106"/>
      <c r="AI445" s="106"/>
      <c r="AJ445" s="106"/>
      <c r="AK445" s="106"/>
      <c r="AL445" s="106"/>
      <c r="AM445" s="106"/>
      <c r="AN445" s="106"/>
      <c r="AO445" s="106"/>
      <c r="AP445" s="106"/>
      <c r="AQ445" s="106"/>
      <c r="AR445" s="106"/>
      <c r="AS445" s="106"/>
      <c r="AT445" s="106"/>
      <c r="AU445" s="106"/>
      <c r="AV445" s="106"/>
      <c r="AW445" s="106"/>
      <c r="AX445" s="106"/>
      <c r="AY445" s="106"/>
      <c r="AZ445" s="106"/>
      <c r="BA445" s="106"/>
      <c r="BB445" s="106"/>
    </row>
    <row r="446" spans="2:54">
      <c r="B446" s="106"/>
      <c r="C446" s="106"/>
      <c r="D446" s="106"/>
      <c r="E446" s="106"/>
      <c r="F446" s="106"/>
      <c r="G446" s="106"/>
      <c r="H446" s="106"/>
      <c r="I446" s="106"/>
      <c r="J446" s="106"/>
      <c r="K446" s="106"/>
      <c r="L446" s="106"/>
      <c r="M446" s="106"/>
      <c r="N446" s="106"/>
      <c r="O446" s="106"/>
      <c r="P446" s="106"/>
      <c r="Q446" s="106"/>
      <c r="R446" s="106"/>
      <c r="S446" s="106"/>
      <c r="T446" s="106"/>
      <c r="U446" s="106"/>
      <c r="V446" s="106"/>
      <c r="W446" s="106"/>
      <c r="X446" s="106"/>
      <c r="Y446" s="106"/>
      <c r="Z446" s="106"/>
      <c r="AA446" s="106"/>
      <c r="AB446" s="106"/>
      <c r="AC446" s="106"/>
      <c r="AD446" s="106"/>
      <c r="AE446" s="106"/>
      <c r="AF446" s="106"/>
      <c r="AG446" s="106"/>
      <c r="AH446" s="106"/>
      <c r="AI446" s="106"/>
      <c r="AJ446" s="106"/>
      <c r="AK446" s="106"/>
      <c r="AL446" s="106"/>
      <c r="AM446" s="106"/>
      <c r="AN446" s="106"/>
      <c r="AO446" s="106"/>
      <c r="AP446" s="106"/>
      <c r="AQ446" s="106"/>
      <c r="AR446" s="106"/>
      <c r="AS446" s="106"/>
      <c r="AT446" s="106"/>
      <c r="AU446" s="106"/>
      <c r="AV446" s="106"/>
      <c r="AW446" s="106"/>
      <c r="AX446" s="106"/>
      <c r="AY446" s="106"/>
      <c r="AZ446" s="106"/>
      <c r="BA446" s="106"/>
      <c r="BB446" s="106"/>
    </row>
    <row r="447" spans="2:54">
      <c r="B447" s="106"/>
      <c r="C447" s="106"/>
      <c r="D447" s="106"/>
      <c r="E447" s="106"/>
      <c r="F447" s="106"/>
      <c r="G447" s="106"/>
      <c r="H447" s="106"/>
      <c r="I447" s="106"/>
      <c r="J447" s="106"/>
      <c r="K447" s="106"/>
      <c r="L447" s="106"/>
      <c r="M447" s="106"/>
      <c r="N447" s="106"/>
      <c r="O447" s="106"/>
      <c r="P447" s="106"/>
      <c r="Q447" s="106"/>
      <c r="R447" s="106"/>
      <c r="S447" s="106"/>
      <c r="T447" s="106"/>
      <c r="U447" s="106"/>
      <c r="V447" s="106"/>
      <c r="W447" s="106"/>
      <c r="X447" s="106"/>
      <c r="Y447" s="106"/>
      <c r="Z447" s="106"/>
      <c r="AA447" s="106"/>
      <c r="AB447" s="106"/>
      <c r="AC447" s="106"/>
      <c r="AD447" s="106"/>
      <c r="AE447" s="106"/>
      <c r="AF447" s="106"/>
      <c r="AG447" s="106"/>
      <c r="AH447" s="106"/>
      <c r="AI447" s="106"/>
      <c r="AJ447" s="106"/>
      <c r="AK447" s="106"/>
      <c r="AL447" s="106"/>
      <c r="AM447" s="106"/>
      <c r="AN447" s="106"/>
      <c r="AO447" s="106"/>
      <c r="AP447" s="106"/>
      <c r="AQ447" s="106"/>
      <c r="AR447" s="106"/>
      <c r="AS447" s="106"/>
      <c r="AT447" s="106"/>
      <c r="AU447" s="106"/>
      <c r="AV447" s="106"/>
      <c r="AW447" s="106"/>
      <c r="AX447" s="106"/>
      <c r="AY447" s="106"/>
      <c r="AZ447" s="106"/>
      <c r="BA447" s="106"/>
      <c r="BB447" s="106"/>
    </row>
    <row r="448" spans="2:54">
      <c r="B448" s="106"/>
      <c r="C448" s="106"/>
      <c r="D448" s="106"/>
      <c r="E448" s="106"/>
      <c r="F448" s="106"/>
      <c r="G448" s="106"/>
      <c r="H448" s="106"/>
      <c r="I448" s="106"/>
      <c r="J448" s="106"/>
      <c r="K448" s="106"/>
      <c r="L448" s="106"/>
      <c r="M448" s="106"/>
      <c r="N448" s="106"/>
      <c r="O448" s="106"/>
      <c r="P448" s="106"/>
      <c r="Q448" s="106"/>
      <c r="R448" s="106"/>
      <c r="S448" s="106"/>
      <c r="T448" s="106"/>
      <c r="U448" s="106"/>
      <c r="V448" s="106"/>
      <c r="W448" s="106"/>
      <c r="X448" s="106"/>
      <c r="Y448" s="106"/>
      <c r="Z448" s="106"/>
      <c r="AA448" s="106"/>
      <c r="AB448" s="106"/>
      <c r="AC448" s="106"/>
      <c r="AD448" s="106"/>
      <c r="AE448" s="106"/>
      <c r="AF448" s="106"/>
      <c r="AG448" s="106"/>
      <c r="AH448" s="106"/>
      <c r="AI448" s="106"/>
      <c r="AJ448" s="106"/>
      <c r="AK448" s="106"/>
      <c r="AL448" s="106"/>
      <c r="AM448" s="106"/>
      <c r="AN448" s="106"/>
      <c r="AO448" s="106"/>
      <c r="AP448" s="106"/>
      <c r="AQ448" s="106"/>
      <c r="AR448" s="106"/>
      <c r="AS448" s="106"/>
      <c r="AT448" s="106"/>
      <c r="AU448" s="106"/>
      <c r="AV448" s="106"/>
      <c r="AW448" s="106"/>
      <c r="AX448" s="106"/>
      <c r="AY448" s="106"/>
      <c r="AZ448" s="106"/>
      <c r="BA448" s="106"/>
      <c r="BB448" s="106"/>
    </row>
    <row r="449" spans="2:54">
      <c r="B449" s="106"/>
      <c r="C449" s="106"/>
      <c r="D449" s="106"/>
      <c r="E449" s="106"/>
      <c r="F449" s="106"/>
      <c r="G449" s="106"/>
      <c r="H449" s="106"/>
      <c r="I449" s="106"/>
      <c r="J449" s="106"/>
      <c r="K449" s="106"/>
      <c r="L449" s="106"/>
      <c r="M449" s="106"/>
      <c r="N449" s="106"/>
      <c r="O449" s="106"/>
      <c r="P449" s="106"/>
      <c r="Q449" s="106"/>
      <c r="R449" s="106"/>
      <c r="S449" s="106"/>
      <c r="T449" s="106"/>
      <c r="U449" s="106"/>
      <c r="V449" s="106"/>
      <c r="W449" s="106"/>
      <c r="X449" s="106"/>
      <c r="Y449" s="106"/>
      <c r="Z449" s="106"/>
      <c r="AA449" s="106"/>
      <c r="AB449" s="106"/>
      <c r="AC449" s="106"/>
      <c r="AD449" s="106"/>
      <c r="AE449" s="106"/>
      <c r="AF449" s="106"/>
      <c r="AG449" s="106"/>
      <c r="AH449" s="106"/>
      <c r="AI449" s="106"/>
      <c r="AJ449" s="106"/>
      <c r="AK449" s="106"/>
      <c r="AL449" s="106"/>
      <c r="AM449" s="106"/>
      <c r="AN449" s="106"/>
      <c r="AO449" s="106"/>
      <c r="AP449" s="106"/>
      <c r="AQ449" s="106"/>
      <c r="AR449" s="106"/>
      <c r="AS449" s="106"/>
      <c r="AT449" s="106"/>
      <c r="AU449" s="106"/>
      <c r="AV449" s="106"/>
      <c r="AW449" s="106"/>
      <c r="AX449" s="106"/>
      <c r="AY449" s="106"/>
      <c r="AZ449" s="106"/>
      <c r="BA449" s="106"/>
      <c r="BB449" s="106"/>
    </row>
    <row r="450" spans="2:54">
      <c r="B450" s="106"/>
      <c r="C450" s="106"/>
      <c r="D450" s="106"/>
      <c r="E450" s="106"/>
      <c r="F450" s="106"/>
      <c r="G450" s="106"/>
      <c r="H450" s="106"/>
      <c r="I450" s="106"/>
      <c r="J450" s="106"/>
      <c r="K450" s="106"/>
      <c r="L450" s="106"/>
      <c r="M450" s="106"/>
      <c r="N450" s="106"/>
      <c r="O450" s="106"/>
      <c r="P450" s="106"/>
      <c r="Q450" s="106"/>
      <c r="R450" s="106"/>
      <c r="S450" s="106"/>
      <c r="T450" s="106"/>
      <c r="U450" s="106"/>
      <c r="V450" s="106"/>
      <c r="W450" s="106"/>
      <c r="X450" s="106"/>
      <c r="Y450" s="106"/>
      <c r="Z450" s="106"/>
      <c r="AA450" s="106"/>
      <c r="AB450" s="106"/>
      <c r="AC450" s="106"/>
      <c r="AD450" s="106"/>
      <c r="AE450" s="106"/>
      <c r="AF450" s="106"/>
      <c r="AG450" s="106"/>
      <c r="AH450" s="106"/>
      <c r="AI450" s="106"/>
      <c r="AJ450" s="106"/>
      <c r="AK450" s="106"/>
      <c r="AL450" s="106"/>
      <c r="AM450" s="106"/>
      <c r="AN450" s="106"/>
      <c r="AO450" s="106"/>
      <c r="AP450" s="106"/>
      <c r="AQ450" s="106"/>
      <c r="AR450" s="106"/>
      <c r="AS450" s="106"/>
      <c r="AT450" s="106"/>
      <c r="AU450" s="106"/>
      <c r="AV450" s="106"/>
      <c r="AW450" s="106"/>
      <c r="AX450" s="106"/>
      <c r="AY450" s="106"/>
      <c r="AZ450" s="106"/>
      <c r="BA450" s="106"/>
      <c r="BB450" s="106"/>
    </row>
    <row r="451" spans="2:54">
      <c r="B451" s="106"/>
      <c r="C451" s="106"/>
      <c r="D451" s="106"/>
      <c r="E451" s="106"/>
      <c r="F451" s="106"/>
      <c r="G451" s="106"/>
      <c r="H451" s="106"/>
      <c r="I451" s="106"/>
      <c r="J451" s="106"/>
      <c r="K451" s="106"/>
      <c r="L451" s="106"/>
      <c r="M451" s="106"/>
      <c r="N451" s="106"/>
      <c r="O451" s="106"/>
      <c r="P451" s="106"/>
      <c r="Q451" s="106"/>
      <c r="R451" s="106"/>
      <c r="S451" s="106"/>
      <c r="T451" s="106"/>
      <c r="U451" s="106"/>
      <c r="V451" s="106"/>
      <c r="W451" s="106"/>
      <c r="X451" s="106"/>
      <c r="Y451" s="106"/>
      <c r="Z451" s="106"/>
      <c r="AA451" s="106"/>
      <c r="AB451" s="106"/>
      <c r="AC451" s="106"/>
      <c r="AD451" s="106"/>
      <c r="AE451" s="106"/>
      <c r="AF451" s="106"/>
      <c r="AG451" s="106"/>
      <c r="AH451" s="106"/>
      <c r="AI451" s="106"/>
      <c r="AJ451" s="106"/>
      <c r="AK451" s="106"/>
      <c r="AL451" s="106"/>
      <c r="AM451" s="106"/>
      <c r="AN451" s="106"/>
      <c r="AO451" s="106"/>
      <c r="AP451" s="106"/>
      <c r="AQ451" s="106"/>
      <c r="AR451" s="106"/>
      <c r="AS451" s="106"/>
      <c r="AT451" s="106"/>
      <c r="AU451" s="106"/>
      <c r="AV451" s="106"/>
      <c r="AW451" s="106"/>
      <c r="AX451" s="106"/>
      <c r="AY451" s="106"/>
      <c r="AZ451" s="106"/>
      <c r="BA451" s="106"/>
      <c r="BB451" s="106"/>
    </row>
    <row r="452" spans="2:54">
      <c r="B452" s="106"/>
      <c r="C452" s="106"/>
      <c r="D452" s="106"/>
      <c r="E452" s="106"/>
      <c r="F452" s="106"/>
      <c r="G452" s="106"/>
      <c r="H452" s="106"/>
      <c r="I452" s="106"/>
      <c r="J452" s="106"/>
      <c r="K452" s="106"/>
      <c r="L452" s="106"/>
      <c r="M452" s="106"/>
      <c r="N452" s="106"/>
      <c r="O452" s="106"/>
      <c r="P452" s="106"/>
      <c r="Q452" s="106"/>
      <c r="R452" s="106"/>
      <c r="S452" s="106"/>
      <c r="T452" s="106"/>
      <c r="U452" s="106"/>
      <c r="V452" s="106"/>
      <c r="W452" s="106"/>
      <c r="X452" s="106"/>
      <c r="Y452" s="106"/>
      <c r="Z452" s="106"/>
      <c r="AA452" s="106"/>
      <c r="AB452" s="106"/>
      <c r="AC452" s="106"/>
      <c r="AD452" s="106"/>
      <c r="AE452" s="106"/>
      <c r="AF452" s="106"/>
      <c r="AG452" s="106"/>
      <c r="AH452" s="106"/>
      <c r="AI452" s="106"/>
      <c r="AJ452" s="106"/>
      <c r="AK452" s="106"/>
      <c r="AL452" s="106"/>
      <c r="AM452" s="106"/>
      <c r="AN452" s="106"/>
      <c r="AO452" s="106"/>
      <c r="AP452" s="106"/>
      <c r="AQ452" s="106"/>
      <c r="AR452" s="106"/>
      <c r="AS452" s="106"/>
      <c r="AT452" s="106"/>
      <c r="AU452" s="106"/>
      <c r="AV452" s="106"/>
      <c r="AW452" s="106"/>
      <c r="AX452" s="106"/>
      <c r="AY452" s="106"/>
      <c r="AZ452" s="106"/>
      <c r="BA452" s="106"/>
      <c r="BB452" s="106"/>
    </row>
    <row r="453" spans="2:54">
      <c r="B453" s="106"/>
      <c r="C453" s="106"/>
      <c r="D453" s="106"/>
      <c r="E453" s="106"/>
      <c r="F453" s="106"/>
      <c r="G453" s="106"/>
      <c r="H453" s="106"/>
      <c r="I453" s="106"/>
      <c r="J453" s="106"/>
      <c r="K453" s="106"/>
      <c r="L453" s="106"/>
      <c r="M453" s="106"/>
      <c r="N453" s="106"/>
      <c r="O453" s="106"/>
      <c r="P453" s="106"/>
      <c r="Q453" s="106"/>
      <c r="R453" s="106"/>
      <c r="S453" s="106"/>
      <c r="T453" s="106"/>
      <c r="U453" s="106"/>
      <c r="V453" s="106"/>
      <c r="W453" s="106"/>
      <c r="X453" s="106"/>
      <c r="Y453" s="106"/>
      <c r="Z453" s="106"/>
      <c r="AA453" s="106"/>
      <c r="AB453" s="106"/>
      <c r="AC453" s="106"/>
      <c r="AD453" s="106"/>
      <c r="AE453" s="106"/>
      <c r="AF453" s="106"/>
      <c r="AG453" s="106"/>
      <c r="AH453" s="106"/>
      <c r="AI453" s="106"/>
      <c r="AJ453" s="106"/>
      <c r="AK453" s="106"/>
      <c r="AL453" s="106"/>
      <c r="AM453" s="106"/>
      <c r="AN453" s="106"/>
      <c r="AO453" s="106"/>
      <c r="AP453" s="106"/>
      <c r="AQ453" s="106"/>
      <c r="AR453" s="106"/>
      <c r="AS453" s="106"/>
      <c r="AT453" s="106"/>
      <c r="AU453" s="106"/>
      <c r="AV453" s="106"/>
      <c r="AW453" s="106"/>
      <c r="AX453" s="106"/>
      <c r="AY453" s="106"/>
      <c r="AZ453" s="106"/>
      <c r="BA453" s="106"/>
      <c r="BB453" s="106"/>
    </row>
    <row r="454" spans="2:54">
      <c r="B454" s="106"/>
      <c r="C454" s="106"/>
      <c r="D454" s="106"/>
      <c r="E454" s="106"/>
      <c r="F454" s="106"/>
      <c r="G454" s="106"/>
      <c r="H454" s="106"/>
      <c r="I454" s="106"/>
      <c r="J454" s="106"/>
      <c r="K454" s="106"/>
      <c r="L454" s="106"/>
      <c r="M454" s="106"/>
      <c r="N454" s="106"/>
      <c r="O454" s="106"/>
      <c r="P454" s="106"/>
      <c r="Q454" s="106"/>
      <c r="R454" s="106"/>
      <c r="S454" s="106"/>
      <c r="T454" s="106"/>
      <c r="U454" s="106"/>
      <c r="V454" s="106"/>
      <c r="W454" s="106"/>
      <c r="X454" s="106"/>
      <c r="Y454" s="106"/>
      <c r="Z454" s="106"/>
      <c r="AA454" s="106"/>
      <c r="AB454" s="106"/>
      <c r="AC454" s="106"/>
      <c r="AD454" s="106"/>
      <c r="AE454" s="106"/>
      <c r="AF454" s="106"/>
      <c r="AG454" s="106"/>
      <c r="AH454" s="106"/>
      <c r="AI454" s="106"/>
      <c r="AJ454" s="106"/>
      <c r="AK454" s="106"/>
      <c r="AL454" s="106"/>
      <c r="AM454" s="106"/>
      <c r="AN454" s="106"/>
      <c r="AO454" s="106"/>
      <c r="AP454" s="106"/>
      <c r="AQ454" s="106"/>
      <c r="AR454" s="106"/>
      <c r="AS454" s="106"/>
      <c r="AT454" s="106"/>
      <c r="AU454" s="106"/>
      <c r="AV454" s="106"/>
      <c r="AW454" s="106"/>
      <c r="AX454" s="106"/>
      <c r="AY454" s="106"/>
      <c r="AZ454" s="106"/>
      <c r="BA454" s="106"/>
      <c r="BB454" s="106"/>
    </row>
    <row r="455" spans="2:54">
      <c r="B455" s="106"/>
      <c r="C455" s="106"/>
      <c r="D455" s="106"/>
      <c r="E455" s="106"/>
      <c r="F455" s="106"/>
      <c r="G455" s="106"/>
      <c r="H455" s="106"/>
      <c r="I455" s="106"/>
      <c r="J455" s="106"/>
      <c r="K455" s="106"/>
      <c r="L455" s="106"/>
      <c r="M455" s="106"/>
      <c r="N455" s="106"/>
      <c r="O455" s="106"/>
      <c r="P455" s="106"/>
      <c r="Q455" s="106"/>
      <c r="R455" s="106"/>
      <c r="S455" s="106"/>
      <c r="T455" s="106"/>
      <c r="U455" s="106"/>
      <c r="V455" s="106"/>
      <c r="W455" s="106"/>
      <c r="X455" s="106"/>
      <c r="Y455" s="106"/>
      <c r="Z455" s="106"/>
      <c r="AA455" s="106"/>
      <c r="AB455" s="106"/>
      <c r="AC455" s="106"/>
      <c r="AD455" s="106"/>
      <c r="AE455" s="106"/>
      <c r="AF455" s="106"/>
      <c r="AG455" s="106"/>
      <c r="AH455" s="106"/>
      <c r="AI455" s="106"/>
      <c r="AJ455" s="106"/>
      <c r="AK455" s="106"/>
      <c r="AL455" s="106"/>
      <c r="AM455" s="106"/>
      <c r="AN455" s="106"/>
      <c r="AO455" s="106"/>
      <c r="AP455" s="106"/>
      <c r="AQ455" s="106"/>
      <c r="AR455" s="106"/>
      <c r="AS455" s="106"/>
      <c r="AT455" s="106"/>
      <c r="AU455" s="106"/>
      <c r="AV455" s="106"/>
      <c r="AW455" s="106"/>
      <c r="AX455" s="106"/>
      <c r="AY455" s="106"/>
      <c r="AZ455" s="106"/>
      <c r="BA455" s="106"/>
      <c r="BB455" s="106"/>
    </row>
    <row r="456" spans="2:54">
      <c r="B456" s="106"/>
      <c r="C456" s="106"/>
      <c r="D456" s="106"/>
      <c r="E456" s="106"/>
      <c r="F456" s="106"/>
      <c r="G456" s="106"/>
      <c r="H456" s="106"/>
      <c r="I456" s="106"/>
      <c r="J456" s="106"/>
      <c r="K456" s="106"/>
      <c r="L456" s="106"/>
      <c r="M456" s="106"/>
      <c r="N456" s="106"/>
      <c r="O456" s="106"/>
      <c r="P456" s="106"/>
      <c r="Q456" s="106"/>
      <c r="R456" s="106"/>
      <c r="S456" s="106"/>
      <c r="T456" s="106"/>
      <c r="U456" s="106"/>
      <c r="V456" s="106"/>
      <c r="W456" s="106"/>
      <c r="X456" s="106"/>
      <c r="Y456" s="106"/>
      <c r="Z456" s="106"/>
      <c r="AA456" s="106"/>
      <c r="AB456" s="106"/>
      <c r="AC456" s="106"/>
      <c r="AD456" s="106"/>
      <c r="AE456" s="106"/>
      <c r="AF456" s="106"/>
      <c r="AG456" s="106"/>
      <c r="AH456" s="106"/>
      <c r="AI456" s="106"/>
      <c r="AJ456" s="106"/>
      <c r="AK456" s="106"/>
      <c r="AL456" s="106"/>
      <c r="AM456" s="106"/>
      <c r="AN456" s="106"/>
      <c r="AO456" s="106"/>
      <c r="AP456" s="106"/>
      <c r="AQ456" s="106"/>
      <c r="AR456" s="106"/>
      <c r="AS456" s="106"/>
      <c r="AT456" s="106"/>
      <c r="AU456" s="106"/>
      <c r="AV456" s="106"/>
      <c r="AW456" s="106"/>
      <c r="AX456" s="106"/>
      <c r="AY456" s="106"/>
      <c r="AZ456" s="106"/>
      <c r="BA456" s="106"/>
      <c r="BB456" s="106"/>
    </row>
    <row r="457" spans="2:54">
      <c r="B457" s="106"/>
      <c r="C457" s="106"/>
      <c r="D457" s="106"/>
      <c r="E457" s="106"/>
      <c r="F457" s="106"/>
      <c r="G457" s="106"/>
      <c r="H457" s="106"/>
      <c r="I457" s="106"/>
      <c r="J457" s="106"/>
      <c r="K457" s="106"/>
      <c r="L457" s="106"/>
      <c r="M457" s="106"/>
      <c r="N457" s="106"/>
      <c r="O457" s="106"/>
      <c r="P457" s="106"/>
      <c r="Q457" s="106"/>
      <c r="R457" s="106"/>
      <c r="S457" s="106"/>
      <c r="T457" s="106"/>
      <c r="U457" s="106"/>
      <c r="V457" s="106"/>
      <c r="W457" s="106"/>
      <c r="X457" s="106"/>
      <c r="Y457" s="106"/>
      <c r="Z457" s="106"/>
      <c r="AA457" s="106"/>
      <c r="AB457" s="106"/>
      <c r="AC457" s="106"/>
      <c r="AD457" s="106"/>
      <c r="AE457" s="106"/>
      <c r="AF457" s="106"/>
      <c r="AG457" s="106"/>
      <c r="AH457" s="106"/>
      <c r="AI457" s="106"/>
      <c r="AJ457" s="106"/>
      <c r="AK457" s="106"/>
      <c r="AL457" s="106"/>
      <c r="AM457" s="106"/>
      <c r="AN457" s="106"/>
      <c r="AO457" s="106"/>
      <c r="AP457" s="106"/>
      <c r="AQ457" s="106"/>
      <c r="AR457" s="106"/>
      <c r="AS457" s="106"/>
      <c r="AT457" s="106"/>
      <c r="AU457" s="106"/>
      <c r="AV457" s="106"/>
      <c r="AW457" s="106"/>
      <c r="AX457" s="106"/>
      <c r="AY457" s="106"/>
      <c r="AZ457" s="106"/>
      <c r="BA457" s="106"/>
      <c r="BB457" s="106"/>
    </row>
    <row r="458" spans="2:54">
      <c r="B458" s="106"/>
      <c r="C458" s="106"/>
      <c r="D458" s="106"/>
      <c r="E458" s="106"/>
      <c r="F458" s="106"/>
      <c r="G458" s="106"/>
      <c r="H458" s="106"/>
      <c r="I458" s="106"/>
      <c r="J458" s="106"/>
      <c r="K458" s="106"/>
      <c r="L458" s="106"/>
      <c r="M458" s="106"/>
      <c r="N458" s="106"/>
      <c r="O458" s="106"/>
      <c r="P458" s="106"/>
      <c r="Q458" s="106"/>
      <c r="R458" s="106"/>
      <c r="S458" s="106"/>
      <c r="T458" s="106"/>
      <c r="U458" s="106"/>
      <c r="V458" s="106"/>
      <c r="W458" s="106"/>
      <c r="X458" s="106"/>
      <c r="Y458" s="106"/>
      <c r="Z458" s="106"/>
      <c r="AA458" s="106"/>
      <c r="AB458" s="106"/>
      <c r="AC458" s="106"/>
      <c r="AD458" s="106"/>
      <c r="AE458" s="106"/>
      <c r="AF458" s="106"/>
      <c r="AG458" s="106"/>
      <c r="AH458" s="106"/>
      <c r="AI458" s="106"/>
      <c r="AJ458" s="106"/>
      <c r="AK458" s="106"/>
      <c r="AL458" s="106"/>
      <c r="AM458" s="106"/>
      <c r="AN458" s="106"/>
      <c r="AO458" s="106"/>
      <c r="AP458" s="106"/>
      <c r="AQ458" s="106"/>
      <c r="AR458" s="106"/>
      <c r="AS458" s="106"/>
      <c r="AT458" s="106"/>
      <c r="AU458" s="106"/>
      <c r="AV458" s="106"/>
      <c r="AW458" s="106"/>
      <c r="AX458" s="106"/>
      <c r="AY458" s="106"/>
      <c r="AZ458" s="106"/>
      <c r="BA458" s="106"/>
      <c r="BB458" s="106"/>
    </row>
    <row r="459" spans="2:54">
      <c r="B459" s="106"/>
      <c r="C459" s="106"/>
      <c r="D459" s="106"/>
      <c r="E459" s="106"/>
      <c r="F459" s="106"/>
      <c r="G459" s="106"/>
      <c r="H459" s="106"/>
      <c r="I459" s="106"/>
      <c r="J459" s="106"/>
      <c r="K459" s="106"/>
      <c r="L459" s="106"/>
      <c r="M459" s="106"/>
      <c r="N459" s="106"/>
      <c r="O459" s="106"/>
      <c r="P459" s="106"/>
      <c r="Q459" s="106"/>
      <c r="R459" s="106"/>
      <c r="S459" s="106"/>
      <c r="T459" s="106"/>
      <c r="U459" s="106"/>
      <c r="V459" s="106"/>
      <c r="W459" s="106"/>
      <c r="X459" s="106"/>
      <c r="Y459" s="106"/>
      <c r="Z459" s="106"/>
      <c r="AA459" s="106"/>
      <c r="AB459" s="106"/>
      <c r="AC459" s="106"/>
      <c r="AD459" s="106"/>
      <c r="AE459" s="106"/>
      <c r="AF459" s="106"/>
      <c r="AG459" s="106"/>
      <c r="AH459" s="106"/>
      <c r="AI459" s="106"/>
      <c r="AJ459" s="106"/>
      <c r="AK459" s="106"/>
      <c r="AL459" s="106"/>
      <c r="AM459" s="106"/>
      <c r="AN459" s="106"/>
      <c r="AO459" s="106"/>
      <c r="AP459" s="106"/>
      <c r="AQ459" s="106"/>
      <c r="AR459" s="106"/>
      <c r="AS459" s="106"/>
      <c r="AT459" s="106"/>
      <c r="AU459" s="106"/>
      <c r="AV459" s="106"/>
      <c r="AW459" s="106"/>
      <c r="AX459" s="106"/>
      <c r="AY459" s="106"/>
      <c r="AZ459" s="106"/>
      <c r="BA459" s="106"/>
      <c r="BB459" s="106"/>
    </row>
    <row r="460" spans="2:54">
      <c r="B460" s="106"/>
      <c r="C460" s="106"/>
      <c r="D460" s="106"/>
      <c r="E460" s="106"/>
      <c r="F460" s="106"/>
      <c r="G460" s="106"/>
      <c r="H460" s="106"/>
      <c r="I460" s="106"/>
      <c r="J460" s="106"/>
      <c r="K460" s="106"/>
      <c r="L460" s="106"/>
      <c r="M460" s="106"/>
      <c r="N460" s="106"/>
      <c r="O460" s="106"/>
      <c r="P460" s="106"/>
      <c r="Q460" s="106"/>
      <c r="R460" s="106"/>
      <c r="S460" s="106"/>
      <c r="T460" s="106"/>
      <c r="U460" s="106"/>
      <c r="V460" s="106"/>
      <c r="W460" s="106"/>
      <c r="X460" s="106"/>
      <c r="Y460" s="106"/>
      <c r="Z460" s="106"/>
      <c r="AA460" s="106"/>
      <c r="AB460" s="106"/>
      <c r="AC460" s="106"/>
      <c r="AD460" s="106"/>
      <c r="AE460" s="106"/>
      <c r="AF460" s="106"/>
      <c r="AG460" s="106"/>
      <c r="AH460" s="106"/>
      <c r="AI460" s="106"/>
      <c r="AJ460" s="106"/>
      <c r="AK460" s="106"/>
      <c r="AL460" s="106"/>
      <c r="AM460" s="106"/>
      <c r="AN460" s="106"/>
      <c r="AO460" s="106"/>
      <c r="AP460" s="106"/>
      <c r="AQ460" s="106"/>
      <c r="AR460" s="106"/>
      <c r="AS460" s="106"/>
      <c r="AT460" s="106"/>
      <c r="AU460" s="106"/>
      <c r="AV460" s="106"/>
      <c r="AW460" s="106"/>
      <c r="AX460" s="106"/>
      <c r="AY460" s="106"/>
      <c r="AZ460" s="106"/>
      <c r="BA460" s="106"/>
      <c r="BB460" s="106"/>
    </row>
    <row r="461" spans="2:54">
      <c r="B461" s="106"/>
      <c r="C461" s="106"/>
      <c r="D461" s="106"/>
      <c r="E461" s="106"/>
      <c r="F461" s="106"/>
      <c r="G461" s="106"/>
      <c r="H461" s="106"/>
      <c r="I461" s="106"/>
      <c r="J461" s="106"/>
      <c r="K461" s="106"/>
      <c r="L461" s="106"/>
      <c r="M461" s="106"/>
      <c r="N461" s="106"/>
      <c r="O461" s="106"/>
      <c r="P461" s="106"/>
      <c r="Q461" s="106"/>
      <c r="R461" s="106"/>
      <c r="S461" s="106"/>
      <c r="T461" s="106"/>
      <c r="U461" s="106"/>
      <c r="V461" s="106"/>
      <c r="W461" s="106"/>
      <c r="X461" s="106"/>
      <c r="Y461" s="106"/>
      <c r="Z461" s="106"/>
      <c r="AA461" s="106"/>
      <c r="AB461" s="106"/>
      <c r="AC461" s="106"/>
      <c r="AD461" s="106"/>
      <c r="AE461" s="106"/>
      <c r="AF461" s="106"/>
      <c r="AG461" s="106"/>
      <c r="AH461" s="106"/>
      <c r="AI461" s="106"/>
      <c r="AJ461" s="106"/>
      <c r="AK461" s="106"/>
      <c r="AL461" s="106"/>
      <c r="AM461" s="106"/>
      <c r="AN461" s="106"/>
      <c r="AO461" s="106"/>
      <c r="AP461" s="106"/>
      <c r="AQ461" s="106"/>
      <c r="AR461" s="106"/>
      <c r="AS461" s="106"/>
      <c r="AT461" s="106"/>
      <c r="AU461" s="106"/>
      <c r="AV461" s="106"/>
      <c r="AW461" s="106"/>
      <c r="AX461" s="106"/>
      <c r="AY461" s="106"/>
      <c r="AZ461" s="106"/>
      <c r="BA461" s="106"/>
      <c r="BB461" s="106"/>
    </row>
    <row r="462" spans="2:54">
      <c r="B462" s="106"/>
      <c r="C462" s="106"/>
      <c r="D462" s="106"/>
      <c r="E462" s="106"/>
      <c r="F462" s="106"/>
      <c r="G462" s="106"/>
      <c r="H462" s="106"/>
      <c r="I462" s="106"/>
      <c r="J462" s="106"/>
      <c r="K462" s="106"/>
      <c r="L462" s="106"/>
      <c r="M462" s="106"/>
      <c r="N462" s="106"/>
      <c r="O462" s="106"/>
      <c r="P462" s="106"/>
      <c r="Q462" s="106"/>
      <c r="R462" s="106"/>
      <c r="S462" s="106"/>
      <c r="T462" s="106"/>
      <c r="U462" s="106"/>
      <c r="V462" s="106"/>
      <c r="W462" s="106"/>
      <c r="X462" s="106"/>
      <c r="Y462" s="106"/>
      <c r="Z462" s="106"/>
      <c r="AA462" s="106"/>
      <c r="AB462" s="106"/>
      <c r="AC462" s="106"/>
      <c r="AD462" s="106"/>
      <c r="AE462" s="106"/>
      <c r="AF462" s="106"/>
      <c r="AG462" s="106"/>
      <c r="AH462" s="106"/>
      <c r="AI462" s="106"/>
      <c r="AJ462" s="106"/>
      <c r="AK462" s="106"/>
      <c r="AL462" s="106"/>
      <c r="AM462" s="106"/>
      <c r="AN462" s="106"/>
      <c r="AO462" s="106"/>
      <c r="AP462" s="106"/>
      <c r="AQ462" s="106"/>
      <c r="AR462" s="106"/>
      <c r="AS462" s="106"/>
      <c r="AT462" s="106"/>
      <c r="AU462" s="106"/>
      <c r="AV462" s="106"/>
      <c r="AW462" s="106"/>
      <c r="AX462" s="106"/>
      <c r="AY462" s="106"/>
      <c r="AZ462" s="106"/>
      <c r="BA462" s="106"/>
      <c r="BB462" s="106"/>
    </row>
    <row r="463" spans="2:54">
      <c r="B463" s="106"/>
      <c r="C463" s="106"/>
      <c r="D463" s="106"/>
      <c r="E463" s="106"/>
      <c r="F463" s="106"/>
      <c r="G463" s="106"/>
      <c r="H463" s="106"/>
      <c r="I463" s="106"/>
      <c r="J463" s="106"/>
      <c r="K463" s="106"/>
      <c r="L463" s="106"/>
      <c r="M463" s="106"/>
      <c r="N463" s="106"/>
      <c r="O463" s="106"/>
      <c r="P463" s="106"/>
      <c r="Q463" s="106"/>
      <c r="R463" s="106"/>
      <c r="S463" s="106"/>
      <c r="T463" s="106"/>
      <c r="U463" s="106"/>
      <c r="V463" s="106"/>
      <c r="W463" s="106"/>
      <c r="X463" s="106"/>
      <c r="Y463" s="106"/>
      <c r="Z463" s="106"/>
      <c r="AA463" s="106"/>
      <c r="AB463" s="106"/>
      <c r="AC463" s="106"/>
      <c r="AD463" s="106"/>
      <c r="AE463" s="106"/>
      <c r="AF463" s="106"/>
      <c r="AG463" s="106"/>
      <c r="AH463" s="106"/>
      <c r="AI463" s="106"/>
      <c r="AJ463" s="106"/>
      <c r="AK463" s="106"/>
      <c r="AL463" s="106"/>
      <c r="AM463" s="106"/>
      <c r="AN463" s="106"/>
      <c r="AO463" s="106"/>
      <c r="AP463" s="106"/>
      <c r="AQ463" s="106"/>
      <c r="AR463" s="106"/>
      <c r="AS463" s="106"/>
      <c r="AT463" s="106"/>
      <c r="AU463" s="106"/>
      <c r="AV463" s="106"/>
      <c r="AW463" s="106"/>
      <c r="AX463" s="106"/>
      <c r="AY463" s="106"/>
      <c r="AZ463" s="106"/>
      <c r="BA463" s="106"/>
      <c r="BB463" s="106"/>
    </row>
    <row r="464" spans="2:54">
      <c r="B464" s="106"/>
      <c r="C464" s="106"/>
      <c r="D464" s="106"/>
      <c r="E464" s="106"/>
      <c r="F464" s="106"/>
      <c r="G464" s="106"/>
      <c r="H464" s="106"/>
      <c r="I464" s="106"/>
      <c r="J464" s="106"/>
      <c r="K464" s="106"/>
      <c r="L464" s="106"/>
      <c r="M464" s="106"/>
      <c r="N464" s="106"/>
      <c r="O464" s="106"/>
      <c r="P464" s="106"/>
      <c r="Q464" s="106"/>
      <c r="R464" s="106"/>
      <c r="S464" s="106"/>
      <c r="T464" s="106"/>
      <c r="U464" s="106"/>
      <c r="V464" s="106"/>
      <c r="W464" s="106"/>
      <c r="X464" s="106"/>
      <c r="Y464" s="106"/>
      <c r="Z464" s="106"/>
      <c r="AA464" s="106"/>
      <c r="AB464" s="106"/>
      <c r="AC464" s="106"/>
      <c r="AD464" s="106"/>
      <c r="AE464" s="106"/>
      <c r="AF464" s="106"/>
      <c r="AG464" s="106"/>
      <c r="AH464" s="106"/>
      <c r="AI464" s="106"/>
      <c r="AJ464" s="106"/>
      <c r="AK464" s="106"/>
      <c r="AL464" s="106"/>
      <c r="AM464" s="106"/>
      <c r="AN464" s="106"/>
      <c r="AO464" s="106"/>
      <c r="AP464" s="106"/>
      <c r="AQ464" s="106"/>
      <c r="AR464" s="106"/>
      <c r="AS464" s="106"/>
      <c r="AT464" s="106"/>
      <c r="AU464" s="106"/>
      <c r="AV464" s="106"/>
      <c r="AW464" s="106"/>
      <c r="AX464" s="106"/>
      <c r="AY464" s="106"/>
      <c r="AZ464" s="106"/>
      <c r="BA464" s="106"/>
      <c r="BB464" s="106"/>
    </row>
    <row r="465" spans="2:54">
      <c r="B465" s="106"/>
      <c r="C465" s="106"/>
      <c r="D465" s="106"/>
      <c r="E465" s="106"/>
      <c r="F465" s="106"/>
      <c r="G465" s="106"/>
      <c r="H465" s="106"/>
      <c r="I465" s="106"/>
      <c r="J465" s="106"/>
      <c r="K465" s="106"/>
      <c r="L465" s="106"/>
      <c r="M465" s="106"/>
      <c r="N465" s="106"/>
      <c r="O465" s="106"/>
      <c r="P465" s="106"/>
      <c r="Q465" s="106"/>
      <c r="R465" s="106"/>
      <c r="S465" s="106"/>
      <c r="T465" s="106"/>
      <c r="U465" s="106"/>
      <c r="V465" s="106"/>
      <c r="W465" s="106"/>
      <c r="X465" s="106"/>
      <c r="Y465" s="106"/>
      <c r="Z465" s="106"/>
      <c r="AA465" s="106"/>
      <c r="AB465" s="106"/>
      <c r="AC465" s="106"/>
      <c r="AD465" s="106"/>
      <c r="AE465" s="106"/>
      <c r="AF465" s="106"/>
      <c r="AG465" s="106"/>
      <c r="AH465" s="106"/>
      <c r="AI465" s="106"/>
      <c r="AJ465" s="106"/>
      <c r="AK465" s="106"/>
      <c r="AL465" s="106"/>
      <c r="AM465" s="106"/>
      <c r="AN465" s="106"/>
      <c r="AO465" s="106"/>
      <c r="AP465" s="106"/>
      <c r="AQ465" s="106"/>
      <c r="AR465" s="106"/>
      <c r="AS465" s="106"/>
      <c r="AT465" s="106"/>
      <c r="AU465" s="106"/>
      <c r="AV465" s="106"/>
      <c r="AW465" s="106"/>
      <c r="AX465" s="106"/>
      <c r="AY465" s="106"/>
      <c r="AZ465" s="106"/>
      <c r="BA465" s="106"/>
      <c r="BB465" s="106"/>
    </row>
    <row r="466" spans="2:54">
      <c r="B466" s="106"/>
      <c r="C466" s="106"/>
      <c r="D466" s="106"/>
      <c r="E466" s="106"/>
      <c r="F466" s="106"/>
      <c r="G466" s="106"/>
      <c r="H466" s="106"/>
      <c r="I466" s="106"/>
      <c r="J466" s="106"/>
      <c r="K466" s="106"/>
      <c r="L466" s="106"/>
      <c r="M466" s="106"/>
      <c r="N466" s="106"/>
      <c r="O466" s="106"/>
      <c r="P466" s="106"/>
      <c r="Q466" s="106"/>
      <c r="R466" s="106"/>
      <c r="S466" s="106"/>
      <c r="T466" s="106"/>
      <c r="U466" s="106"/>
      <c r="V466" s="106"/>
      <c r="W466" s="106"/>
      <c r="X466" s="106"/>
      <c r="Y466" s="106"/>
      <c r="Z466" s="106"/>
      <c r="AA466" s="106"/>
      <c r="AB466" s="106"/>
      <c r="AC466" s="106"/>
      <c r="AD466" s="106"/>
      <c r="AE466" s="106"/>
      <c r="AF466" s="106"/>
      <c r="AG466" s="106"/>
      <c r="AH466" s="106"/>
      <c r="AI466" s="106"/>
      <c r="AJ466" s="106"/>
      <c r="AK466" s="106"/>
      <c r="AL466" s="106"/>
      <c r="AM466" s="106"/>
      <c r="AN466" s="106"/>
      <c r="AO466" s="106"/>
      <c r="AP466" s="106"/>
      <c r="AQ466" s="106"/>
      <c r="AR466" s="106"/>
      <c r="AS466" s="106"/>
      <c r="AT466" s="106"/>
      <c r="AU466" s="106"/>
      <c r="AV466" s="106"/>
      <c r="AW466" s="106"/>
      <c r="AX466" s="106"/>
      <c r="AY466" s="106"/>
      <c r="AZ466" s="106"/>
      <c r="BA466" s="106"/>
      <c r="BB466" s="106"/>
    </row>
    <row r="467" spans="2:54">
      <c r="B467" s="106"/>
      <c r="C467" s="106"/>
      <c r="D467" s="106"/>
      <c r="E467" s="106"/>
      <c r="F467" s="106"/>
      <c r="G467" s="106"/>
      <c r="H467" s="106"/>
      <c r="I467" s="106"/>
      <c r="J467" s="106"/>
      <c r="K467" s="106"/>
      <c r="L467" s="106"/>
      <c r="M467" s="106"/>
      <c r="N467" s="106"/>
      <c r="O467" s="106"/>
      <c r="P467" s="106"/>
      <c r="Q467" s="106"/>
      <c r="R467" s="106"/>
      <c r="S467" s="106"/>
      <c r="T467" s="106"/>
      <c r="U467" s="106"/>
      <c r="V467" s="106"/>
      <c r="W467" s="106"/>
      <c r="X467" s="106"/>
      <c r="Y467" s="106"/>
      <c r="Z467" s="106"/>
      <c r="AA467" s="106"/>
      <c r="AB467" s="106"/>
      <c r="AC467" s="106"/>
      <c r="AD467" s="106"/>
      <c r="AE467" s="106"/>
      <c r="AF467" s="106"/>
      <c r="AG467" s="106"/>
      <c r="AH467" s="106"/>
      <c r="AI467" s="106"/>
      <c r="AJ467" s="106"/>
      <c r="AK467" s="106"/>
      <c r="AL467" s="106"/>
      <c r="AM467" s="106"/>
      <c r="AN467" s="106"/>
      <c r="AO467" s="106"/>
      <c r="AP467" s="106"/>
      <c r="AQ467" s="106"/>
      <c r="AR467" s="106"/>
      <c r="AS467" s="106"/>
      <c r="AT467" s="106"/>
      <c r="AU467" s="106"/>
      <c r="AV467" s="106"/>
      <c r="AW467" s="106"/>
      <c r="AX467" s="106"/>
      <c r="AY467" s="106"/>
      <c r="AZ467" s="106"/>
      <c r="BA467" s="106"/>
      <c r="BB467" s="106"/>
    </row>
    <row r="468" spans="2:54">
      <c r="B468" s="106"/>
      <c r="C468" s="106"/>
      <c r="D468" s="106"/>
      <c r="E468" s="106"/>
      <c r="F468" s="106"/>
      <c r="G468" s="106"/>
      <c r="H468" s="106"/>
      <c r="I468" s="106"/>
      <c r="J468" s="106"/>
      <c r="K468" s="106"/>
      <c r="L468" s="106"/>
      <c r="M468" s="106"/>
      <c r="N468" s="106"/>
      <c r="O468" s="106"/>
      <c r="P468" s="106"/>
      <c r="Q468" s="106"/>
      <c r="R468" s="106"/>
      <c r="S468" s="106"/>
      <c r="T468" s="106"/>
      <c r="U468" s="106"/>
      <c r="V468" s="106"/>
      <c r="W468" s="106"/>
      <c r="X468" s="106"/>
      <c r="Y468" s="106"/>
      <c r="Z468" s="106"/>
      <c r="AA468" s="106"/>
      <c r="AB468" s="106"/>
      <c r="AC468" s="106"/>
      <c r="AD468" s="106"/>
      <c r="AE468" s="106"/>
      <c r="AF468" s="106"/>
      <c r="AG468" s="106"/>
      <c r="AH468" s="106"/>
      <c r="AI468" s="106"/>
      <c r="AJ468" s="106"/>
      <c r="AK468" s="106"/>
      <c r="AL468" s="106"/>
      <c r="AM468" s="106"/>
      <c r="AN468" s="106"/>
      <c r="AO468" s="106"/>
      <c r="AP468" s="106"/>
      <c r="AQ468" s="106"/>
      <c r="AR468" s="106"/>
      <c r="AS468" s="106"/>
      <c r="AT468" s="106"/>
      <c r="AU468" s="106"/>
      <c r="AV468" s="106"/>
      <c r="AW468" s="106"/>
      <c r="AX468" s="106"/>
      <c r="AY468" s="106"/>
      <c r="AZ468" s="106"/>
      <c r="BA468" s="106"/>
      <c r="BB468" s="106"/>
    </row>
    <row r="469" spans="2:54">
      <c r="B469" s="106"/>
      <c r="C469" s="106"/>
      <c r="D469" s="106"/>
      <c r="E469" s="106"/>
      <c r="F469" s="106"/>
      <c r="G469" s="106"/>
      <c r="H469" s="106"/>
      <c r="I469" s="106"/>
      <c r="J469" s="106"/>
      <c r="K469" s="106"/>
      <c r="L469" s="106"/>
      <c r="M469" s="106"/>
      <c r="N469" s="106"/>
      <c r="O469" s="106"/>
      <c r="P469" s="106"/>
      <c r="Q469" s="106"/>
      <c r="R469" s="106"/>
      <c r="S469" s="106"/>
      <c r="T469" s="106"/>
      <c r="U469" s="106"/>
      <c r="V469" s="106"/>
      <c r="W469" s="106"/>
      <c r="X469" s="106"/>
      <c r="Y469" s="106"/>
      <c r="Z469" s="106"/>
      <c r="AA469" s="106"/>
      <c r="AB469" s="106"/>
      <c r="AC469" s="106"/>
      <c r="AD469" s="106"/>
      <c r="AE469" s="106"/>
      <c r="AF469" s="106"/>
      <c r="AG469" s="106"/>
      <c r="AH469" s="106"/>
      <c r="AI469" s="106"/>
      <c r="AJ469" s="106"/>
      <c r="AK469" s="106"/>
      <c r="AL469" s="106"/>
      <c r="AM469" s="106"/>
      <c r="AN469" s="106"/>
      <c r="AO469" s="106"/>
      <c r="AP469" s="106"/>
      <c r="AQ469" s="106"/>
      <c r="AR469" s="106"/>
      <c r="AS469" s="106"/>
      <c r="AT469" s="106"/>
      <c r="AU469" s="106"/>
      <c r="AV469" s="106"/>
      <c r="AW469" s="106"/>
      <c r="AX469" s="106"/>
      <c r="AY469" s="106"/>
      <c r="AZ469" s="106"/>
      <c r="BA469" s="106"/>
      <c r="BB469" s="106"/>
    </row>
    <row r="470" spans="2:54">
      <c r="B470" s="106"/>
      <c r="C470" s="106"/>
      <c r="D470" s="106"/>
      <c r="E470" s="106"/>
      <c r="F470" s="106"/>
      <c r="G470" s="106"/>
      <c r="H470" s="106"/>
      <c r="I470" s="106"/>
      <c r="J470" s="106"/>
      <c r="K470" s="106"/>
      <c r="L470" s="106"/>
      <c r="M470" s="106"/>
      <c r="N470" s="106"/>
      <c r="O470" s="106"/>
      <c r="P470" s="106"/>
      <c r="Q470" s="106"/>
      <c r="R470" s="106"/>
      <c r="S470" s="106"/>
      <c r="T470" s="106"/>
      <c r="U470" s="106"/>
      <c r="V470" s="106"/>
      <c r="W470" s="106"/>
      <c r="X470" s="106"/>
      <c r="Y470" s="106"/>
      <c r="Z470" s="106"/>
      <c r="AA470" s="106"/>
      <c r="AB470" s="106"/>
      <c r="AC470" s="106"/>
      <c r="AD470" s="106"/>
      <c r="AE470" s="106"/>
      <c r="AF470" s="106"/>
      <c r="AG470" s="106"/>
      <c r="AH470" s="106"/>
      <c r="AI470" s="106"/>
      <c r="AJ470" s="106"/>
      <c r="AK470" s="106"/>
      <c r="AL470" s="106"/>
      <c r="AM470" s="106"/>
      <c r="AN470" s="106"/>
      <c r="AO470" s="106"/>
      <c r="AP470" s="106"/>
      <c r="AQ470" s="106"/>
      <c r="AR470" s="106"/>
      <c r="AS470" s="106"/>
      <c r="AT470" s="106"/>
      <c r="AU470" s="106"/>
      <c r="AV470" s="106"/>
      <c r="AW470" s="106"/>
      <c r="AX470" s="106"/>
      <c r="AY470" s="106"/>
      <c r="AZ470" s="106"/>
      <c r="BA470" s="106"/>
      <c r="BB470" s="106"/>
    </row>
    <row r="471" spans="2:54">
      <c r="B471" s="106"/>
      <c r="C471" s="106"/>
      <c r="D471" s="106"/>
      <c r="E471" s="106"/>
      <c r="F471" s="106"/>
      <c r="G471" s="106"/>
      <c r="H471" s="106"/>
      <c r="I471" s="106"/>
      <c r="J471" s="106"/>
      <c r="K471" s="106"/>
      <c r="L471" s="106"/>
      <c r="M471" s="106"/>
      <c r="N471" s="106"/>
      <c r="O471" s="106"/>
      <c r="P471" s="106"/>
      <c r="Q471" s="106"/>
      <c r="R471" s="106"/>
      <c r="S471" s="106"/>
      <c r="T471" s="106"/>
      <c r="U471" s="106"/>
      <c r="V471" s="106"/>
      <c r="W471" s="106"/>
      <c r="X471" s="106"/>
      <c r="Y471" s="106"/>
      <c r="Z471" s="106"/>
      <c r="AA471" s="106"/>
      <c r="AB471" s="106"/>
      <c r="AC471" s="106"/>
      <c r="AD471" s="106"/>
      <c r="AE471" s="106"/>
      <c r="AF471" s="106"/>
      <c r="AG471" s="106"/>
      <c r="AH471" s="106"/>
      <c r="AI471" s="106"/>
      <c r="AJ471" s="106"/>
      <c r="AK471" s="106"/>
      <c r="AL471" s="106"/>
      <c r="AM471" s="106"/>
      <c r="AN471" s="106"/>
      <c r="AO471" s="106"/>
      <c r="AP471" s="106"/>
      <c r="AQ471" s="106"/>
      <c r="AR471" s="106"/>
      <c r="AS471" s="106"/>
      <c r="AT471" s="106"/>
      <c r="AU471" s="106"/>
      <c r="AV471" s="106"/>
      <c r="AW471" s="106"/>
      <c r="AX471" s="106"/>
      <c r="AY471" s="106"/>
      <c r="AZ471" s="106"/>
      <c r="BA471" s="106"/>
      <c r="BB471" s="106"/>
    </row>
    <row r="472" spans="2:54">
      <c r="B472" s="106"/>
      <c r="C472" s="106"/>
      <c r="D472" s="106"/>
      <c r="E472" s="106"/>
      <c r="F472" s="106"/>
      <c r="G472" s="106"/>
      <c r="H472" s="106"/>
      <c r="I472" s="106"/>
      <c r="J472" s="106"/>
      <c r="K472" s="106"/>
      <c r="L472" s="106"/>
      <c r="M472" s="106"/>
      <c r="N472" s="106"/>
      <c r="O472" s="106"/>
      <c r="P472" s="106"/>
      <c r="Q472" s="106"/>
      <c r="R472" s="106"/>
      <c r="S472" s="106"/>
      <c r="T472" s="106"/>
      <c r="U472" s="106"/>
      <c r="V472" s="106"/>
      <c r="W472" s="106"/>
      <c r="X472" s="106"/>
      <c r="Y472" s="106"/>
      <c r="Z472" s="106"/>
      <c r="AA472" s="106"/>
      <c r="AB472" s="106"/>
      <c r="AC472" s="106"/>
      <c r="AD472" s="106"/>
      <c r="AE472" s="106"/>
      <c r="AF472" s="106"/>
      <c r="AG472" s="106"/>
      <c r="AH472" s="106"/>
      <c r="AI472" s="106"/>
      <c r="AJ472" s="106"/>
      <c r="AK472" s="106"/>
      <c r="AL472" s="106"/>
      <c r="AM472" s="106"/>
      <c r="AN472" s="106"/>
      <c r="AO472" s="106"/>
      <c r="AP472" s="106"/>
      <c r="AQ472" s="106"/>
      <c r="AR472" s="106"/>
      <c r="AS472" s="106"/>
      <c r="AT472" s="106"/>
      <c r="AU472" s="106"/>
      <c r="AV472" s="106"/>
      <c r="AW472" s="106"/>
      <c r="AX472" s="106"/>
      <c r="AY472" s="106"/>
      <c r="AZ472" s="106"/>
      <c r="BA472" s="106"/>
      <c r="BB472" s="106"/>
    </row>
    <row r="473" spans="2:54">
      <c r="B473" s="106"/>
      <c r="C473" s="106"/>
      <c r="D473" s="106"/>
      <c r="E473" s="106"/>
      <c r="F473" s="106"/>
      <c r="G473" s="106"/>
      <c r="H473" s="106"/>
      <c r="I473" s="106"/>
      <c r="J473" s="106"/>
      <c r="K473" s="106"/>
      <c r="L473" s="106"/>
      <c r="M473" s="106"/>
      <c r="N473" s="106"/>
      <c r="O473" s="106"/>
      <c r="P473" s="106"/>
      <c r="Q473" s="106"/>
      <c r="R473" s="106"/>
      <c r="S473" s="106"/>
      <c r="T473" s="106"/>
      <c r="U473" s="106"/>
      <c r="V473" s="106"/>
      <c r="W473" s="106"/>
      <c r="X473" s="106"/>
      <c r="Y473" s="106"/>
      <c r="Z473" s="106"/>
      <c r="AA473" s="106"/>
      <c r="AB473" s="106"/>
      <c r="AC473" s="106"/>
      <c r="AD473" s="106"/>
      <c r="AE473" s="106"/>
      <c r="AF473" s="106"/>
      <c r="AG473" s="106"/>
      <c r="AH473" s="106"/>
      <c r="AI473" s="106"/>
      <c r="AJ473" s="106"/>
      <c r="AK473" s="106"/>
      <c r="AL473" s="106"/>
      <c r="AM473" s="106"/>
      <c r="AN473" s="106"/>
      <c r="AO473" s="106"/>
      <c r="AP473" s="106"/>
      <c r="AQ473" s="106"/>
      <c r="AR473" s="106"/>
      <c r="AS473" s="106"/>
      <c r="AT473" s="106"/>
      <c r="AU473" s="106"/>
      <c r="AV473" s="106"/>
      <c r="AW473" s="106"/>
      <c r="AX473" s="106"/>
      <c r="AY473" s="106"/>
      <c r="AZ473" s="106"/>
      <c r="BA473" s="106"/>
      <c r="BB473" s="106"/>
    </row>
    <row r="474" spans="2:54">
      <c r="B474" s="106"/>
      <c r="C474" s="106"/>
      <c r="D474" s="106"/>
      <c r="E474" s="106"/>
      <c r="F474" s="106"/>
      <c r="G474" s="106"/>
      <c r="H474" s="106"/>
      <c r="I474" s="106"/>
      <c r="J474" s="106"/>
      <c r="K474" s="106"/>
      <c r="L474" s="106"/>
      <c r="M474" s="106"/>
      <c r="N474" s="106"/>
      <c r="O474" s="106"/>
      <c r="P474" s="106"/>
      <c r="Q474" s="106"/>
      <c r="R474" s="106"/>
      <c r="S474" s="106"/>
      <c r="T474" s="106"/>
      <c r="U474" s="106"/>
      <c r="V474" s="106"/>
      <c r="W474" s="106"/>
      <c r="X474" s="106"/>
      <c r="Y474" s="106"/>
      <c r="Z474" s="106"/>
      <c r="AA474" s="106"/>
      <c r="AB474" s="106"/>
      <c r="AC474" s="106"/>
      <c r="AD474" s="106"/>
      <c r="AE474" s="106"/>
      <c r="AF474" s="106"/>
      <c r="AG474" s="106"/>
      <c r="AH474" s="106"/>
      <c r="AI474" s="106"/>
      <c r="AJ474" s="106"/>
      <c r="AK474" s="106"/>
      <c r="AL474" s="106"/>
      <c r="AM474" s="106"/>
      <c r="AN474" s="106"/>
      <c r="AO474" s="106"/>
      <c r="AP474" s="106"/>
      <c r="AQ474" s="106"/>
      <c r="AR474" s="106"/>
      <c r="AS474" s="106"/>
      <c r="AT474" s="106"/>
      <c r="AU474" s="106"/>
      <c r="AV474" s="106"/>
      <c r="AW474" s="106"/>
      <c r="AX474" s="106"/>
      <c r="AY474" s="106"/>
      <c r="AZ474" s="106"/>
      <c r="BA474" s="106"/>
      <c r="BB474" s="106"/>
    </row>
    <row r="475" spans="2:54">
      <c r="B475" s="106"/>
      <c r="C475" s="106"/>
      <c r="D475" s="106"/>
      <c r="E475" s="106"/>
      <c r="F475" s="106"/>
      <c r="G475" s="106"/>
      <c r="H475" s="106"/>
      <c r="I475" s="106"/>
      <c r="J475" s="106"/>
      <c r="K475" s="106"/>
      <c r="L475" s="106"/>
      <c r="M475" s="106"/>
      <c r="N475" s="106"/>
      <c r="O475" s="106"/>
      <c r="P475" s="106"/>
      <c r="Q475" s="106"/>
      <c r="R475" s="106"/>
      <c r="S475" s="106"/>
      <c r="T475" s="106"/>
      <c r="U475" s="106"/>
      <c r="V475" s="106"/>
      <c r="W475" s="106"/>
      <c r="X475" s="106"/>
      <c r="Y475" s="106"/>
      <c r="Z475" s="106"/>
      <c r="AA475" s="106"/>
      <c r="AB475" s="106"/>
      <c r="AC475" s="106"/>
      <c r="AD475" s="106"/>
      <c r="AE475" s="106"/>
      <c r="AF475" s="106"/>
      <c r="AG475" s="106"/>
      <c r="AH475" s="106"/>
      <c r="AI475" s="106"/>
      <c r="AJ475" s="106"/>
      <c r="AK475" s="106"/>
      <c r="AL475" s="106"/>
      <c r="AM475" s="106"/>
      <c r="AN475" s="106"/>
      <c r="AO475" s="106"/>
      <c r="AP475" s="106"/>
      <c r="AQ475" s="106"/>
      <c r="AR475" s="106"/>
      <c r="AS475" s="106"/>
      <c r="AT475" s="106"/>
      <c r="AU475" s="106"/>
      <c r="AV475" s="106"/>
      <c r="AW475" s="106"/>
      <c r="AX475" s="106"/>
      <c r="AY475" s="106"/>
      <c r="AZ475" s="106"/>
      <c r="BA475" s="106"/>
      <c r="BB475" s="106"/>
    </row>
    <row r="476" spans="2:54">
      <c r="B476" s="106"/>
      <c r="C476" s="106"/>
      <c r="D476" s="106"/>
      <c r="E476" s="106"/>
      <c r="F476" s="106"/>
      <c r="G476" s="106"/>
      <c r="H476" s="106"/>
      <c r="I476" s="106"/>
      <c r="J476" s="106"/>
      <c r="K476" s="106"/>
      <c r="L476" s="106"/>
      <c r="M476" s="106"/>
      <c r="N476" s="106"/>
      <c r="O476" s="106"/>
      <c r="P476" s="106"/>
      <c r="Q476" s="106"/>
      <c r="R476" s="106"/>
      <c r="S476" s="106"/>
      <c r="T476" s="106"/>
      <c r="U476" s="106"/>
      <c r="V476" s="106"/>
      <c r="W476" s="106"/>
      <c r="X476" s="106"/>
      <c r="Y476" s="106"/>
      <c r="Z476" s="106"/>
      <c r="AA476" s="106"/>
      <c r="AB476" s="106"/>
      <c r="AC476" s="106"/>
      <c r="AD476" s="106"/>
      <c r="AE476" s="106"/>
      <c r="AF476" s="106"/>
      <c r="AG476" s="106"/>
      <c r="AH476" s="106"/>
      <c r="AI476" s="106"/>
      <c r="AJ476" s="106"/>
      <c r="AK476" s="106"/>
      <c r="AL476" s="106"/>
      <c r="AM476" s="106"/>
      <c r="AN476" s="106"/>
      <c r="AO476" s="106"/>
      <c r="AP476" s="106"/>
      <c r="AQ476" s="106"/>
      <c r="AR476" s="106"/>
      <c r="AS476" s="106"/>
      <c r="AT476" s="106"/>
      <c r="AU476" s="106"/>
      <c r="AV476" s="106"/>
      <c r="AW476" s="106"/>
      <c r="AX476" s="106"/>
      <c r="AY476" s="106"/>
      <c r="AZ476" s="106"/>
      <c r="BA476" s="106"/>
      <c r="BB476" s="106"/>
    </row>
    <row r="477" spans="2:54">
      <c r="B477" s="106"/>
      <c r="C477" s="106"/>
      <c r="D477" s="106"/>
      <c r="E477" s="106"/>
      <c r="F477" s="106"/>
      <c r="G477" s="106"/>
      <c r="H477" s="106"/>
      <c r="I477" s="106"/>
      <c r="J477" s="106"/>
      <c r="K477" s="106"/>
      <c r="L477" s="106"/>
      <c r="M477" s="106"/>
      <c r="N477" s="106"/>
      <c r="O477" s="106"/>
      <c r="P477" s="106"/>
      <c r="Q477" s="106"/>
      <c r="R477" s="106"/>
      <c r="S477" s="106"/>
      <c r="T477" s="106"/>
      <c r="U477" s="106"/>
      <c r="V477" s="106"/>
      <c r="W477" s="106"/>
      <c r="X477" s="106"/>
      <c r="Y477" s="106"/>
      <c r="Z477" s="106"/>
      <c r="AA477" s="106"/>
      <c r="AB477" s="106"/>
      <c r="AC477" s="106"/>
      <c r="AD477" s="106"/>
      <c r="AE477" s="106"/>
      <c r="AF477" s="106"/>
      <c r="AG477" s="106"/>
      <c r="AH477" s="106"/>
      <c r="AI477" s="106"/>
      <c r="AJ477" s="106"/>
      <c r="AK477" s="106"/>
      <c r="AL477" s="106"/>
      <c r="AM477" s="106"/>
      <c r="AN477" s="106"/>
      <c r="AO477" s="106"/>
      <c r="AP477" s="106"/>
      <c r="AQ477" s="106"/>
      <c r="AR477" s="106"/>
      <c r="AS477" s="106"/>
      <c r="AT477" s="106"/>
      <c r="AU477" s="106"/>
      <c r="AV477" s="106"/>
      <c r="AW477" s="106"/>
      <c r="AX477" s="106"/>
      <c r="AY477" s="106"/>
      <c r="AZ477" s="106"/>
      <c r="BA477" s="106"/>
      <c r="BB477" s="106"/>
    </row>
    <row r="478" spans="2:54">
      <c r="B478" s="106"/>
      <c r="C478" s="106"/>
      <c r="D478" s="106"/>
      <c r="E478" s="106"/>
      <c r="F478" s="106"/>
      <c r="G478" s="106"/>
      <c r="H478" s="106"/>
      <c r="I478" s="106"/>
      <c r="J478" s="106"/>
      <c r="K478" s="106"/>
      <c r="L478" s="106"/>
      <c r="M478" s="106"/>
      <c r="N478" s="106"/>
      <c r="O478" s="106"/>
      <c r="P478" s="106"/>
      <c r="Q478" s="106"/>
      <c r="R478" s="106"/>
      <c r="S478" s="106"/>
      <c r="T478" s="106"/>
      <c r="U478" s="106"/>
      <c r="V478" s="106"/>
      <c r="W478" s="106"/>
      <c r="X478" s="106"/>
      <c r="Y478" s="106"/>
      <c r="Z478" s="106"/>
      <c r="AA478" s="106"/>
      <c r="AB478" s="106"/>
      <c r="AC478" s="106"/>
      <c r="AD478" s="106"/>
      <c r="AE478" s="106"/>
      <c r="AF478" s="106"/>
      <c r="AG478" s="106"/>
      <c r="AH478" s="106"/>
      <c r="AI478" s="106"/>
      <c r="AJ478" s="106"/>
      <c r="AK478" s="106"/>
      <c r="AL478" s="106"/>
      <c r="AM478" s="106"/>
      <c r="AN478" s="106"/>
      <c r="AO478" s="106"/>
      <c r="AP478" s="106"/>
      <c r="AQ478" s="106"/>
      <c r="AR478" s="106"/>
      <c r="AS478" s="106"/>
      <c r="AT478" s="106"/>
      <c r="AU478" s="106"/>
      <c r="AV478" s="106"/>
      <c r="AW478" s="106"/>
      <c r="AX478" s="106"/>
      <c r="AY478" s="106"/>
      <c r="AZ478" s="106"/>
      <c r="BA478" s="106"/>
      <c r="BB478" s="106"/>
    </row>
    <row r="479" spans="2:54">
      <c r="B479" s="106"/>
      <c r="C479" s="106"/>
      <c r="D479" s="106"/>
      <c r="E479" s="106"/>
      <c r="F479" s="106"/>
      <c r="G479" s="106"/>
      <c r="H479" s="106"/>
      <c r="I479" s="106"/>
      <c r="J479" s="106"/>
      <c r="K479" s="106"/>
      <c r="L479" s="106"/>
      <c r="M479" s="106"/>
      <c r="N479" s="106"/>
      <c r="O479" s="106"/>
      <c r="P479" s="106"/>
      <c r="Q479" s="106"/>
      <c r="R479" s="106"/>
      <c r="S479" s="106"/>
      <c r="T479" s="106"/>
      <c r="U479" s="106"/>
      <c r="V479" s="106"/>
      <c r="W479" s="106"/>
      <c r="X479" s="106"/>
      <c r="Y479" s="106"/>
      <c r="Z479" s="106"/>
      <c r="AA479" s="106"/>
      <c r="AB479" s="106"/>
      <c r="AC479" s="106"/>
      <c r="AD479" s="106"/>
      <c r="AE479" s="106"/>
      <c r="AF479" s="106"/>
      <c r="AG479" s="106"/>
      <c r="AH479" s="106"/>
      <c r="AI479" s="106"/>
      <c r="AJ479" s="106"/>
      <c r="AK479" s="106"/>
      <c r="AL479" s="106"/>
      <c r="AM479" s="106"/>
      <c r="AN479" s="106"/>
      <c r="AO479" s="106"/>
      <c r="AP479" s="106"/>
      <c r="AQ479" s="106"/>
      <c r="AR479" s="106"/>
      <c r="AS479" s="106"/>
      <c r="AT479" s="106"/>
      <c r="AU479" s="106"/>
      <c r="AV479" s="106"/>
      <c r="AW479" s="106"/>
      <c r="AX479" s="106"/>
      <c r="AY479" s="106"/>
      <c r="AZ479" s="106"/>
      <c r="BA479" s="106"/>
      <c r="BB479" s="106"/>
    </row>
    <row r="480" spans="2:54">
      <c r="B480" s="106"/>
      <c r="C480" s="106"/>
      <c r="D480" s="106"/>
      <c r="E480" s="106"/>
      <c r="F480" s="106"/>
      <c r="G480" s="106"/>
      <c r="H480" s="106"/>
      <c r="I480" s="106"/>
      <c r="J480" s="106"/>
      <c r="K480" s="106"/>
      <c r="L480" s="106"/>
      <c r="M480" s="106"/>
      <c r="N480" s="106"/>
      <c r="O480" s="106"/>
      <c r="P480" s="106"/>
      <c r="Q480" s="106"/>
      <c r="R480" s="106"/>
      <c r="S480" s="106"/>
      <c r="T480" s="106"/>
      <c r="U480" s="106"/>
      <c r="V480" s="106"/>
      <c r="W480" s="106"/>
      <c r="X480" s="106"/>
      <c r="Y480" s="106"/>
      <c r="Z480" s="106"/>
      <c r="AA480" s="106"/>
      <c r="AB480" s="106"/>
      <c r="AC480" s="106"/>
      <c r="AD480" s="106"/>
      <c r="AE480" s="106"/>
      <c r="AF480" s="106"/>
      <c r="AG480" s="106"/>
      <c r="AH480" s="106"/>
      <c r="AI480" s="106"/>
      <c r="AJ480" s="106"/>
      <c r="AK480" s="106"/>
      <c r="AL480" s="106"/>
      <c r="AM480" s="106"/>
      <c r="AN480" s="106"/>
      <c r="AO480" s="106"/>
      <c r="AP480" s="106"/>
      <c r="AQ480" s="106"/>
      <c r="AR480" s="106"/>
      <c r="AS480" s="106"/>
      <c r="AT480" s="106"/>
      <c r="AU480" s="106"/>
      <c r="AV480" s="106"/>
      <c r="AW480" s="106"/>
      <c r="AX480" s="106"/>
      <c r="AY480" s="106"/>
      <c r="AZ480" s="106"/>
      <c r="BA480" s="106"/>
      <c r="BB480" s="106"/>
    </row>
    <row r="481" spans="2:54">
      <c r="B481" s="106"/>
      <c r="C481" s="106"/>
      <c r="D481" s="106"/>
      <c r="E481" s="106"/>
      <c r="F481" s="106"/>
      <c r="G481" s="106"/>
      <c r="H481" s="106"/>
      <c r="I481" s="106"/>
      <c r="J481" s="106"/>
      <c r="K481" s="106"/>
      <c r="L481" s="106"/>
      <c r="M481" s="106"/>
      <c r="N481" s="106"/>
      <c r="O481" s="106"/>
      <c r="P481" s="106"/>
      <c r="Q481" s="106"/>
      <c r="R481" s="106"/>
      <c r="S481" s="106"/>
      <c r="T481" s="106"/>
      <c r="U481" s="106"/>
      <c r="V481" s="106"/>
      <c r="W481" s="106"/>
      <c r="X481" s="106"/>
      <c r="Y481" s="106"/>
      <c r="Z481" s="106"/>
      <c r="AA481" s="106"/>
      <c r="AB481" s="106"/>
      <c r="AC481" s="106"/>
      <c r="AD481" s="106"/>
      <c r="AE481" s="106"/>
      <c r="AF481" s="106"/>
      <c r="AG481" s="106"/>
      <c r="AH481" s="106"/>
      <c r="AI481" s="106"/>
      <c r="AJ481" s="106"/>
      <c r="AK481" s="106"/>
      <c r="AL481" s="106"/>
      <c r="AM481" s="106"/>
      <c r="AN481" s="106"/>
      <c r="AO481" s="106"/>
      <c r="AP481" s="106"/>
      <c r="AQ481" s="106"/>
      <c r="AR481" s="106"/>
      <c r="AS481" s="106"/>
      <c r="AT481" s="106"/>
      <c r="AU481" s="106"/>
      <c r="AV481" s="106"/>
      <c r="AW481" s="106"/>
      <c r="AX481" s="106"/>
      <c r="AY481" s="106"/>
      <c r="AZ481" s="106"/>
      <c r="BA481" s="106"/>
      <c r="BB481" s="106"/>
    </row>
    <row r="482" spans="2:54">
      <c r="B482" s="106"/>
      <c r="C482" s="106"/>
      <c r="D482" s="106"/>
      <c r="E482" s="106"/>
      <c r="F482" s="106"/>
      <c r="G482" s="106"/>
      <c r="H482" s="106"/>
      <c r="I482" s="106"/>
      <c r="J482" s="106"/>
      <c r="K482" s="106"/>
      <c r="L482" s="106"/>
      <c r="M482" s="106"/>
      <c r="N482" s="106"/>
      <c r="O482" s="106"/>
      <c r="P482" s="106"/>
      <c r="Q482" s="106"/>
      <c r="R482" s="106"/>
      <c r="S482" s="106"/>
      <c r="T482" s="106"/>
      <c r="U482" s="106"/>
      <c r="V482" s="106"/>
      <c r="W482" s="106"/>
      <c r="X482" s="106"/>
      <c r="Y482" s="106"/>
      <c r="Z482" s="106"/>
      <c r="AA482" s="106"/>
      <c r="AB482" s="106"/>
      <c r="AC482" s="106"/>
      <c r="AD482" s="106"/>
      <c r="AE482" s="106"/>
      <c r="AF482" s="106"/>
      <c r="AG482" s="106"/>
      <c r="AH482" s="106"/>
      <c r="AI482" s="106"/>
      <c r="AJ482" s="106"/>
      <c r="AK482" s="106"/>
      <c r="AL482" s="106"/>
      <c r="AM482" s="106"/>
      <c r="AN482" s="106"/>
      <c r="AO482" s="106"/>
      <c r="AP482" s="106"/>
      <c r="AQ482" s="106"/>
      <c r="AR482" s="106"/>
      <c r="AS482" s="106"/>
      <c r="AT482" s="106"/>
      <c r="AU482" s="106"/>
      <c r="AV482" s="106"/>
      <c r="AW482" s="106"/>
      <c r="AX482" s="106"/>
      <c r="AY482" s="106"/>
      <c r="AZ482" s="106"/>
      <c r="BA482" s="106"/>
      <c r="BB482" s="106"/>
    </row>
    <row r="483" spans="2:54">
      <c r="B483" s="106"/>
      <c r="C483" s="106"/>
      <c r="D483" s="106"/>
      <c r="E483" s="106"/>
      <c r="F483" s="106"/>
      <c r="G483" s="106"/>
      <c r="H483" s="106"/>
      <c r="I483" s="106"/>
      <c r="J483" s="106"/>
      <c r="K483" s="106"/>
      <c r="L483" s="106"/>
      <c r="M483" s="106"/>
      <c r="N483" s="106"/>
      <c r="O483" s="106"/>
      <c r="P483" s="106"/>
      <c r="Q483" s="106"/>
      <c r="R483" s="106"/>
      <c r="S483" s="106"/>
      <c r="T483" s="106"/>
      <c r="U483" s="106"/>
      <c r="V483" s="106"/>
      <c r="W483" s="106"/>
      <c r="X483" s="106"/>
      <c r="Y483" s="106"/>
      <c r="Z483" s="106"/>
      <c r="AA483" s="106"/>
      <c r="AB483" s="106"/>
      <c r="AC483" s="106"/>
      <c r="AD483" s="106"/>
      <c r="AE483" s="106"/>
      <c r="AF483" s="106"/>
      <c r="AG483" s="106"/>
      <c r="AH483" s="106"/>
      <c r="AI483" s="106"/>
      <c r="AJ483" s="106"/>
      <c r="AK483" s="106"/>
      <c r="AL483" s="106"/>
      <c r="AM483" s="106"/>
      <c r="AN483" s="106"/>
      <c r="AO483" s="106"/>
      <c r="AP483" s="106"/>
      <c r="AQ483" s="106"/>
      <c r="AR483" s="106"/>
      <c r="AS483" s="106"/>
      <c r="AT483" s="106"/>
      <c r="AU483" s="106"/>
      <c r="AV483" s="106"/>
      <c r="AW483" s="106"/>
      <c r="AX483" s="106"/>
      <c r="AY483" s="106"/>
      <c r="AZ483" s="106"/>
      <c r="BA483" s="106"/>
      <c r="BB483" s="106"/>
    </row>
    <row r="484" spans="2:54">
      <c r="B484" s="106"/>
      <c r="C484" s="106"/>
      <c r="D484" s="106"/>
      <c r="E484" s="106"/>
      <c r="F484" s="106"/>
      <c r="G484" s="106"/>
      <c r="H484" s="106"/>
      <c r="I484" s="106"/>
      <c r="J484" s="106"/>
      <c r="K484" s="106"/>
      <c r="L484" s="106"/>
      <c r="M484" s="106"/>
      <c r="N484" s="106"/>
      <c r="O484" s="106"/>
      <c r="P484" s="106"/>
      <c r="Q484" s="106"/>
      <c r="R484" s="106"/>
      <c r="S484" s="106"/>
      <c r="T484" s="106"/>
      <c r="U484" s="106"/>
      <c r="V484" s="106"/>
      <c r="W484" s="106"/>
      <c r="X484" s="106"/>
      <c r="Y484" s="106"/>
      <c r="Z484" s="106"/>
      <c r="AA484" s="106"/>
      <c r="AB484" s="106"/>
      <c r="AC484" s="106"/>
      <c r="AD484" s="106"/>
      <c r="AE484" s="106"/>
      <c r="AF484" s="106"/>
      <c r="AG484" s="106"/>
      <c r="AH484" s="106"/>
      <c r="AI484" s="106"/>
      <c r="AJ484" s="106"/>
      <c r="AK484" s="106"/>
      <c r="AL484" s="106"/>
      <c r="AM484" s="106"/>
      <c r="AN484" s="106"/>
      <c r="AO484" s="106"/>
      <c r="AP484" s="106"/>
      <c r="AQ484" s="106"/>
      <c r="AR484" s="106"/>
      <c r="AS484" s="106"/>
      <c r="AT484" s="106"/>
      <c r="AU484" s="106"/>
      <c r="AV484" s="106"/>
      <c r="AW484" s="106"/>
      <c r="AX484" s="106"/>
      <c r="AY484" s="106"/>
      <c r="AZ484" s="106"/>
      <c r="BA484" s="106"/>
      <c r="BB484" s="106"/>
    </row>
    <row r="485" spans="2:54">
      <c r="B485" s="106"/>
      <c r="C485" s="106"/>
      <c r="D485" s="106"/>
      <c r="E485" s="106"/>
      <c r="F485" s="106"/>
      <c r="G485" s="106"/>
      <c r="H485" s="106"/>
      <c r="I485" s="106"/>
      <c r="J485" s="106"/>
      <c r="K485" s="106"/>
      <c r="L485" s="106"/>
      <c r="M485" s="106"/>
      <c r="N485" s="106"/>
      <c r="O485" s="106"/>
      <c r="P485" s="106"/>
      <c r="Q485" s="106"/>
      <c r="R485" s="106"/>
      <c r="S485" s="106"/>
      <c r="T485" s="106"/>
      <c r="U485" s="106"/>
      <c r="V485" s="106"/>
      <c r="W485" s="106"/>
      <c r="X485" s="106"/>
      <c r="Y485" s="106"/>
      <c r="Z485" s="106"/>
      <c r="AA485" s="106"/>
      <c r="AB485" s="106"/>
      <c r="AC485" s="106"/>
      <c r="AD485" s="106"/>
      <c r="AE485" s="106"/>
      <c r="AF485" s="106"/>
      <c r="AG485" s="106"/>
      <c r="AH485" s="106"/>
      <c r="AI485" s="106"/>
      <c r="AJ485" s="106"/>
      <c r="AK485" s="106"/>
      <c r="AL485" s="106"/>
      <c r="AM485" s="106"/>
      <c r="AN485" s="106"/>
      <c r="AO485" s="106"/>
      <c r="AP485" s="106"/>
      <c r="AQ485" s="106"/>
      <c r="AR485" s="106"/>
      <c r="AS485" s="106"/>
      <c r="AT485" s="106"/>
      <c r="AU485" s="106"/>
      <c r="AV485" s="106"/>
      <c r="AW485" s="106"/>
      <c r="AX485" s="106"/>
      <c r="AY485" s="106"/>
      <c r="AZ485" s="106"/>
      <c r="BA485" s="106"/>
      <c r="BB485" s="106"/>
    </row>
    <row r="486" spans="2:54">
      <c r="B486" s="106"/>
      <c r="C486" s="106"/>
      <c r="D486" s="106"/>
      <c r="E486" s="106"/>
      <c r="F486" s="106"/>
      <c r="G486" s="106"/>
      <c r="H486" s="106"/>
      <c r="I486" s="106"/>
      <c r="J486" s="106"/>
      <c r="K486" s="106"/>
      <c r="L486" s="106"/>
      <c r="M486" s="106"/>
      <c r="N486" s="106"/>
      <c r="O486" s="106"/>
      <c r="P486" s="106"/>
      <c r="Q486" s="106"/>
      <c r="R486" s="106"/>
      <c r="S486" s="106"/>
      <c r="T486" s="106"/>
      <c r="U486" s="106"/>
      <c r="V486" s="106"/>
      <c r="W486" s="106"/>
      <c r="X486" s="106"/>
      <c r="Y486" s="106"/>
      <c r="Z486" s="106"/>
      <c r="AA486" s="106"/>
      <c r="AB486" s="106"/>
      <c r="AC486" s="106"/>
      <c r="AD486" s="106"/>
      <c r="AE486" s="106"/>
      <c r="AF486" s="106"/>
      <c r="AG486" s="106"/>
      <c r="AH486" s="106"/>
      <c r="AI486" s="106"/>
      <c r="AJ486" s="106"/>
      <c r="AK486" s="106"/>
      <c r="AL486" s="106"/>
      <c r="AM486" s="106"/>
      <c r="AN486" s="106"/>
      <c r="AO486" s="106"/>
      <c r="AP486" s="106"/>
      <c r="AQ486" s="106"/>
      <c r="AR486" s="106"/>
      <c r="AS486" s="106"/>
      <c r="AT486" s="106"/>
      <c r="AU486" s="106"/>
      <c r="AV486" s="106"/>
      <c r="AW486" s="106"/>
      <c r="AX486" s="106"/>
      <c r="AY486" s="106"/>
      <c r="AZ486" s="106"/>
      <c r="BA486" s="106"/>
      <c r="BB486" s="106"/>
    </row>
    <row r="487" spans="2:54">
      <c r="B487" s="106"/>
      <c r="C487" s="106"/>
      <c r="D487" s="106"/>
      <c r="E487" s="106"/>
      <c r="F487" s="106"/>
      <c r="G487" s="106"/>
      <c r="H487" s="106"/>
      <c r="I487" s="106"/>
      <c r="J487" s="106"/>
      <c r="K487" s="106"/>
      <c r="L487" s="106"/>
      <c r="M487" s="106"/>
      <c r="N487" s="106"/>
      <c r="O487" s="106"/>
      <c r="P487" s="106"/>
      <c r="Q487" s="106"/>
      <c r="R487" s="106"/>
      <c r="S487" s="106"/>
      <c r="T487" s="106"/>
      <c r="U487" s="106"/>
      <c r="V487" s="106"/>
      <c r="W487" s="106"/>
      <c r="X487" s="106"/>
      <c r="Y487" s="106"/>
      <c r="Z487" s="106"/>
      <c r="AA487" s="106"/>
      <c r="AB487" s="106"/>
      <c r="AC487" s="106"/>
      <c r="AD487" s="106"/>
      <c r="AE487" s="106"/>
      <c r="AF487" s="106"/>
      <c r="AG487" s="106"/>
      <c r="AH487" s="106"/>
      <c r="AI487" s="106"/>
      <c r="AJ487" s="106"/>
      <c r="AK487" s="106"/>
      <c r="AL487" s="106"/>
      <c r="AM487" s="106"/>
      <c r="AN487" s="106"/>
      <c r="AO487" s="106"/>
      <c r="AP487" s="106"/>
      <c r="AQ487" s="106"/>
      <c r="AR487" s="106"/>
      <c r="AS487" s="106"/>
      <c r="AT487" s="106"/>
      <c r="AU487" s="106"/>
      <c r="AV487" s="106"/>
      <c r="AW487" s="106"/>
      <c r="AX487" s="106"/>
      <c r="AY487" s="106"/>
      <c r="AZ487" s="106"/>
      <c r="BA487" s="106"/>
      <c r="BB487" s="106"/>
    </row>
    <row r="488" spans="2:54">
      <c r="B488" s="106"/>
      <c r="C488" s="106"/>
      <c r="D488" s="106"/>
      <c r="E488" s="106"/>
      <c r="F488" s="106"/>
      <c r="G488" s="106"/>
      <c r="H488" s="106"/>
      <c r="I488" s="106"/>
      <c r="J488" s="106"/>
      <c r="K488" s="106"/>
      <c r="L488" s="106"/>
      <c r="M488" s="106"/>
      <c r="N488" s="106"/>
      <c r="O488" s="106"/>
      <c r="P488" s="106"/>
      <c r="Q488" s="106"/>
      <c r="R488" s="106"/>
      <c r="S488" s="106"/>
      <c r="T488" s="106"/>
      <c r="U488" s="106"/>
      <c r="V488" s="106"/>
      <c r="W488" s="106"/>
      <c r="X488" s="106"/>
      <c r="Y488" s="106"/>
      <c r="Z488" s="106"/>
      <c r="AA488" s="106"/>
      <c r="AB488" s="106"/>
      <c r="AC488" s="106"/>
      <c r="AD488" s="106"/>
      <c r="AE488" s="106"/>
      <c r="AF488" s="106"/>
      <c r="AG488" s="106"/>
      <c r="AH488" s="106"/>
      <c r="AI488" s="106"/>
      <c r="AJ488" s="106"/>
      <c r="AK488" s="106"/>
      <c r="AL488" s="106"/>
      <c r="AM488" s="106"/>
      <c r="AN488" s="106"/>
      <c r="AO488" s="106"/>
      <c r="AP488" s="106"/>
      <c r="AQ488" s="106"/>
      <c r="AR488" s="106"/>
      <c r="AS488" s="106"/>
      <c r="AT488" s="106"/>
      <c r="AU488" s="106"/>
      <c r="AV488" s="106"/>
      <c r="AW488" s="106"/>
      <c r="AX488" s="106"/>
      <c r="AY488" s="106"/>
      <c r="AZ488" s="106"/>
      <c r="BA488" s="106"/>
      <c r="BB488" s="106"/>
    </row>
    <row r="489" spans="2:54">
      <c r="B489" s="106"/>
      <c r="C489" s="106"/>
      <c r="D489" s="106"/>
      <c r="E489" s="106"/>
      <c r="F489" s="106"/>
      <c r="G489" s="106"/>
      <c r="H489" s="106"/>
      <c r="I489" s="106"/>
      <c r="J489" s="106"/>
      <c r="K489" s="106"/>
      <c r="L489" s="106"/>
      <c r="M489" s="106"/>
      <c r="N489" s="106"/>
      <c r="O489" s="106"/>
      <c r="P489" s="106"/>
      <c r="Q489" s="106"/>
      <c r="R489" s="106"/>
      <c r="S489" s="106"/>
      <c r="T489" s="106"/>
      <c r="U489" s="106"/>
      <c r="V489" s="106"/>
      <c r="W489" s="106"/>
      <c r="X489" s="106"/>
      <c r="Y489" s="106"/>
      <c r="Z489" s="106"/>
      <c r="AA489" s="106"/>
      <c r="AB489" s="106"/>
      <c r="AC489" s="106"/>
      <c r="AD489" s="106"/>
      <c r="AE489" s="106"/>
      <c r="AF489" s="106"/>
      <c r="AG489" s="106"/>
      <c r="AH489" s="106"/>
      <c r="AI489" s="106"/>
      <c r="AJ489" s="106"/>
      <c r="AK489" s="106"/>
      <c r="AL489" s="106"/>
      <c r="AM489" s="106"/>
      <c r="AN489" s="106"/>
      <c r="AO489" s="106"/>
      <c r="AP489" s="106"/>
      <c r="AQ489" s="106"/>
      <c r="AR489" s="106"/>
      <c r="AS489" s="106"/>
      <c r="AT489" s="106"/>
      <c r="AU489" s="106"/>
      <c r="AV489" s="106"/>
      <c r="AW489" s="106"/>
      <c r="AX489" s="106"/>
      <c r="AY489" s="106"/>
      <c r="AZ489" s="106"/>
      <c r="BA489" s="106"/>
      <c r="BB489" s="106"/>
    </row>
    <row r="490" spans="2:54">
      <c r="B490" s="106"/>
      <c r="C490" s="106"/>
      <c r="D490" s="106"/>
      <c r="E490" s="106"/>
      <c r="F490" s="106"/>
      <c r="G490" s="106"/>
      <c r="H490" s="106"/>
      <c r="I490" s="106"/>
      <c r="J490" s="106"/>
      <c r="K490" s="106"/>
      <c r="L490" s="106"/>
      <c r="M490" s="106"/>
      <c r="N490" s="106"/>
      <c r="O490" s="106"/>
      <c r="P490" s="106"/>
      <c r="Q490" s="106"/>
      <c r="R490" s="106"/>
      <c r="S490" s="106"/>
      <c r="T490" s="106"/>
      <c r="U490" s="106"/>
      <c r="V490" s="106"/>
      <c r="W490" s="106"/>
      <c r="X490" s="106"/>
      <c r="Y490" s="106"/>
      <c r="Z490" s="106"/>
      <c r="AA490" s="106"/>
      <c r="AB490" s="106"/>
      <c r="AC490" s="106"/>
      <c r="AD490" s="106"/>
      <c r="AE490" s="106"/>
      <c r="AF490" s="106"/>
      <c r="AG490" s="106"/>
      <c r="AH490" s="106"/>
      <c r="AI490" s="106"/>
      <c r="AJ490" s="106"/>
      <c r="AK490" s="106"/>
      <c r="AL490" s="106"/>
      <c r="AM490" s="106"/>
      <c r="AN490" s="106"/>
      <c r="AO490" s="106"/>
      <c r="AP490" s="106"/>
      <c r="AQ490" s="106"/>
      <c r="AR490" s="106"/>
      <c r="AS490" s="106"/>
      <c r="AT490" s="106"/>
      <c r="AU490" s="106"/>
      <c r="AV490" s="106"/>
      <c r="AW490" s="106"/>
      <c r="AX490" s="106"/>
      <c r="AY490" s="106"/>
      <c r="AZ490" s="106"/>
      <c r="BA490" s="106"/>
      <c r="BB490" s="106"/>
    </row>
    <row r="491" spans="2:54">
      <c r="B491" s="106"/>
      <c r="C491" s="106"/>
      <c r="D491" s="106"/>
      <c r="E491" s="106"/>
      <c r="F491" s="106"/>
      <c r="G491" s="106"/>
      <c r="H491" s="106"/>
      <c r="I491" s="106"/>
      <c r="J491" s="106"/>
      <c r="K491" s="106"/>
      <c r="L491" s="106"/>
      <c r="M491" s="106"/>
      <c r="N491" s="106"/>
      <c r="O491" s="106"/>
      <c r="P491" s="106"/>
      <c r="Q491" s="106"/>
      <c r="R491" s="106"/>
      <c r="S491" s="106"/>
      <c r="T491" s="106"/>
      <c r="U491" s="106"/>
      <c r="V491" s="106"/>
      <c r="W491" s="106"/>
      <c r="X491" s="106"/>
      <c r="Y491" s="106"/>
      <c r="Z491" s="106"/>
      <c r="AA491" s="106"/>
      <c r="AB491" s="106"/>
      <c r="AC491" s="106"/>
      <c r="AD491" s="106"/>
      <c r="AE491" s="106"/>
      <c r="AF491" s="106"/>
      <c r="AG491" s="106"/>
      <c r="AH491" s="106"/>
      <c r="AI491" s="106"/>
      <c r="AJ491" s="106"/>
      <c r="AK491" s="106"/>
      <c r="AL491" s="106"/>
      <c r="AM491" s="106"/>
      <c r="AN491" s="106"/>
      <c r="AO491" s="106"/>
      <c r="AP491" s="106"/>
      <c r="AQ491" s="106"/>
      <c r="AR491" s="106"/>
      <c r="AS491" s="106"/>
      <c r="AT491" s="106"/>
      <c r="AU491" s="106"/>
      <c r="AV491" s="106"/>
      <c r="AW491" s="106"/>
      <c r="AX491" s="106"/>
      <c r="AY491" s="106"/>
      <c r="AZ491" s="106"/>
      <c r="BA491" s="106"/>
      <c r="BB491" s="106"/>
    </row>
    <row r="492" spans="2:54">
      <c r="B492" s="106"/>
      <c r="C492" s="106"/>
      <c r="D492" s="106"/>
      <c r="E492" s="106"/>
      <c r="F492" s="106"/>
      <c r="G492" s="106"/>
      <c r="H492" s="106"/>
      <c r="I492" s="106"/>
      <c r="J492" s="106"/>
      <c r="K492" s="106"/>
      <c r="L492" s="106"/>
      <c r="M492" s="106"/>
      <c r="N492" s="106"/>
      <c r="O492" s="106"/>
      <c r="P492" s="106"/>
      <c r="Q492" s="106"/>
      <c r="R492" s="106"/>
      <c r="S492" s="106"/>
      <c r="T492" s="106"/>
      <c r="U492" s="106"/>
      <c r="V492" s="106"/>
      <c r="W492" s="106"/>
      <c r="X492" s="106"/>
      <c r="Y492" s="106"/>
      <c r="Z492" s="106"/>
      <c r="AA492" s="106"/>
      <c r="AB492" s="106"/>
      <c r="AC492" s="106"/>
      <c r="AD492" s="106"/>
      <c r="AE492" s="106"/>
      <c r="AF492" s="106"/>
      <c r="AG492" s="106"/>
      <c r="AH492" s="106"/>
      <c r="AI492" s="106"/>
      <c r="AJ492" s="106"/>
      <c r="AK492" s="106"/>
      <c r="AL492" s="106"/>
      <c r="AM492" s="106"/>
      <c r="AN492" s="106"/>
      <c r="AO492" s="106"/>
      <c r="AP492" s="106"/>
      <c r="AQ492" s="106"/>
      <c r="AR492" s="106"/>
      <c r="AS492" s="106"/>
      <c r="AT492" s="106"/>
      <c r="AU492" s="106"/>
      <c r="AV492" s="106"/>
      <c r="AW492" s="106"/>
      <c r="AX492" s="106"/>
      <c r="AY492" s="106"/>
      <c r="AZ492" s="106"/>
      <c r="BA492" s="106"/>
      <c r="BB492" s="106"/>
    </row>
    <row r="493" spans="2:54">
      <c r="B493" s="106"/>
      <c r="C493" s="106"/>
      <c r="D493" s="106"/>
      <c r="E493" s="106"/>
      <c r="F493" s="106"/>
      <c r="G493" s="106"/>
      <c r="H493" s="106"/>
      <c r="I493" s="106"/>
      <c r="J493" s="106"/>
      <c r="K493" s="106"/>
      <c r="L493" s="106"/>
      <c r="M493" s="106"/>
      <c r="N493" s="106"/>
      <c r="O493" s="106"/>
      <c r="P493" s="106"/>
      <c r="Q493" s="106"/>
      <c r="R493" s="106"/>
      <c r="S493" s="106"/>
      <c r="T493" s="106"/>
      <c r="U493" s="106"/>
      <c r="V493" s="106"/>
      <c r="W493" s="106"/>
      <c r="X493" s="106"/>
      <c r="Y493" s="106"/>
      <c r="Z493" s="106"/>
      <c r="AA493" s="106"/>
      <c r="AB493" s="106"/>
      <c r="AC493" s="106"/>
      <c r="AD493" s="106"/>
      <c r="AE493" s="106"/>
      <c r="AF493" s="106"/>
      <c r="AG493" s="106"/>
      <c r="AH493" s="106"/>
      <c r="AI493" s="106"/>
      <c r="AJ493" s="106"/>
      <c r="AK493" s="106"/>
      <c r="AL493" s="106"/>
      <c r="AM493" s="106"/>
      <c r="AN493" s="106"/>
      <c r="AO493" s="106"/>
      <c r="AP493" s="106"/>
      <c r="AQ493" s="106"/>
      <c r="AR493" s="106"/>
      <c r="AS493" s="106"/>
      <c r="AT493" s="106"/>
      <c r="AU493" s="106"/>
      <c r="AV493" s="106"/>
      <c r="AW493" s="106"/>
      <c r="AX493" s="106"/>
      <c r="AY493" s="106"/>
      <c r="AZ493" s="106"/>
      <c r="BA493" s="106"/>
      <c r="BB493" s="106"/>
    </row>
    <row r="494" spans="2:54">
      <c r="B494" s="106"/>
      <c r="C494" s="106"/>
      <c r="D494" s="106"/>
      <c r="E494" s="106"/>
      <c r="F494" s="106"/>
      <c r="G494" s="106"/>
      <c r="H494" s="106"/>
      <c r="I494" s="106"/>
      <c r="J494" s="106"/>
      <c r="K494" s="106"/>
      <c r="L494" s="106"/>
      <c r="M494" s="106"/>
      <c r="N494" s="106"/>
      <c r="O494" s="106"/>
      <c r="P494" s="106"/>
      <c r="Q494" s="106"/>
      <c r="R494" s="106"/>
      <c r="S494" s="106"/>
      <c r="T494" s="106"/>
      <c r="U494" s="106"/>
      <c r="V494" s="106"/>
      <c r="W494" s="106"/>
      <c r="X494" s="106"/>
      <c r="Y494" s="106"/>
      <c r="Z494" s="106"/>
      <c r="AA494" s="106"/>
      <c r="AB494" s="106"/>
      <c r="AC494" s="106"/>
      <c r="AD494" s="106"/>
      <c r="AE494" s="106"/>
      <c r="AF494" s="106"/>
      <c r="AG494" s="106"/>
      <c r="AH494" s="106"/>
      <c r="AI494" s="106"/>
      <c r="AJ494" s="106"/>
      <c r="AK494" s="106"/>
      <c r="AL494" s="106"/>
      <c r="AM494" s="106"/>
      <c r="AN494" s="106"/>
      <c r="AO494" s="106"/>
      <c r="AP494" s="106"/>
      <c r="AQ494" s="106"/>
      <c r="AR494" s="106"/>
      <c r="AS494" s="106"/>
      <c r="AT494" s="106"/>
      <c r="AU494" s="106"/>
      <c r="AV494" s="106"/>
      <c r="AW494" s="106"/>
      <c r="AX494" s="106"/>
      <c r="AY494" s="106"/>
      <c r="AZ494" s="106"/>
      <c r="BA494" s="106"/>
      <c r="BB494" s="106"/>
    </row>
    <row r="495" spans="2:54">
      <c r="B495" s="106"/>
      <c r="C495" s="106"/>
      <c r="D495" s="106"/>
      <c r="E495" s="106"/>
      <c r="F495" s="106"/>
      <c r="G495" s="106"/>
      <c r="H495" s="106"/>
      <c r="I495" s="106"/>
      <c r="J495" s="106"/>
      <c r="K495" s="106"/>
      <c r="L495" s="106"/>
      <c r="M495" s="106"/>
      <c r="N495" s="106"/>
      <c r="O495" s="106"/>
      <c r="P495" s="106"/>
      <c r="Q495" s="106"/>
      <c r="R495" s="106"/>
      <c r="S495" s="106"/>
      <c r="T495" s="106"/>
      <c r="U495" s="106"/>
      <c r="V495" s="106"/>
      <c r="W495" s="106"/>
      <c r="X495" s="106"/>
      <c r="Y495" s="106"/>
      <c r="Z495" s="106"/>
      <c r="AA495" s="106"/>
      <c r="AB495" s="106"/>
      <c r="AC495" s="106"/>
      <c r="AD495" s="106"/>
      <c r="AE495" s="106"/>
      <c r="AF495" s="106"/>
      <c r="AG495" s="106"/>
      <c r="AH495" s="106"/>
      <c r="AI495" s="106"/>
      <c r="AJ495" s="106"/>
      <c r="AK495" s="106"/>
      <c r="AL495" s="106"/>
      <c r="AM495" s="106"/>
      <c r="AN495" s="106"/>
      <c r="AO495" s="106"/>
      <c r="AP495" s="106"/>
      <c r="AQ495" s="106"/>
      <c r="AR495" s="106"/>
      <c r="AS495" s="106"/>
      <c r="AT495" s="106"/>
      <c r="AU495" s="106"/>
      <c r="AV495" s="106"/>
      <c r="AW495" s="106"/>
      <c r="AX495" s="106"/>
      <c r="AY495" s="106"/>
      <c r="AZ495" s="106"/>
      <c r="BA495" s="106"/>
      <c r="BB495" s="106"/>
    </row>
    <row r="496" spans="2:54">
      <c r="B496" s="106"/>
      <c r="C496" s="106"/>
      <c r="D496" s="106"/>
      <c r="E496" s="106"/>
      <c r="F496" s="106"/>
      <c r="G496" s="106"/>
      <c r="H496" s="106"/>
      <c r="I496" s="106"/>
      <c r="J496" s="106"/>
      <c r="K496" s="106"/>
      <c r="L496" s="106"/>
      <c r="M496" s="106"/>
      <c r="N496" s="106"/>
      <c r="O496" s="106"/>
      <c r="P496" s="106"/>
      <c r="Q496" s="106"/>
      <c r="R496" s="106"/>
      <c r="S496" s="106"/>
      <c r="T496" s="106"/>
      <c r="U496" s="106"/>
      <c r="V496" s="106"/>
      <c r="W496" s="106"/>
      <c r="X496" s="106"/>
      <c r="Y496" s="106"/>
      <c r="Z496" s="106"/>
      <c r="AA496" s="106"/>
      <c r="AB496" s="106"/>
      <c r="AC496" s="106"/>
      <c r="AD496" s="106"/>
      <c r="AE496" s="106"/>
      <c r="AF496" s="106"/>
      <c r="AG496" s="106"/>
      <c r="AH496" s="106"/>
      <c r="AI496" s="106"/>
      <c r="AJ496" s="106"/>
      <c r="AK496" s="106"/>
      <c r="AL496" s="106"/>
      <c r="AM496" s="106"/>
      <c r="AN496" s="106"/>
      <c r="AO496" s="106"/>
      <c r="AP496" s="106"/>
      <c r="AQ496" s="106"/>
      <c r="AR496" s="106"/>
      <c r="AS496" s="106"/>
      <c r="AT496" s="106"/>
      <c r="AU496" s="106"/>
      <c r="AV496" s="106"/>
      <c r="AW496" s="106"/>
      <c r="AX496" s="106"/>
      <c r="AY496" s="106"/>
      <c r="AZ496" s="106"/>
      <c r="BA496" s="106"/>
      <c r="BB496" s="106"/>
    </row>
    <row r="497" spans="2:54">
      <c r="B497" s="106"/>
      <c r="C497" s="106"/>
      <c r="D497" s="106"/>
      <c r="E497" s="106"/>
      <c r="F497" s="106"/>
      <c r="G497" s="106"/>
      <c r="H497" s="106"/>
      <c r="I497" s="106"/>
      <c r="J497" s="106"/>
      <c r="K497" s="106"/>
      <c r="L497" s="106"/>
      <c r="M497" s="106"/>
      <c r="N497" s="106"/>
      <c r="O497" s="106"/>
      <c r="P497" s="106"/>
      <c r="Q497" s="106"/>
      <c r="R497" s="106"/>
      <c r="S497" s="106"/>
      <c r="T497" s="106"/>
      <c r="U497" s="106"/>
      <c r="V497" s="106"/>
      <c r="W497" s="106"/>
      <c r="X497" s="106"/>
      <c r="Y497" s="106"/>
      <c r="Z497" s="106"/>
      <c r="AA497" s="106"/>
      <c r="AB497" s="106"/>
      <c r="AC497" s="106"/>
      <c r="AD497" s="106"/>
      <c r="AE497" s="106"/>
      <c r="AF497" s="106"/>
      <c r="AG497" s="106"/>
      <c r="AH497" s="106"/>
      <c r="AI497" s="106"/>
      <c r="AJ497" s="106"/>
      <c r="AK497" s="106"/>
      <c r="AL497" s="106"/>
      <c r="AM497" s="106"/>
      <c r="AN497" s="106"/>
      <c r="AO497" s="106"/>
      <c r="AP497" s="106"/>
      <c r="AQ497" s="106"/>
      <c r="AR497" s="106"/>
      <c r="AS497" s="106"/>
      <c r="AT497" s="106"/>
      <c r="AU497" s="106"/>
      <c r="AV497" s="106"/>
      <c r="AW497" s="106"/>
      <c r="AX497" s="106"/>
      <c r="AY497" s="106"/>
      <c r="AZ497" s="106"/>
      <c r="BA497" s="106"/>
      <c r="BB497" s="106"/>
    </row>
    <row r="498" spans="2:54">
      <c r="B498" s="106"/>
      <c r="C498" s="106"/>
      <c r="D498" s="106"/>
      <c r="E498" s="106"/>
      <c r="F498" s="106"/>
      <c r="G498" s="106"/>
      <c r="H498" s="106"/>
      <c r="I498" s="106"/>
      <c r="J498" s="106"/>
      <c r="K498" s="106"/>
      <c r="L498" s="106"/>
      <c r="M498" s="106"/>
      <c r="N498" s="106"/>
      <c r="O498" s="106"/>
      <c r="P498" s="106"/>
      <c r="Q498" s="106"/>
      <c r="R498" s="106"/>
      <c r="S498" s="106"/>
      <c r="T498" s="106"/>
      <c r="U498" s="106"/>
      <c r="V498" s="106"/>
      <c r="W498" s="106"/>
      <c r="X498" s="106"/>
      <c r="Y498" s="106"/>
      <c r="Z498" s="106"/>
      <c r="AA498" s="106"/>
      <c r="AB498" s="106"/>
      <c r="AC498" s="106"/>
      <c r="AD498" s="106"/>
      <c r="AE498" s="106"/>
      <c r="AF498" s="106"/>
      <c r="AG498" s="106"/>
      <c r="AH498" s="106"/>
      <c r="AI498" s="106"/>
      <c r="AJ498" s="106"/>
      <c r="AK498" s="106"/>
      <c r="AL498" s="106"/>
      <c r="AM498" s="106"/>
      <c r="AN498" s="106"/>
      <c r="AO498" s="106"/>
      <c r="AP498" s="106"/>
      <c r="AQ498" s="106"/>
      <c r="AR498" s="106"/>
      <c r="AS498" s="106"/>
      <c r="AT498" s="106"/>
      <c r="AU498" s="106"/>
      <c r="AV498" s="106"/>
      <c r="AW498" s="106"/>
      <c r="AX498" s="106"/>
      <c r="AY498" s="106"/>
      <c r="AZ498" s="106"/>
      <c r="BA498" s="106"/>
      <c r="BB498" s="106"/>
    </row>
    <row r="499" spans="2:54">
      <c r="B499" s="106"/>
      <c r="C499" s="106"/>
      <c r="D499" s="106"/>
      <c r="E499" s="106"/>
      <c r="F499" s="106"/>
      <c r="G499" s="106"/>
      <c r="H499" s="106"/>
      <c r="I499" s="106"/>
      <c r="J499" s="106"/>
      <c r="K499" s="106"/>
      <c r="L499" s="106"/>
      <c r="M499" s="106"/>
      <c r="N499" s="106"/>
      <c r="O499" s="106"/>
      <c r="P499" s="106"/>
      <c r="Q499" s="106"/>
      <c r="R499" s="106"/>
      <c r="S499" s="106"/>
      <c r="T499" s="106"/>
      <c r="U499" s="106"/>
      <c r="V499" s="106"/>
      <c r="W499" s="106"/>
      <c r="X499" s="106"/>
      <c r="Y499" s="106"/>
      <c r="Z499" s="106"/>
      <c r="AA499" s="106"/>
      <c r="AB499" s="106"/>
      <c r="AC499" s="106"/>
      <c r="AD499" s="106"/>
      <c r="AE499" s="106"/>
      <c r="AF499" s="106"/>
      <c r="AG499" s="106"/>
      <c r="AH499" s="106"/>
      <c r="AI499" s="106"/>
      <c r="AJ499" s="106"/>
      <c r="AK499" s="106"/>
      <c r="AL499" s="106"/>
      <c r="AM499" s="106"/>
      <c r="AN499" s="106"/>
      <c r="AO499" s="106"/>
      <c r="AP499" s="106"/>
      <c r="AQ499" s="106"/>
      <c r="AR499" s="106"/>
      <c r="AS499" s="106"/>
      <c r="AT499" s="106"/>
      <c r="AU499" s="106"/>
      <c r="AV499" s="106"/>
      <c r="AW499" s="106"/>
      <c r="AX499" s="106"/>
      <c r="AY499" s="106"/>
      <c r="AZ499" s="106"/>
      <c r="BA499" s="106"/>
      <c r="BB499" s="106"/>
    </row>
    <row r="500" spans="2:54">
      <c r="B500" s="106"/>
      <c r="C500" s="106"/>
      <c r="D500" s="106"/>
      <c r="E500" s="106"/>
      <c r="F500" s="106"/>
      <c r="G500" s="106"/>
      <c r="H500" s="106"/>
      <c r="I500" s="106"/>
      <c r="J500" s="106"/>
      <c r="K500" s="106"/>
      <c r="L500" s="106"/>
      <c r="M500" s="106"/>
      <c r="N500" s="106"/>
      <c r="O500" s="106"/>
      <c r="P500" s="106"/>
      <c r="Q500" s="106"/>
      <c r="R500" s="106"/>
      <c r="S500" s="106"/>
      <c r="T500" s="106"/>
      <c r="U500" s="106"/>
      <c r="V500" s="106"/>
      <c r="W500" s="106"/>
      <c r="X500" s="106"/>
      <c r="Y500" s="106"/>
      <c r="Z500" s="106"/>
      <c r="AA500" s="106"/>
      <c r="AB500" s="106"/>
      <c r="AC500" s="106"/>
      <c r="AD500" s="106"/>
      <c r="AE500" s="106"/>
      <c r="AF500" s="106"/>
      <c r="AG500" s="106"/>
      <c r="AH500" s="106"/>
      <c r="AI500" s="106"/>
      <c r="AJ500" s="106"/>
      <c r="AK500" s="106"/>
      <c r="AL500" s="106"/>
      <c r="AM500" s="106"/>
      <c r="AN500" s="106"/>
      <c r="AO500" s="106"/>
      <c r="AP500" s="106"/>
      <c r="AQ500" s="106"/>
      <c r="AR500" s="106"/>
      <c r="AS500" s="106"/>
      <c r="AT500" s="106"/>
      <c r="AU500" s="106"/>
      <c r="AV500" s="106"/>
      <c r="AW500" s="106"/>
      <c r="AX500" s="106"/>
      <c r="AY500" s="106"/>
      <c r="AZ500" s="106"/>
      <c r="BA500" s="106"/>
      <c r="BB500" s="106"/>
    </row>
    <row r="501" spans="2:54">
      <c r="B501" s="106"/>
      <c r="C501" s="106"/>
      <c r="D501" s="106"/>
      <c r="E501" s="106"/>
      <c r="F501" s="106"/>
      <c r="G501" s="106"/>
      <c r="H501" s="106"/>
      <c r="I501" s="106"/>
      <c r="J501" s="106"/>
      <c r="K501" s="106"/>
      <c r="L501" s="106"/>
      <c r="M501" s="106"/>
      <c r="N501" s="106"/>
      <c r="O501" s="106"/>
      <c r="P501" s="106"/>
      <c r="Q501" s="106"/>
      <c r="R501" s="106"/>
      <c r="S501" s="106"/>
      <c r="T501" s="106"/>
      <c r="U501" s="106"/>
      <c r="V501" s="106"/>
      <c r="W501" s="106"/>
      <c r="X501" s="106"/>
      <c r="Y501" s="106"/>
      <c r="Z501" s="106"/>
      <c r="AA501" s="106"/>
      <c r="AB501" s="106"/>
      <c r="AC501" s="106"/>
      <c r="AD501" s="106"/>
      <c r="AE501" s="106"/>
      <c r="AF501" s="106"/>
      <c r="AG501" s="106"/>
      <c r="AH501" s="106"/>
      <c r="AI501" s="106"/>
      <c r="AJ501" s="106"/>
      <c r="AK501" s="106"/>
      <c r="AL501" s="106"/>
      <c r="AM501" s="106"/>
      <c r="AN501" s="106"/>
      <c r="AO501" s="106"/>
      <c r="AP501" s="106"/>
      <c r="AQ501" s="106"/>
      <c r="AR501" s="106"/>
      <c r="AS501" s="106"/>
      <c r="AT501" s="106"/>
      <c r="AU501" s="106"/>
      <c r="AV501" s="106"/>
      <c r="AW501" s="106"/>
      <c r="AX501" s="106"/>
      <c r="AY501" s="106"/>
      <c r="AZ501" s="106"/>
      <c r="BA501" s="106"/>
      <c r="BB501" s="106"/>
    </row>
    <row r="502" spans="2:54">
      <c r="B502" s="106"/>
      <c r="C502" s="106"/>
      <c r="D502" s="106"/>
      <c r="E502" s="106"/>
      <c r="F502" s="106"/>
      <c r="G502" s="106"/>
      <c r="H502" s="106"/>
      <c r="I502" s="106"/>
      <c r="J502" s="106"/>
      <c r="K502" s="106"/>
      <c r="L502" s="106"/>
      <c r="M502" s="106"/>
      <c r="N502" s="106"/>
      <c r="O502" s="106"/>
      <c r="P502" s="106"/>
      <c r="Q502" s="106"/>
      <c r="R502" s="106"/>
      <c r="S502" s="106"/>
      <c r="T502" s="106"/>
      <c r="U502" s="106"/>
      <c r="V502" s="106"/>
      <c r="W502" s="106"/>
      <c r="X502" s="106"/>
      <c r="Y502" s="106"/>
      <c r="Z502" s="106"/>
      <c r="AA502" s="106"/>
      <c r="AB502" s="106"/>
      <c r="AC502" s="106"/>
      <c r="AD502" s="106"/>
      <c r="AE502" s="106"/>
      <c r="AF502" s="106"/>
      <c r="AG502" s="106"/>
      <c r="AH502" s="106"/>
      <c r="AI502" s="106"/>
      <c r="AJ502" s="106"/>
      <c r="AK502" s="106"/>
      <c r="AL502" s="106"/>
      <c r="AM502" s="106"/>
      <c r="AN502" s="106"/>
      <c r="AO502" s="106"/>
      <c r="AP502" s="106"/>
      <c r="AQ502" s="106"/>
      <c r="AR502" s="106"/>
      <c r="AS502" s="106"/>
      <c r="AT502" s="106"/>
      <c r="AU502" s="106"/>
      <c r="AV502" s="106"/>
      <c r="AW502" s="106"/>
      <c r="AX502" s="106"/>
      <c r="AY502" s="106"/>
      <c r="AZ502" s="106"/>
      <c r="BA502" s="106"/>
      <c r="BB502" s="106"/>
    </row>
    <row r="503" spans="2:54">
      <c r="B503" s="106"/>
      <c r="C503" s="106"/>
      <c r="D503" s="106"/>
      <c r="E503" s="106"/>
      <c r="F503" s="106"/>
      <c r="G503" s="106"/>
      <c r="H503" s="106"/>
      <c r="I503" s="106"/>
      <c r="J503" s="106"/>
      <c r="K503" s="106"/>
      <c r="L503" s="106"/>
      <c r="M503" s="106"/>
      <c r="N503" s="106"/>
      <c r="O503" s="106"/>
      <c r="P503" s="106"/>
      <c r="Q503" s="106"/>
      <c r="R503" s="106"/>
      <c r="S503" s="106"/>
      <c r="T503" s="106"/>
      <c r="U503" s="106"/>
      <c r="V503" s="106"/>
      <c r="W503" s="106"/>
      <c r="X503" s="106"/>
      <c r="Y503" s="106"/>
      <c r="Z503" s="106"/>
      <c r="AA503" s="106"/>
      <c r="AB503" s="106"/>
      <c r="AC503" s="106"/>
      <c r="AD503" s="106"/>
      <c r="AE503" s="106"/>
      <c r="AF503" s="106"/>
      <c r="AG503" s="106"/>
      <c r="AH503" s="106"/>
      <c r="AI503" s="106"/>
      <c r="AJ503" s="106"/>
      <c r="AK503" s="106"/>
      <c r="AL503" s="106"/>
      <c r="AM503" s="106"/>
      <c r="AN503" s="106"/>
      <c r="AO503" s="106"/>
      <c r="AP503" s="106"/>
      <c r="AQ503" s="106"/>
      <c r="AR503" s="106"/>
      <c r="AS503" s="106"/>
      <c r="AT503" s="106"/>
      <c r="AU503" s="106"/>
      <c r="AV503" s="106"/>
      <c r="AW503" s="106"/>
      <c r="AX503" s="106"/>
      <c r="AY503" s="106"/>
      <c r="AZ503" s="106"/>
      <c r="BA503" s="106"/>
      <c r="BB503" s="106"/>
    </row>
    <row r="504" spans="2:54">
      <c r="B504" s="106"/>
      <c r="C504" s="106"/>
      <c r="D504" s="106"/>
      <c r="E504" s="106"/>
      <c r="F504" s="106"/>
      <c r="G504" s="106"/>
      <c r="H504" s="106"/>
      <c r="I504" s="106"/>
      <c r="J504" s="106"/>
      <c r="K504" s="106"/>
      <c r="L504" s="106"/>
      <c r="M504" s="106"/>
      <c r="N504" s="106"/>
      <c r="O504" s="106"/>
      <c r="P504" s="106"/>
      <c r="Q504" s="106"/>
      <c r="R504" s="106"/>
      <c r="S504" s="106"/>
      <c r="T504" s="106"/>
      <c r="U504" s="106"/>
      <c r="V504" s="106"/>
      <c r="W504" s="106"/>
      <c r="X504" s="106"/>
      <c r="Y504" s="106"/>
      <c r="Z504" s="106"/>
      <c r="AA504" s="106"/>
      <c r="AB504" s="106"/>
      <c r="AC504" s="106"/>
      <c r="AD504" s="106"/>
      <c r="AE504" s="106"/>
      <c r="AF504" s="106"/>
      <c r="AG504" s="106"/>
      <c r="AH504" s="106"/>
      <c r="AI504" s="106"/>
      <c r="AJ504" s="106"/>
      <c r="AK504" s="106"/>
      <c r="AL504" s="106"/>
      <c r="AM504" s="106"/>
      <c r="AN504" s="106"/>
      <c r="AO504" s="106"/>
      <c r="AP504" s="106"/>
      <c r="AQ504" s="106"/>
      <c r="AR504" s="106"/>
      <c r="AS504" s="106"/>
      <c r="AT504" s="106"/>
      <c r="AU504" s="106"/>
      <c r="AV504" s="106"/>
      <c r="AW504" s="106"/>
      <c r="AX504" s="106"/>
      <c r="AY504" s="106"/>
      <c r="AZ504" s="106"/>
      <c r="BA504" s="106"/>
      <c r="BB504" s="106"/>
    </row>
    <row r="505" spans="2:54">
      <c r="B505" s="106"/>
      <c r="C505" s="106"/>
      <c r="D505" s="106"/>
      <c r="E505" s="106"/>
      <c r="F505" s="106"/>
      <c r="G505" s="106"/>
      <c r="H505" s="106"/>
      <c r="I505" s="106"/>
      <c r="J505" s="106"/>
      <c r="K505" s="106"/>
      <c r="L505" s="106"/>
      <c r="M505" s="106"/>
      <c r="N505" s="106"/>
      <c r="O505" s="106"/>
      <c r="P505" s="106"/>
      <c r="Q505" s="106"/>
      <c r="R505" s="106"/>
      <c r="S505" s="106"/>
      <c r="T505" s="106"/>
      <c r="U505" s="106"/>
      <c r="V505" s="106"/>
      <c r="W505" s="106"/>
      <c r="X505" s="106"/>
      <c r="Y505" s="106"/>
      <c r="Z505" s="106"/>
      <c r="AA505" s="106"/>
      <c r="AB505" s="106"/>
      <c r="AC505" s="106"/>
      <c r="AD505" s="106"/>
      <c r="AE505" s="106"/>
      <c r="AF505" s="106"/>
      <c r="AG505" s="106"/>
      <c r="AH505" s="106"/>
      <c r="AI505" s="106"/>
      <c r="AJ505" s="106"/>
      <c r="AK505" s="106"/>
      <c r="AL505" s="106"/>
      <c r="AM505" s="106"/>
      <c r="AN505" s="106"/>
      <c r="AO505" s="106"/>
      <c r="AP505" s="106"/>
      <c r="AQ505" s="106"/>
      <c r="AR505" s="106"/>
      <c r="AS505" s="106"/>
      <c r="AT505" s="106"/>
      <c r="AU505" s="106"/>
      <c r="AV505" s="106"/>
      <c r="AW505" s="106"/>
      <c r="AX505" s="106"/>
      <c r="AY505" s="106"/>
      <c r="AZ505" s="106"/>
      <c r="BA505" s="106"/>
      <c r="BB505" s="106"/>
    </row>
    <row r="506" spans="2:54">
      <c r="B506" s="106"/>
      <c r="C506" s="106"/>
      <c r="D506" s="106"/>
      <c r="E506" s="106"/>
      <c r="F506" s="106"/>
      <c r="G506" s="106"/>
      <c r="H506" s="106"/>
      <c r="I506" s="106"/>
      <c r="J506" s="106"/>
      <c r="K506" s="106"/>
      <c r="L506" s="106"/>
      <c r="M506" s="106"/>
      <c r="N506" s="106"/>
      <c r="O506" s="106"/>
      <c r="P506" s="106"/>
      <c r="Q506" s="106"/>
      <c r="R506" s="106"/>
      <c r="S506" s="106"/>
      <c r="T506" s="106"/>
      <c r="U506" s="106"/>
      <c r="V506" s="106"/>
      <c r="W506" s="106"/>
      <c r="X506" s="106"/>
      <c r="Y506" s="106"/>
      <c r="Z506" s="106"/>
      <c r="AA506" s="106"/>
      <c r="AB506" s="106"/>
      <c r="AC506" s="106"/>
      <c r="AD506" s="106"/>
      <c r="AE506" s="106"/>
      <c r="AF506" s="106"/>
      <c r="AG506" s="106"/>
      <c r="AH506" s="106"/>
      <c r="AI506" s="106"/>
      <c r="AJ506" s="106"/>
      <c r="AK506" s="106"/>
      <c r="AL506" s="106"/>
      <c r="AM506" s="106"/>
      <c r="AN506" s="106"/>
      <c r="AO506" s="106"/>
      <c r="AP506" s="106"/>
      <c r="AQ506" s="106"/>
      <c r="AR506" s="106"/>
      <c r="AS506" s="106"/>
      <c r="AT506" s="106"/>
      <c r="AU506" s="106"/>
      <c r="AV506" s="106"/>
      <c r="AW506" s="106"/>
      <c r="AX506" s="106"/>
      <c r="AY506" s="106"/>
      <c r="AZ506" s="106"/>
      <c r="BA506" s="106"/>
      <c r="BB506" s="106"/>
    </row>
    <row r="507" spans="2:54">
      <c r="B507" s="106"/>
      <c r="C507" s="106"/>
      <c r="D507" s="106"/>
      <c r="E507" s="106"/>
      <c r="F507" s="106"/>
      <c r="G507" s="106"/>
      <c r="H507" s="106"/>
      <c r="I507" s="106"/>
      <c r="J507" s="106"/>
      <c r="K507" s="106"/>
      <c r="L507" s="106"/>
      <c r="M507" s="106"/>
      <c r="N507" s="106"/>
      <c r="O507" s="106"/>
      <c r="P507" s="106"/>
      <c r="Q507" s="106"/>
      <c r="R507" s="106"/>
      <c r="S507" s="106"/>
      <c r="T507" s="106"/>
      <c r="U507" s="106"/>
      <c r="V507" s="106"/>
      <c r="W507" s="106"/>
      <c r="X507" s="106"/>
      <c r="Y507" s="106"/>
      <c r="Z507" s="106"/>
      <c r="AA507" s="106"/>
      <c r="AB507" s="106"/>
      <c r="AC507" s="106"/>
      <c r="AD507" s="106"/>
      <c r="AE507" s="106"/>
      <c r="AF507" s="106"/>
      <c r="AG507" s="106"/>
      <c r="AH507" s="106"/>
      <c r="AI507" s="106"/>
      <c r="AJ507" s="106"/>
      <c r="AK507" s="106"/>
      <c r="AL507" s="106"/>
      <c r="AM507" s="106"/>
      <c r="AN507" s="106"/>
      <c r="AO507" s="106"/>
      <c r="AP507" s="106"/>
      <c r="AQ507" s="106"/>
      <c r="AR507" s="106"/>
      <c r="AS507" s="106"/>
      <c r="AT507" s="106"/>
      <c r="AU507" s="106"/>
      <c r="AV507" s="106"/>
      <c r="AW507" s="106"/>
      <c r="AX507" s="106"/>
      <c r="AY507" s="106"/>
      <c r="AZ507" s="106"/>
      <c r="BA507" s="106"/>
      <c r="BB507" s="106"/>
    </row>
    <row r="508" spans="2:54">
      <c r="B508" s="106"/>
      <c r="C508" s="106"/>
      <c r="D508" s="106"/>
      <c r="E508" s="106"/>
      <c r="F508" s="106"/>
      <c r="G508" s="106"/>
      <c r="H508" s="106"/>
      <c r="I508" s="106"/>
      <c r="J508" s="106"/>
      <c r="K508" s="106"/>
      <c r="L508" s="106"/>
      <c r="M508" s="106"/>
      <c r="N508" s="106"/>
      <c r="O508" s="106"/>
      <c r="P508" s="106"/>
      <c r="Q508" s="106"/>
      <c r="R508" s="106"/>
      <c r="S508" s="106"/>
      <c r="T508" s="106"/>
      <c r="U508" s="106"/>
      <c r="V508" s="106"/>
      <c r="W508" s="106"/>
      <c r="X508" s="106"/>
      <c r="Y508" s="106"/>
      <c r="Z508" s="106"/>
      <c r="AA508" s="106"/>
      <c r="AB508" s="106"/>
      <c r="AC508" s="106"/>
      <c r="AD508" s="106"/>
      <c r="AE508" s="106"/>
      <c r="AF508" s="106"/>
      <c r="AG508" s="106"/>
      <c r="AH508" s="106"/>
      <c r="AI508" s="106"/>
      <c r="AJ508" s="106"/>
      <c r="AK508" s="106"/>
      <c r="AL508" s="106"/>
      <c r="AM508" s="106"/>
      <c r="AN508" s="106"/>
      <c r="AO508" s="106"/>
      <c r="AP508" s="106"/>
      <c r="AQ508" s="106"/>
      <c r="AR508" s="106"/>
      <c r="AS508" s="106"/>
      <c r="AT508" s="106"/>
      <c r="AU508" s="106"/>
      <c r="AV508" s="106"/>
      <c r="AW508" s="106"/>
      <c r="AX508" s="106"/>
      <c r="AY508" s="106"/>
      <c r="AZ508" s="106"/>
      <c r="BA508" s="106"/>
      <c r="BB508" s="106"/>
    </row>
    <row r="509" spans="2:54">
      <c r="B509" s="106"/>
      <c r="C509" s="106"/>
      <c r="D509" s="106"/>
      <c r="E509" s="106"/>
      <c r="F509" s="106"/>
      <c r="G509" s="106"/>
      <c r="H509" s="106"/>
      <c r="I509" s="106"/>
      <c r="J509" s="106"/>
      <c r="K509" s="106"/>
      <c r="L509" s="106"/>
      <c r="M509" s="106"/>
      <c r="N509" s="106"/>
      <c r="O509" s="106"/>
      <c r="P509" s="106"/>
      <c r="Q509" s="106"/>
      <c r="R509" s="106"/>
      <c r="S509" s="106"/>
      <c r="T509" s="106"/>
      <c r="U509" s="106"/>
      <c r="V509" s="106"/>
      <c r="W509" s="106"/>
      <c r="X509" s="106"/>
      <c r="Y509" s="106"/>
      <c r="Z509" s="106"/>
      <c r="AA509" s="106"/>
      <c r="AB509" s="106"/>
      <c r="AC509" s="106"/>
      <c r="AD509" s="106"/>
      <c r="AE509" s="106"/>
      <c r="AF509" s="106"/>
      <c r="AG509" s="106"/>
      <c r="AH509" s="106"/>
      <c r="AI509" s="106"/>
      <c r="AJ509" s="106"/>
      <c r="AK509" s="106"/>
      <c r="AL509" s="106"/>
      <c r="AM509" s="106"/>
      <c r="AN509" s="106"/>
      <c r="AO509" s="106"/>
      <c r="AP509" s="106"/>
      <c r="AQ509" s="106"/>
      <c r="AR509" s="106"/>
      <c r="AS509" s="106"/>
      <c r="AT509" s="106"/>
      <c r="AU509" s="106"/>
      <c r="AV509" s="106"/>
      <c r="AW509" s="106"/>
      <c r="AX509" s="106"/>
      <c r="AY509" s="106"/>
      <c r="AZ509" s="106"/>
      <c r="BA509" s="106"/>
      <c r="BB509" s="106"/>
    </row>
    <row r="510" spans="2:54">
      <c r="B510" s="106"/>
      <c r="C510" s="106"/>
      <c r="D510" s="106"/>
      <c r="E510" s="106"/>
      <c r="F510" s="106"/>
      <c r="G510" s="106"/>
      <c r="H510" s="106"/>
      <c r="I510" s="106"/>
      <c r="J510" s="106"/>
      <c r="K510" s="106"/>
      <c r="L510" s="106"/>
      <c r="M510" s="106"/>
      <c r="N510" s="106"/>
      <c r="O510" s="106"/>
      <c r="P510" s="106"/>
      <c r="Q510" s="106"/>
      <c r="R510" s="106"/>
      <c r="S510" s="106"/>
      <c r="T510" s="106"/>
      <c r="U510" s="106"/>
      <c r="V510" s="106"/>
      <c r="W510" s="106"/>
      <c r="X510" s="106"/>
      <c r="Y510" s="106"/>
      <c r="Z510" s="106"/>
      <c r="AA510" s="106"/>
      <c r="AB510" s="106"/>
      <c r="AC510" s="106"/>
      <c r="AD510" s="106"/>
      <c r="AE510" s="106"/>
      <c r="AF510" s="106"/>
      <c r="AG510" s="106"/>
      <c r="AH510" s="106"/>
      <c r="AI510" s="106"/>
      <c r="AJ510" s="106"/>
      <c r="AK510" s="106"/>
      <c r="AL510" s="106"/>
      <c r="AM510" s="106"/>
      <c r="AN510" s="106"/>
      <c r="AO510" s="106"/>
      <c r="AP510" s="106"/>
      <c r="AQ510" s="106"/>
      <c r="AR510" s="106"/>
      <c r="AS510" s="106"/>
      <c r="AT510" s="106"/>
      <c r="AU510" s="106"/>
      <c r="AV510" s="106"/>
      <c r="AW510" s="106"/>
      <c r="AX510" s="106"/>
      <c r="AY510" s="106"/>
      <c r="AZ510" s="106"/>
      <c r="BA510" s="106"/>
      <c r="BB510" s="106"/>
    </row>
    <row r="511" spans="2:54">
      <c r="B511" s="106"/>
      <c r="C511" s="106"/>
      <c r="D511" s="106"/>
      <c r="E511" s="106"/>
      <c r="F511" s="106"/>
      <c r="G511" s="106"/>
      <c r="H511" s="106"/>
      <c r="I511" s="106"/>
      <c r="J511" s="106"/>
      <c r="K511" s="106"/>
      <c r="L511" s="106"/>
      <c r="M511" s="106"/>
      <c r="N511" s="106"/>
      <c r="O511" s="106"/>
      <c r="P511" s="106"/>
      <c r="Q511" s="106"/>
      <c r="R511" s="106"/>
      <c r="S511" s="106"/>
      <c r="T511" s="106"/>
      <c r="U511" s="106"/>
      <c r="V511" s="106"/>
      <c r="W511" s="106"/>
      <c r="X511" s="106"/>
      <c r="Y511" s="106"/>
      <c r="Z511" s="106"/>
      <c r="AA511" s="106"/>
      <c r="AB511" s="106"/>
      <c r="AC511" s="106"/>
      <c r="AD511" s="106"/>
      <c r="AE511" s="106"/>
      <c r="AF511" s="106"/>
      <c r="AG511" s="106"/>
      <c r="AH511" s="106"/>
      <c r="AI511" s="106"/>
      <c r="AJ511" s="106"/>
      <c r="AK511" s="106"/>
      <c r="AL511" s="106"/>
      <c r="AM511" s="106"/>
      <c r="AN511" s="106"/>
      <c r="AO511" s="106"/>
      <c r="AP511" s="106"/>
      <c r="AQ511" s="106"/>
      <c r="AR511" s="106"/>
      <c r="AS511" s="106"/>
      <c r="AT511" s="106"/>
      <c r="AU511" s="106"/>
      <c r="AV511" s="106"/>
      <c r="AW511" s="106"/>
      <c r="AX511" s="106"/>
      <c r="AY511" s="106"/>
      <c r="AZ511" s="106"/>
      <c r="BA511" s="106"/>
      <c r="BB511" s="106"/>
    </row>
    <row r="512" spans="2:54">
      <c r="B512" s="106"/>
      <c r="C512" s="106"/>
      <c r="D512" s="106"/>
      <c r="E512" s="106"/>
      <c r="F512" s="106"/>
      <c r="G512" s="106"/>
      <c r="H512" s="106"/>
      <c r="I512" s="106"/>
      <c r="J512" s="106"/>
      <c r="K512" s="106"/>
      <c r="L512" s="106"/>
      <c r="M512" s="106"/>
      <c r="N512" s="106"/>
      <c r="O512" s="106"/>
      <c r="P512" s="106"/>
      <c r="Q512" s="106"/>
      <c r="R512" s="106"/>
      <c r="S512" s="106"/>
      <c r="T512" s="106"/>
      <c r="U512" s="106"/>
      <c r="V512" s="106"/>
      <c r="W512" s="106"/>
      <c r="X512" s="106"/>
      <c r="Y512" s="106"/>
      <c r="Z512" s="106"/>
      <c r="AA512" s="106"/>
      <c r="AB512" s="106"/>
      <c r="AC512" s="106"/>
      <c r="AD512" s="106"/>
      <c r="AE512" s="106"/>
      <c r="AF512" s="106"/>
      <c r="AG512" s="106"/>
      <c r="AH512" s="106"/>
      <c r="AI512" s="106"/>
      <c r="AJ512" s="106"/>
      <c r="AK512" s="106"/>
      <c r="AL512" s="106"/>
      <c r="AM512" s="106"/>
      <c r="AN512" s="106"/>
      <c r="AO512" s="106"/>
      <c r="AP512" s="106"/>
      <c r="AQ512" s="106"/>
      <c r="AR512" s="106"/>
      <c r="AS512" s="106"/>
      <c r="AT512" s="106"/>
      <c r="AU512" s="106"/>
      <c r="AV512" s="106"/>
      <c r="AW512" s="106"/>
      <c r="AX512" s="106"/>
      <c r="AY512" s="106"/>
      <c r="AZ512" s="106"/>
      <c r="BA512" s="106"/>
      <c r="BB512" s="106"/>
    </row>
    <row r="513" spans="2:54">
      <c r="B513" s="106"/>
      <c r="C513" s="106"/>
      <c r="D513" s="106"/>
      <c r="E513" s="106"/>
      <c r="F513" s="106"/>
      <c r="G513" s="106"/>
      <c r="H513" s="106"/>
      <c r="I513" s="106"/>
      <c r="J513" s="106"/>
      <c r="K513" s="106"/>
      <c r="L513" s="106"/>
      <c r="M513" s="106"/>
      <c r="N513" s="106"/>
      <c r="O513" s="106"/>
      <c r="P513" s="106"/>
      <c r="Q513" s="106"/>
      <c r="R513" s="106"/>
      <c r="S513" s="106"/>
      <c r="T513" s="106"/>
      <c r="U513" s="106"/>
      <c r="V513" s="106"/>
      <c r="W513" s="106"/>
      <c r="X513" s="106"/>
      <c r="Y513" s="106"/>
      <c r="Z513" s="106"/>
      <c r="AA513" s="106"/>
      <c r="AB513" s="106"/>
      <c r="AC513" s="106"/>
      <c r="AD513" s="106"/>
      <c r="AE513" s="106"/>
      <c r="AF513" s="106"/>
      <c r="AG513" s="106"/>
      <c r="AH513" s="106"/>
      <c r="AI513" s="106"/>
      <c r="AJ513" s="106"/>
      <c r="AK513" s="106"/>
      <c r="AL513" s="106"/>
      <c r="AM513" s="106"/>
      <c r="AN513" s="106"/>
      <c r="AO513" s="106"/>
      <c r="AP513" s="106"/>
      <c r="AQ513" s="106"/>
      <c r="AR513" s="106"/>
      <c r="AS513" s="106"/>
      <c r="AT513" s="106"/>
      <c r="AU513" s="106"/>
      <c r="AV513" s="106"/>
      <c r="AW513" s="106"/>
      <c r="AX513" s="106"/>
      <c r="AY513" s="106"/>
      <c r="AZ513" s="106"/>
      <c r="BA513" s="106"/>
      <c r="BB513" s="106"/>
    </row>
    <row r="514" spans="2:54">
      <c r="B514" s="106"/>
      <c r="C514" s="106"/>
      <c r="D514" s="106"/>
      <c r="E514" s="106"/>
      <c r="F514" s="106"/>
      <c r="G514" s="106"/>
      <c r="H514" s="106"/>
      <c r="I514" s="106"/>
      <c r="J514" s="106"/>
      <c r="K514" s="106"/>
      <c r="L514" s="106"/>
      <c r="M514" s="106"/>
      <c r="N514" s="106"/>
      <c r="O514" s="106"/>
      <c r="P514" s="106"/>
      <c r="Q514" s="106"/>
      <c r="R514" s="106"/>
      <c r="S514" s="106"/>
      <c r="T514" s="106"/>
      <c r="U514" s="106"/>
      <c r="V514" s="106"/>
      <c r="W514" s="106"/>
      <c r="X514" s="106"/>
      <c r="Y514" s="106"/>
      <c r="Z514" s="106"/>
      <c r="AA514" s="106"/>
      <c r="AB514" s="106"/>
      <c r="AC514" s="106"/>
      <c r="AD514" s="106"/>
      <c r="AE514" s="106"/>
      <c r="AF514" s="106"/>
      <c r="AG514" s="106"/>
      <c r="AH514" s="106"/>
      <c r="AI514" s="106"/>
      <c r="AJ514" s="106"/>
      <c r="AK514" s="106"/>
      <c r="AL514" s="106"/>
      <c r="AM514" s="106"/>
      <c r="AN514" s="106"/>
      <c r="AO514" s="106"/>
      <c r="AP514" s="106"/>
      <c r="AQ514" s="106"/>
      <c r="AR514" s="106"/>
      <c r="AS514" s="106"/>
      <c r="AT514" s="106"/>
      <c r="AU514" s="106"/>
      <c r="AV514" s="106"/>
      <c r="AW514" s="106"/>
      <c r="AX514" s="106"/>
      <c r="AY514" s="106"/>
      <c r="AZ514" s="106"/>
      <c r="BA514" s="106"/>
      <c r="BB514" s="106"/>
    </row>
    <row r="515" spans="2:54">
      <c r="B515" s="106"/>
      <c r="C515" s="106"/>
      <c r="D515" s="106"/>
      <c r="E515" s="106"/>
      <c r="F515" s="106"/>
      <c r="G515" s="106"/>
      <c r="H515" s="106"/>
      <c r="I515" s="106"/>
      <c r="J515" s="106"/>
      <c r="K515" s="106"/>
      <c r="L515" s="106"/>
      <c r="M515" s="106"/>
      <c r="N515" s="106"/>
      <c r="O515" s="106"/>
      <c r="P515" s="106"/>
      <c r="Q515" s="106"/>
      <c r="R515" s="106"/>
      <c r="S515" s="106"/>
      <c r="T515" s="106"/>
      <c r="U515" s="106"/>
      <c r="V515" s="106"/>
      <c r="W515" s="106"/>
      <c r="X515" s="106"/>
      <c r="Y515" s="106"/>
      <c r="Z515" s="106"/>
      <c r="AA515" s="106"/>
      <c r="AB515" s="106"/>
      <c r="AC515" s="106"/>
      <c r="AD515" s="106"/>
      <c r="AE515" s="106"/>
      <c r="AF515" s="106"/>
      <c r="AG515" s="106"/>
      <c r="AH515" s="106"/>
      <c r="AI515" s="106"/>
      <c r="AJ515" s="106"/>
      <c r="AK515" s="106"/>
      <c r="AL515" s="106"/>
      <c r="AM515" s="106"/>
      <c r="AN515" s="106"/>
      <c r="AO515" s="106"/>
      <c r="AP515" s="106"/>
      <c r="AQ515" s="106"/>
      <c r="AR515" s="106"/>
      <c r="AS515" s="106"/>
      <c r="AT515" s="106"/>
      <c r="AU515" s="106"/>
      <c r="AV515" s="106"/>
      <c r="AW515" s="106"/>
      <c r="AX515" s="106"/>
      <c r="AY515" s="106"/>
      <c r="AZ515" s="106"/>
      <c r="BA515" s="106"/>
      <c r="BB515" s="106"/>
    </row>
    <row r="516" spans="2:54">
      <c r="B516" s="106"/>
      <c r="C516" s="106"/>
      <c r="D516" s="106"/>
      <c r="E516" s="106"/>
      <c r="F516" s="106"/>
      <c r="G516" s="106"/>
      <c r="H516" s="106"/>
      <c r="I516" s="106"/>
      <c r="J516" s="106"/>
      <c r="K516" s="106"/>
      <c r="L516" s="106"/>
      <c r="M516" s="106"/>
      <c r="N516" s="106"/>
      <c r="O516" s="106"/>
      <c r="P516" s="106"/>
      <c r="Q516" s="106"/>
      <c r="R516" s="106"/>
      <c r="S516" s="106"/>
      <c r="T516" s="106"/>
      <c r="U516" s="106"/>
      <c r="V516" s="106"/>
      <c r="W516" s="106"/>
      <c r="X516" s="106"/>
      <c r="Y516" s="106"/>
      <c r="Z516" s="106"/>
      <c r="AA516" s="106"/>
      <c r="AB516" s="106"/>
      <c r="AC516" s="106"/>
      <c r="AD516" s="106"/>
      <c r="AE516" s="106"/>
      <c r="AF516" s="106"/>
      <c r="AG516" s="106"/>
      <c r="AH516" s="106"/>
      <c r="AI516" s="106"/>
      <c r="AJ516" s="106"/>
      <c r="AK516" s="106"/>
      <c r="AL516" s="106"/>
      <c r="AM516" s="106"/>
      <c r="AN516" s="106"/>
      <c r="AO516" s="106"/>
      <c r="AP516" s="106"/>
      <c r="AQ516" s="106"/>
      <c r="AR516" s="106"/>
      <c r="AS516" s="106"/>
      <c r="AT516" s="106"/>
      <c r="AU516" s="106"/>
      <c r="AV516" s="106"/>
      <c r="AW516" s="106"/>
      <c r="AX516" s="106"/>
      <c r="AY516" s="106"/>
      <c r="AZ516" s="106"/>
      <c r="BA516" s="106"/>
      <c r="BB516" s="106"/>
    </row>
    <row r="517" spans="2:54">
      <c r="B517" s="106"/>
      <c r="C517" s="106"/>
      <c r="D517" s="106"/>
      <c r="E517" s="106"/>
      <c r="F517" s="106"/>
      <c r="G517" s="106"/>
      <c r="H517" s="106"/>
      <c r="I517" s="106"/>
      <c r="J517" s="106"/>
      <c r="K517" s="106"/>
      <c r="L517" s="106"/>
      <c r="M517" s="106"/>
      <c r="N517" s="106"/>
      <c r="O517" s="106"/>
      <c r="P517" s="106"/>
      <c r="Q517" s="106"/>
      <c r="R517" s="106"/>
      <c r="S517" s="106"/>
      <c r="T517" s="106"/>
      <c r="U517" s="106"/>
      <c r="V517" s="106"/>
      <c r="W517" s="106"/>
      <c r="X517" s="106"/>
      <c r="Y517" s="106"/>
      <c r="Z517" s="106"/>
      <c r="AA517" s="106"/>
      <c r="AB517" s="106"/>
      <c r="AC517" s="106"/>
      <c r="AD517" s="106"/>
      <c r="AE517" s="106"/>
      <c r="AF517" s="106"/>
      <c r="AG517" s="106"/>
      <c r="AH517" s="106"/>
      <c r="AI517" s="106"/>
      <c r="AJ517" s="106"/>
      <c r="AK517" s="106"/>
      <c r="AL517" s="106"/>
      <c r="AM517" s="106"/>
      <c r="AN517" s="106"/>
      <c r="AO517" s="106"/>
      <c r="AP517" s="106"/>
      <c r="AQ517" s="106"/>
      <c r="AR517" s="106"/>
      <c r="AS517" s="106"/>
      <c r="AT517" s="106"/>
      <c r="AU517" s="106"/>
      <c r="AV517" s="106"/>
      <c r="AW517" s="106"/>
      <c r="AX517" s="106"/>
      <c r="AY517" s="106"/>
      <c r="AZ517" s="106"/>
      <c r="BA517" s="106"/>
      <c r="BB517" s="106"/>
    </row>
    <row r="518" spans="2:54">
      <c r="B518" s="106"/>
      <c r="C518" s="106"/>
      <c r="D518" s="106"/>
      <c r="E518" s="106"/>
      <c r="F518" s="106"/>
      <c r="G518" s="106"/>
      <c r="H518" s="106"/>
      <c r="I518" s="106"/>
      <c r="J518" s="106"/>
      <c r="K518" s="106"/>
      <c r="L518" s="106"/>
      <c r="M518" s="106"/>
      <c r="N518" s="106"/>
      <c r="O518" s="106"/>
      <c r="P518" s="106"/>
      <c r="Q518" s="106"/>
      <c r="R518" s="106"/>
      <c r="S518" s="106"/>
      <c r="T518" s="106"/>
      <c r="U518" s="106"/>
      <c r="V518" s="106"/>
      <c r="W518" s="106"/>
      <c r="X518" s="106"/>
      <c r="Y518" s="106"/>
      <c r="Z518" s="106"/>
      <c r="AA518" s="106"/>
      <c r="AB518" s="106"/>
      <c r="AC518" s="106"/>
      <c r="AD518" s="106"/>
      <c r="AE518" s="106"/>
      <c r="AF518" s="106"/>
      <c r="AG518" s="106"/>
      <c r="AH518" s="106"/>
      <c r="AI518" s="106"/>
      <c r="AJ518" s="106"/>
      <c r="AK518" s="106"/>
      <c r="AL518" s="106"/>
      <c r="AM518" s="106"/>
      <c r="AN518" s="106"/>
      <c r="AO518" s="106"/>
      <c r="AP518" s="106"/>
      <c r="AQ518" s="106"/>
      <c r="AR518" s="106"/>
      <c r="AS518" s="106"/>
      <c r="AT518" s="106"/>
      <c r="AU518" s="106"/>
      <c r="AV518" s="106"/>
      <c r="AW518" s="106"/>
      <c r="AX518" s="106"/>
      <c r="AY518" s="106"/>
      <c r="AZ518" s="106"/>
      <c r="BA518" s="106"/>
      <c r="BB518" s="106"/>
    </row>
    <row r="519" spans="2:54">
      <c r="B519" s="106"/>
      <c r="C519" s="106"/>
      <c r="D519" s="106"/>
      <c r="E519" s="106"/>
      <c r="F519" s="106"/>
      <c r="G519" s="106"/>
      <c r="H519" s="106"/>
      <c r="I519" s="106"/>
      <c r="J519" s="106"/>
      <c r="K519" s="106"/>
      <c r="L519" s="106"/>
      <c r="M519" s="106"/>
      <c r="N519" s="106"/>
      <c r="O519" s="106"/>
      <c r="P519" s="106"/>
      <c r="Q519" s="106"/>
      <c r="R519" s="106"/>
      <c r="S519" s="106"/>
      <c r="T519" s="106"/>
      <c r="U519" s="106"/>
      <c r="V519" s="106"/>
      <c r="W519" s="106"/>
      <c r="X519" s="106"/>
      <c r="Y519" s="106"/>
      <c r="Z519" s="106"/>
      <c r="AA519" s="106"/>
      <c r="AB519" s="106"/>
      <c r="AC519" s="106"/>
      <c r="AD519" s="106"/>
      <c r="AE519" s="106"/>
      <c r="AF519" s="106"/>
      <c r="AG519" s="106"/>
      <c r="AH519" s="106"/>
      <c r="AI519" s="106"/>
      <c r="AJ519" s="106"/>
      <c r="AK519" s="106"/>
      <c r="AL519" s="106"/>
      <c r="AM519" s="106"/>
      <c r="AN519" s="106"/>
      <c r="AO519" s="106"/>
      <c r="AP519" s="106"/>
      <c r="AQ519" s="106"/>
      <c r="AR519" s="106"/>
      <c r="AS519" s="106"/>
      <c r="AT519" s="106"/>
      <c r="AU519" s="106"/>
      <c r="AV519" s="106"/>
      <c r="AW519" s="106"/>
      <c r="AX519" s="106"/>
      <c r="AY519" s="106"/>
      <c r="AZ519" s="106"/>
      <c r="BA519" s="106"/>
      <c r="BB519" s="106"/>
    </row>
    <row r="520" spans="2:54">
      <c r="B520" s="106"/>
      <c r="C520" s="106"/>
      <c r="D520" s="106"/>
      <c r="E520" s="106"/>
      <c r="F520" s="106"/>
      <c r="G520" s="106"/>
      <c r="H520" s="106"/>
      <c r="I520" s="106"/>
      <c r="J520" s="106"/>
      <c r="K520" s="106"/>
      <c r="L520" s="106"/>
      <c r="M520" s="106"/>
      <c r="N520" s="106"/>
      <c r="O520" s="106"/>
      <c r="P520" s="106"/>
      <c r="Q520" s="106"/>
      <c r="R520" s="106"/>
      <c r="S520" s="106"/>
      <c r="T520" s="106"/>
      <c r="U520" s="106"/>
      <c r="V520" s="106"/>
      <c r="W520" s="106"/>
      <c r="X520" s="106"/>
      <c r="Y520" s="106"/>
      <c r="Z520" s="106"/>
      <c r="AA520" s="106"/>
      <c r="AB520" s="106"/>
      <c r="AC520" s="106"/>
      <c r="AD520" s="106"/>
      <c r="AE520" s="106"/>
      <c r="AF520" s="106"/>
      <c r="AG520" s="106"/>
      <c r="AH520" s="106"/>
      <c r="AI520" s="106"/>
      <c r="AJ520" s="106"/>
      <c r="AK520" s="106"/>
      <c r="AL520" s="106"/>
      <c r="AM520" s="106"/>
      <c r="AN520" s="106"/>
      <c r="AO520" s="106"/>
      <c r="AP520" s="106"/>
      <c r="AQ520" s="106"/>
      <c r="AR520" s="106"/>
      <c r="AS520" s="106"/>
      <c r="AT520" s="106"/>
      <c r="AU520" s="106"/>
      <c r="AV520" s="106"/>
      <c r="AW520" s="106"/>
      <c r="AX520" s="106"/>
      <c r="AY520" s="106"/>
      <c r="AZ520" s="106"/>
      <c r="BA520" s="106"/>
      <c r="BB520" s="106"/>
    </row>
    <row r="521" spans="2:54">
      <c r="B521" s="106"/>
      <c r="C521" s="106"/>
      <c r="D521" s="106"/>
      <c r="E521" s="106"/>
      <c r="F521" s="106"/>
      <c r="G521" s="106"/>
      <c r="H521" s="106"/>
      <c r="I521" s="106"/>
      <c r="J521" s="106"/>
      <c r="K521" s="106"/>
      <c r="L521" s="106"/>
      <c r="M521" s="106"/>
      <c r="N521" s="106"/>
      <c r="O521" s="106"/>
      <c r="P521" s="106"/>
      <c r="Q521" s="106"/>
      <c r="R521" s="106"/>
      <c r="S521" s="106"/>
      <c r="T521" s="106"/>
      <c r="U521" s="106"/>
      <c r="V521" s="106"/>
      <c r="W521" s="106"/>
      <c r="X521" s="106"/>
      <c r="Y521" s="106"/>
      <c r="Z521" s="106"/>
      <c r="AA521" s="106"/>
      <c r="AB521" s="106"/>
      <c r="AC521" s="106"/>
      <c r="AD521" s="106"/>
      <c r="AE521" s="106"/>
      <c r="AF521" s="106"/>
      <c r="AG521" s="106"/>
      <c r="AH521" s="106"/>
      <c r="AI521" s="106"/>
      <c r="AJ521" s="106"/>
      <c r="AK521" s="106"/>
      <c r="AL521" s="106"/>
      <c r="AM521" s="106"/>
      <c r="AN521" s="106"/>
      <c r="AO521" s="106"/>
      <c r="AP521" s="106"/>
      <c r="AQ521" s="106"/>
      <c r="AR521" s="106"/>
      <c r="AS521" s="106"/>
      <c r="AT521" s="106"/>
      <c r="AU521" s="106"/>
      <c r="AV521" s="106"/>
      <c r="AW521" s="106"/>
      <c r="AX521" s="106"/>
      <c r="AY521" s="106"/>
      <c r="AZ521" s="106"/>
      <c r="BA521" s="106"/>
      <c r="BB521" s="106"/>
    </row>
    <row r="522" spans="2:54">
      <c r="B522" s="106"/>
      <c r="C522" s="106"/>
      <c r="D522" s="106"/>
      <c r="E522" s="106"/>
      <c r="F522" s="106"/>
      <c r="G522" s="106"/>
      <c r="H522" s="106"/>
      <c r="I522" s="106"/>
      <c r="J522" s="106"/>
      <c r="K522" s="106"/>
      <c r="L522" s="106"/>
      <c r="M522" s="106"/>
      <c r="N522" s="106"/>
      <c r="O522" s="106"/>
      <c r="P522" s="106"/>
      <c r="Q522" s="106"/>
      <c r="R522" s="106"/>
      <c r="S522" s="106"/>
      <c r="T522" s="106"/>
      <c r="U522" s="106"/>
      <c r="V522" s="106"/>
      <c r="W522" s="106"/>
      <c r="X522" s="106"/>
      <c r="Y522" s="106"/>
      <c r="Z522" s="106"/>
      <c r="AA522" s="106"/>
      <c r="AB522" s="106"/>
      <c r="AC522" s="106"/>
      <c r="AD522" s="106"/>
      <c r="AE522" s="106"/>
      <c r="AF522" s="106"/>
      <c r="AG522" s="106"/>
      <c r="AH522" s="106"/>
      <c r="AI522" s="106"/>
      <c r="AJ522" s="106"/>
      <c r="AK522" s="106"/>
      <c r="AL522" s="106"/>
      <c r="AM522" s="106"/>
      <c r="AN522" s="106"/>
      <c r="AO522" s="106"/>
      <c r="AP522" s="106"/>
      <c r="AQ522" s="106"/>
      <c r="AR522" s="106"/>
      <c r="AS522" s="106"/>
      <c r="AT522" s="106"/>
      <c r="AU522" s="106"/>
      <c r="AV522" s="106"/>
      <c r="AW522" s="106"/>
      <c r="AX522" s="106"/>
      <c r="AY522" s="106"/>
      <c r="AZ522" s="106"/>
      <c r="BA522" s="106"/>
      <c r="BB522" s="106"/>
    </row>
    <row r="523" spans="2:54">
      <c r="B523" s="106"/>
      <c r="C523" s="106"/>
      <c r="D523" s="106"/>
      <c r="E523" s="106"/>
      <c r="F523" s="106"/>
      <c r="G523" s="106"/>
      <c r="H523" s="106"/>
      <c r="I523" s="106"/>
      <c r="J523" s="106"/>
      <c r="K523" s="106"/>
      <c r="L523" s="106"/>
      <c r="M523" s="106"/>
      <c r="N523" s="106"/>
      <c r="O523" s="106"/>
      <c r="P523" s="106"/>
      <c r="Q523" s="106"/>
      <c r="R523" s="106"/>
      <c r="S523" s="106"/>
      <c r="T523" s="106"/>
      <c r="U523" s="106"/>
      <c r="V523" s="106"/>
      <c r="W523" s="106"/>
      <c r="X523" s="106"/>
      <c r="Y523" s="106"/>
      <c r="Z523" s="106"/>
      <c r="AA523" s="106"/>
      <c r="AB523" s="106"/>
      <c r="AC523" s="106"/>
      <c r="AD523" s="106"/>
      <c r="AE523" s="106"/>
      <c r="AF523" s="106"/>
      <c r="AG523" s="106"/>
      <c r="AH523" s="106"/>
      <c r="AI523" s="106"/>
      <c r="AJ523" s="106"/>
      <c r="AK523" s="106"/>
      <c r="AL523" s="106"/>
      <c r="AM523" s="106"/>
      <c r="AN523" s="106"/>
      <c r="AO523" s="106"/>
      <c r="AP523" s="106"/>
      <c r="AQ523" s="106"/>
      <c r="AR523" s="106"/>
      <c r="AS523" s="106"/>
      <c r="AT523" s="106"/>
      <c r="AU523" s="106"/>
      <c r="AV523" s="106"/>
      <c r="AW523" s="106"/>
      <c r="AX523" s="106"/>
      <c r="AY523" s="106"/>
      <c r="AZ523" s="106"/>
      <c r="BA523" s="106"/>
      <c r="BB523" s="106"/>
    </row>
    <row r="524" spans="2:54">
      <c r="B524" s="106"/>
      <c r="C524" s="106"/>
      <c r="D524" s="106"/>
      <c r="E524" s="106"/>
      <c r="F524" s="106"/>
      <c r="G524" s="106"/>
      <c r="H524" s="106"/>
      <c r="I524" s="106"/>
      <c r="J524" s="106"/>
      <c r="K524" s="106"/>
      <c r="L524" s="106"/>
      <c r="M524" s="106"/>
      <c r="N524" s="106"/>
      <c r="O524" s="106"/>
      <c r="P524" s="106"/>
      <c r="Q524" s="106"/>
      <c r="R524" s="106"/>
      <c r="S524" s="106"/>
      <c r="T524" s="106"/>
      <c r="U524" s="106"/>
      <c r="V524" s="106"/>
      <c r="W524" s="106"/>
      <c r="X524" s="106"/>
      <c r="Y524" s="106"/>
      <c r="Z524" s="106"/>
      <c r="AA524" s="106"/>
      <c r="AB524" s="106"/>
      <c r="AC524" s="106"/>
      <c r="AD524" s="106"/>
      <c r="AE524" s="106"/>
      <c r="AF524" s="106"/>
      <c r="AG524" s="106"/>
      <c r="AH524" s="106"/>
      <c r="AI524" s="106"/>
      <c r="AJ524" s="106"/>
      <c r="AK524" s="106"/>
      <c r="AL524" s="106"/>
      <c r="AM524" s="106"/>
      <c r="AN524" s="106"/>
      <c r="AO524" s="106"/>
      <c r="AP524" s="106"/>
      <c r="AQ524" s="106"/>
      <c r="AR524" s="106"/>
      <c r="AS524" s="106"/>
      <c r="AT524" s="106"/>
      <c r="AU524" s="106"/>
      <c r="AV524" s="106"/>
      <c r="AW524" s="106"/>
      <c r="AX524" s="106"/>
      <c r="AY524" s="106"/>
      <c r="AZ524" s="106"/>
      <c r="BA524" s="106"/>
      <c r="BB524" s="106"/>
    </row>
    <row r="525" spans="2:54">
      <c r="B525" s="106"/>
      <c r="C525" s="106"/>
      <c r="D525" s="106"/>
      <c r="E525" s="106"/>
      <c r="F525" s="106"/>
      <c r="G525" s="106"/>
      <c r="H525" s="106"/>
      <c r="I525" s="106"/>
      <c r="J525" s="106"/>
      <c r="K525" s="106"/>
      <c r="L525" s="106"/>
      <c r="M525" s="106"/>
      <c r="N525" s="106"/>
      <c r="O525" s="106"/>
      <c r="P525" s="106"/>
      <c r="Q525" s="106"/>
      <c r="R525" s="106"/>
      <c r="S525" s="106"/>
      <c r="T525" s="106"/>
      <c r="U525" s="106"/>
      <c r="V525" s="106"/>
      <c r="W525" s="106"/>
      <c r="X525" s="106"/>
      <c r="Y525" s="106"/>
      <c r="Z525" s="106"/>
      <c r="AA525" s="106"/>
      <c r="AB525" s="106"/>
      <c r="AC525" s="106"/>
      <c r="AD525" s="106"/>
      <c r="AE525" s="106"/>
      <c r="AF525" s="106"/>
      <c r="AG525" s="106"/>
      <c r="AH525" s="106"/>
      <c r="AI525" s="106"/>
      <c r="AJ525" s="106"/>
      <c r="AK525" s="106"/>
      <c r="AL525" s="106"/>
      <c r="AM525" s="106"/>
      <c r="AN525" s="106"/>
      <c r="AO525" s="106"/>
      <c r="AP525" s="106"/>
      <c r="AQ525" s="106"/>
      <c r="AR525" s="106"/>
      <c r="AS525" s="106"/>
      <c r="AT525" s="106"/>
      <c r="AU525" s="106"/>
      <c r="AV525" s="106"/>
      <c r="AW525" s="106"/>
      <c r="AX525" s="106"/>
      <c r="AY525" s="106"/>
      <c r="AZ525" s="106"/>
      <c r="BA525" s="106"/>
      <c r="BB525" s="106"/>
    </row>
    <row r="526" spans="2:54">
      <c r="B526" s="106"/>
      <c r="C526" s="106"/>
      <c r="D526" s="106"/>
      <c r="E526" s="106"/>
      <c r="F526" s="106"/>
      <c r="G526" s="106"/>
      <c r="H526" s="106"/>
      <c r="I526" s="106"/>
      <c r="J526" s="106"/>
      <c r="K526" s="106"/>
      <c r="L526" s="106"/>
      <c r="M526" s="106"/>
      <c r="N526" s="106"/>
      <c r="O526" s="106"/>
      <c r="P526" s="106"/>
      <c r="Q526" s="106"/>
      <c r="R526" s="106"/>
      <c r="S526" s="106"/>
      <c r="T526" s="106"/>
      <c r="U526" s="106"/>
      <c r="V526" s="106"/>
      <c r="W526" s="106"/>
      <c r="X526" s="106"/>
      <c r="Y526" s="106"/>
      <c r="Z526" s="106"/>
      <c r="AA526" s="106"/>
      <c r="AB526" s="106"/>
      <c r="AC526" s="106"/>
      <c r="AD526" s="106"/>
      <c r="AE526" s="106"/>
      <c r="AF526" s="106"/>
      <c r="AG526" s="106"/>
      <c r="AH526" s="106"/>
      <c r="AI526" s="106"/>
      <c r="AJ526" s="106"/>
      <c r="AK526" s="106"/>
      <c r="AL526" s="106"/>
      <c r="AM526" s="106"/>
      <c r="AN526" s="106"/>
      <c r="AO526" s="106"/>
      <c r="AP526" s="106"/>
      <c r="AQ526" s="106"/>
      <c r="AR526" s="106"/>
      <c r="AS526" s="106"/>
      <c r="AT526" s="106"/>
      <c r="AU526" s="106"/>
      <c r="AV526" s="106"/>
      <c r="AW526" s="106"/>
      <c r="AX526" s="106"/>
      <c r="AY526" s="106"/>
      <c r="AZ526" s="106"/>
      <c r="BA526" s="106"/>
      <c r="BB526" s="106"/>
    </row>
    <row r="527" spans="2:54">
      <c r="B527" s="106"/>
      <c r="C527" s="106"/>
      <c r="D527" s="106"/>
      <c r="E527" s="106"/>
      <c r="F527" s="106"/>
      <c r="G527" s="106"/>
      <c r="H527" s="106"/>
      <c r="I527" s="106"/>
      <c r="J527" s="106"/>
      <c r="K527" s="106"/>
      <c r="L527" s="106"/>
      <c r="M527" s="106"/>
      <c r="N527" s="106"/>
      <c r="O527" s="106"/>
      <c r="P527" s="106"/>
      <c r="Q527" s="106"/>
      <c r="R527" s="106"/>
      <c r="S527" s="106"/>
      <c r="T527" s="106"/>
      <c r="U527" s="106"/>
      <c r="V527" s="106"/>
      <c r="W527" s="106"/>
      <c r="X527" s="106"/>
      <c r="Y527" s="106"/>
      <c r="Z527" s="106"/>
      <c r="AA527" s="106"/>
      <c r="AB527" s="106"/>
      <c r="AC527" s="106"/>
      <c r="AD527" s="106"/>
      <c r="AE527" s="106"/>
      <c r="AF527" s="106"/>
      <c r="AG527" s="106"/>
      <c r="AH527" s="106"/>
      <c r="AI527" s="106"/>
      <c r="AJ527" s="106"/>
      <c r="AK527" s="106"/>
      <c r="AL527" s="106"/>
      <c r="AM527" s="106"/>
      <c r="AN527" s="106"/>
      <c r="AO527" s="106"/>
      <c r="AP527" s="106"/>
      <c r="AQ527" s="106"/>
      <c r="AR527" s="106"/>
      <c r="AS527" s="106"/>
      <c r="AT527" s="106"/>
      <c r="AU527" s="106"/>
      <c r="AV527" s="106"/>
      <c r="AW527" s="106"/>
      <c r="AX527" s="106"/>
      <c r="AY527" s="106"/>
      <c r="AZ527" s="106"/>
      <c r="BA527" s="106"/>
      <c r="BB527" s="106"/>
    </row>
    <row r="528" spans="2:54">
      <c r="B528" s="106"/>
      <c r="C528" s="106"/>
      <c r="D528" s="106"/>
      <c r="E528" s="106"/>
      <c r="F528" s="106"/>
      <c r="G528" s="106"/>
      <c r="H528" s="106"/>
      <c r="I528" s="106"/>
      <c r="J528" s="106"/>
      <c r="K528" s="106"/>
      <c r="L528" s="106"/>
      <c r="M528" s="106"/>
      <c r="N528" s="106"/>
      <c r="O528" s="106"/>
      <c r="P528" s="106"/>
      <c r="Q528" s="106"/>
      <c r="R528" s="106"/>
      <c r="S528" s="106"/>
      <c r="T528" s="106"/>
      <c r="U528" s="106"/>
      <c r="V528" s="106"/>
      <c r="W528" s="106"/>
      <c r="X528" s="106"/>
      <c r="Y528" s="106"/>
      <c r="Z528" s="106"/>
      <c r="AA528" s="106"/>
      <c r="AB528" s="106"/>
      <c r="AC528" s="106"/>
      <c r="AD528" s="106"/>
      <c r="AE528" s="106"/>
      <c r="AF528" s="106"/>
      <c r="AG528" s="106"/>
      <c r="AH528" s="106"/>
      <c r="AI528" s="106"/>
      <c r="AJ528" s="106"/>
      <c r="AK528" s="106"/>
      <c r="AL528" s="106"/>
      <c r="AM528" s="106"/>
      <c r="AN528" s="106"/>
      <c r="AO528" s="106"/>
      <c r="AP528" s="106"/>
      <c r="AQ528" s="106"/>
      <c r="AR528" s="106"/>
      <c r="AS528" s="106"/>
      <c r="AT528" s="106"/>
      <c r="AU528" s="106"/>
      <c r="AV528" s="106"/>
      <c r="AW528" s="106"/>
      <c r="AX528" s="106"/>
      <c r="AY528" s="106"/>
      <c r="AZ528" s="106"/>
      <c r="BA528" s="106"/>
      <c r="BB528" s="106"/>
    </row>
    <row r="529" spans="2:54">
      <c r="B529" s="106"/>
      <c r="C529" s="106"/>
      <c r="D529" s="106"/>
      <c r="E529" s="106"/>
      <c r="F529" s="106"/>
      <c r="G529" s="106"/>
      <c r="H529" s="106"/>
      <c r="I529" s="106"/>
      <c r="J529" s="106"/>
      <c r="K529" s="106"/>
      <c r="L529" s="106"/>
      <c r="M529" s="106"/>
      <c r="N529" s="106"/>
      <c r="O529" s="106"/>
      <c r="P529" s="106"/>
      <c r="Q529" s="106"/>
      <c r="R529" s="106"/>
      <c r="S529" s="106"/>
      <c r="T529" s="106"/>
      <c r="U529" s="106"/>
      <c r="V529" s="106"/>
      <c r="W529" s="106"/>
      <c r="X529" s="106"/>
      <c r="Y529" s="106"/>
      <c r="Z529" s="106"/>
      <c r="AA529" s="106"/>
      <c r="AB529" s="106"/>
      <c r="AC529" s="106"/>
      <c r="AD529" s="106"/>
      <c r="AE529" s="106"/>
      <c r="AF529" s="106"/>
      <c r="AG529" s="106"/>
      <c r="AH529" s="106"/>
      <c r="AI529" s="106"/>
      <c r="AJ529" s="106"/>
      <c r="AK529" s="106"/>
      <c r="AL529" s="106"/>
      <c r="AM529" s="106"/>
      <c r="AN529" s="106"/>
      <c r="AO529" s="106"/>
      <c r="AP529" s="106"/>
      <c r="AQ529" s="106"/>
      <c r="AR529" s="106"/>
      <c r="AS529" s="106"/>
      <c r="AT529" s="106"/>
      <c r="AU529" s="106"/>
      <c r="AV529" s="106"/>
      <c r="AW529" s="106"/>
      <c r="AX529" s="106"/>
      <c r="AY529" s="106"/>
      <c r="AZ529" s="106"/>
      <c r="BA529" s="106"/>
      <c r="BB529" s="106"/>
    </row>
    <row r="530" spans="2:54">
      <c r="B530" s="106"/>
      <c r="C530" s="106"/>
      <c r="D530" s="106"/>
      <c r="E530" s="106"/>
      <c r="F530" s="106"/>
      <c r="G530" s="106"/>
      <c r="H530" s="106"/>
      <c r="I530" s="106"/>
      <c r="J530" s="106"/>
      <c r="K530" s="106"/>
      <c r="L530" s="106"/>
      <c r="M530" s="106"/>
      <c r="N530" s="106"/>
      <c r="O530" s="106"/>
      <c r="P530" s="106"/>
      <c r="Q530" s="106"/>
      <c r="R530" s="106"/>
      <c r="S530" s="106"/>
      <c r="T530" s="106"/>
      <c r="U530" s="106"/>
      <c r="V530" s="106"/>
      <c r="W530" s="106"/>
      <c r="X530" s="106"/>
      <c r="Y530" s="106"/>
      <c r="Z530" s="106"/>
      <c r="AA530" s="106"/>
      <c r="AB530" s="106"/>
      <c r="AC530" s="106"/>
      <c r="AD530" s="106"/>
      <c r="AE530" s="106"/>
      <c r="AF530" s="106"/>
      <c r="AG530" s="106"/>
      <c r="AH530" s="106"/>
      <c r="AI530" s="106"/>
      <c r="AJ530" s="106"/>
      <c r="AK530" s="106"/>
      <c r="AL530" s="106"/>
      <c r="AM530" s="106"/>
      <c r="AN530" s="106"/>
      <c r="AO530" s="106"/>
      <c r="AP530" s="106"/>
      <c r="AQ530" s="106"/>
      <c r="AR530" s="106"/>
      <c r="AS530" s="106"/>
      <c r="AT530" s="106"/>
      <c r="AU530" s="106"/>
      <c r="AV530" s="106"/>
      <c r="AW530" s="106"/>
      <c r="AX530" s="106"/>
      <c r="AY530" s="106"/>
      <c r="AZ530" s="106"/>
      <c r="BA530" s="106"/>
      <c r="BB530" s="106"/>
    </row>
    <row r="531" spans="2:54">
      <c r="B531" s="106"/>
      <c r="C531" s="106"/>
      <c r="D531" s="106"/>
      <c r="E531" s="106"/>
      <c r="F531" s="106"/>
      <c r="G531" s="106"/>
      <c r="H531" s="106"/>
      <c r="I531" s="106"/>
      <c r="J531" s="106"/>
      <c r="K531" s="106"/>
      <c r="L531" s="106"/>
      <c r="M531" s="106"/>
      <c r="N531" s="106"/>
      <c r="O531" s="106"/>
      <c r="P531" s="106"/>
      <c r="Q531" s="106"/>
      <c r="R531" s="106"/>
      <c r="S531" s="106"/>
      <c r="T531" s="106"/>
      <c r="U531" s="106"/>
      <c r="V531" s="106"/>
      <c r="W531" s="106"/>
      <c r="X531" s="106"/>
      <c r="Y531" s="106"/>
      <c r="Z531" s="106"/>
      <c r="AA531" s="106"/>
      <c r="AB531" s="106"/>
      <c r="AC531" s="106"/>
      <c r="AD531" s="106"/>
      <c r="AE531" s="106"/>
      <c r="AF531" s="106"/>
      <c r="AG531" s="106"/>
      <c r="AH531" s="106"/>
      <c r="AI531" s="106"/>
      <c r="AJ531" s="106"/>
      <c r="AK531" s="106"/>
      <c r="AL531" s="106"/>
      <c r="AM531" s="106"/>
      <c r="AN531" s="106"/>
      <c r="AO531" s="106"/>
      <c r="AP531" s="106"/>
      <c r="AQ531" s="106"/>
      <c r="AR531" s="106"/>
      <c r="AS531" s="106"/>
      <c r="AT531" s="106"/>
      <c r="AU531" s="106"/>
      <c r="AV531" s="106"/>
      <c r="AW531" s="106"/>
      <c r="AX531" s="106"/>
      <c r="AY531" s="106"/>
      <c r="AZ531" s="106"/>
      <c r="BA531" s="106"/>
      <c r="BB531" s="106"/>
    </row>
    <row r="532" spans="2:54">
      <c r="B532" s="106"/>
      <c r="C532" s="106"/>
      <c r="D532" s="106"/>
      <c r="E532" s="106"/>
      <c r="F532" s="106"/>
      <c r="G532" s="106"/>
      <c r="H532" s="106"/>
      <c r="I532" s="106"/>
      <c r="J532" s="106"/>
      <c r="K532" s="106"/>
      <c r="L532" s="106"/>
      <c r="M532" s="106"/>
      <c r="N532" s="106"/>
      <c r="O532" s="106"/>
      <c r="P532" s="106"/>
      <c r="Q532" s="106"/>
      <c r="R532" s="106"/>
      <c r="S532" s="106"/>
      <c r="T532" s="106"/>
      <c r="U532" s="106"/>
      <c r="V532" s="106"/>
      <c r="W532" s="106"/>
      <c r="X532" s="106"/>
      <c r="Y532" s="106"/>
      <c r="Z532" s="106"/>
      <c r="AA532" s="106"/>
      <c r="AB532" s="106"/>
      <c r="AC532" s="106"/>
      <c r="AD532" s="106"/>
      <c r="AE532" s="106"/>
      <c r="AF532" s="106"/>
      <c r="AG532" s="106"/>
      <c r="AH532" s="106"/>
      <c r="AI532" s="106"/>
      <c r="AJ532" s="106"/>
      <c r="AK532" s="106"/>
      <c r="AL532" s="106"/>
      <c r="AM532" s="106"/>
      <c r="AN532" s="106"/>
      <c r="AO532" s="106"/>
      <c r="AP532" s="106"/>
      <c r="AQ532" s="106"/>
      <c r="AR532" s="106"/>
      <c r="AS532" s="106"/>
      <c r="AT532" s="106"/>
      <c r="AU532" s="106"/>
      <c r="AV532" s="106"/>
      <c r="AW532" s="106"/>
      <c r="AX532" s="106"/>
      <c r="AY532" s="106"/>
      <c r="AZ532" s="106"/>
      <c r="BA532" s="106"/>
      <c r="BB532" s="106"/>
    </row>
    <row r="533" spans="2:54">
      <c r="B533" s="106"/>
      <c r="C533" s="106"/>
      <c r="D533" s="106"/>
      <c r="E533" s="106"/>
      <c r="F533" s="106"/>
      <c r="G533" s="106"/>
      <c r="H533" s="106"/>
      <c r="I533" s="106"/>
      <c r="J533" s="106"/>
      <c r="K533" s="106"/>
      <c r="L533" s="106"/>
      <c r="M533" s="106"/>
      <c r="N533" s="106"/>
      <c r="O533" s="106"/>
      <c r="P533" s="106"/>
      <c r="Q533" s="106"/>
      <c r="R533" s="106"/>
      <c r="S533" s="106"/>
      <c r="T533" s="106"/>
      <c r="U533" s="106"/>
      <c r="V533" s="106"/>
      <c r="W533" s="106"/>
      <c r="X533" s="106"/>
      <c r="Y533" s="106"/>
      <c r="Z533" s="106"/>
      <c r="AA533" s="106"/>
      <c r="AB533" s="106"/>
      <c r="AC533" s="106"/>
      <c r="AD533" s="106"/>
      <c r="AE533" s="106"/>
      <c r="AF533" s="106"/>
      <c r="AG533" s="106"/>
      <c r="AH533" s="106"/>
      <c r="AI533" s="106"/>
      <c r="AJ533" s="106"/>
      <c r="AK533" s="106"/>
      <c r="AL533" s="106"/>
      <c r="AM533" s="106"/>
      <c r="AN533" s="106"/>
      <c r="AO533" s="106"/>
      <c r="AP533" s="106"/>
      <c r="AQ533" s="106"/>
      <c r="AR533" s="106"/>
      <c r="AS533" s="106"/>
      <c r="AT533" s="106"/>
      <c r="AU533" s="106"/>
      <c r="AV533" s="106"/>
      <c r="AW533" s="106"/>
      <c r="AX533" s="106"/>
      <c r="AY533" s="106"/>
      <c r="AZ533" s="106"/>
      <c r="BA533" s="106"/>
      <c r="BB533" s="106"/>
    </row>
    <row r="534" spans="2:54">
      <c r="B534" s="106"/>
      <c r="C534" s="106"/>
      <c r="D534" s="106"/>
      <c r="E534" s="106"/>
      <c r="F534" s="106"/>
      <c r="G534" s="106"/>
      <c r="H534" s="106"/>
      <c r="I534" s="106"/>
      <c r="J534" s="106"/>
      <c r="K534" s="106"/>
      <c r="L534" s="106"/>
      <c r="M534" s="106"/>
      <c r="N534" s="106"/>
      <c r="O534" s="106"/>
      <c r="P534" s="106"/>
      <c r="Q534" s="106"/>
      <c r="R534" s="106"/>
      <c r="S534" s="106"/>
      <c r="T534" s="106"/>
      <c r="U534" s="106"/>
      <c r="V534" s="106"/>
      <c r="W534" s="106"/>
      <c r="X534" s="106"/>
      <c r="Y534" s="106"/>
      <c r="Z534" s="106"/>
      <c r="AA534" s="106"/>
      <c r="AB534" s="106"/>
      <c r="AC534" s="106"/>
      <c r="AD534" s="106"/>
      <c r="AE534" s="106"/>
      <c r="AF534" s="106"/>
      <c r="AG534" s="106"/>
      <c r="AH534" s="106"/>
      <c r="AI534" s="106"/>
      <c r="AJ534" s="106"/>
      <c r="AK534" s="106"/>
      <c r="AL534" s="106"/>
      <c r="AM534" s="106"/>
      <c r="AN534" s="106"/>
      <c r="AO534" s="106"/>
      <c r="AP534" s="106"/>
      <c r="AQ534" s="106"/>
      <c r="AR534" s="106"/>
      <c r="AS534" s="106"/>
      <c r="AT534" s="106"/>
      <c r="AU534" s="106"/>
      <c r="AV534" s="106"/>
      <c r="AW534" s="106"/>
      <c r="AX534" s="106"/>
      <c r="AY534" s="106"/>
      <c r="AZ534" s="106"/>
      <c r="BA534" s="106"/>
      <c r="BB534" s="106"/>
    </row>
    <row r="535" spans="2:54">
      <c r="B535" s="106"/>
      <c r="C535" s="106"/>
      <c r="D535" s="106"/>
      <c r="E535" s="106"/>
      <c r="F535" s="106"/>
      <c r="G535" s="106"/>
      <c r="H535" s="106"/>
      <c r="I535" s="106"/>
      <c r="J535" s="106"/>
      <c r="K535" s="106"/>
      <c r="L535" s="106"/>
      <c r="M535" s="106"/>
      <c r="N535" s="106"/>
      <c r="O535" s="106"/>
      <c r="P535" s="106"/>
      <c r="Q535" s="106"/>
      <c r="R535" s="106"/>
      <c r="S535" s="106"/>
      <c r="T535" s="106"/>
      <c r="U535" s="106"/>
      <c r="V535" s="106"/>
      <c r="W535" s="106"/>
      <c r="X535" s="106"/>
      <c r="Y535" s="106"/>
      <c r="Z535" s="106"/>
      <c r="AA535" s="106"/>
      <c r="AB535" s="106"/>
      <c r="AC535" s="106"/>
      <c r="AD535" s="106"/>
      <c r="AE535" s="106"/>
      <c r="AF535" s="106"/>
      <c r="AG535" s="106"/>
      <c r="AH535" s="106"/>
      <c r="AI535" s="106"/>
      <c r="AJ535" s="106"/>
      <c r="AK535" s="106"/>
      <c r="AL535" s="106"/>
      <c r="AM535" s="106"/>
      <c r="AN535" s="106"/>
      <c r="AO535" s="106"/>
      <c r="AP535" s="106"/>
      <c r="AQ535" s="106"/>
      <c r="AR535" s="106"/>
      <c r="AS535" s="106"/>
      <c r="AT535" s="106"/>
      <c r="AU535" s="106"/>
      <c r="AV535" s="106"/>
      <c r="AW535" s="106"/>
      <c r="AX535" s="106"/>
      <c r="AY535" s="106"/>
      <c r="AZ535" s="106"/>
      <c r="BA535" s="106"/>
      <c r="BB535" s="106"/>
    </row>
    <row r="536" spans="2:54">
      <c r="B536" s="106"/>
      <c r="C536" s="106"/>
      <c r="D536" s="106"/>
      <c r="E536" s="106"/>
      <c r="F536" s="106"/>
      <c r="G536" s="106"/>
      <c r="H536" s="106"/>
      <c r="I536" s="106"/>
      <c r="J536" s="106"/>
      <c r="K536" s="106"/>
      <c r="L536" s="106"/>
      <c r="M536" s="106"/>
      <c r="N536" s="106"/>
      <c r="O536" s="106"/>
      <c r="P536" s="106"/>
      <c r="Q536" s="106"/>
      <c r="R536" s="106"/>
      <c r="S536" s="106"/>
      <c r="T536" s="106"/>
      <c r="U536" s="106"/>
      <c r="V536" s="106"/>
      <c r="W536" s="106"/>
      <c r="X536" s="106"/>
      <c r="Y536" s="106"/>
      <c r="Z536" s="106"/>
      <c r="AA536" s="106"/>
      <c r="AB536" s="106"/>
      <c r="AC536" s="106"/>
      <c r="AD536" s="106"/>
      <c r="AE536" s="106"/>
      <c r="AF536" s="106"/>
      <c r="AG536" s="106"/>
      <c r="AH536" s="106"/>
      <c r="AI536" s="106"/>
      <c r="AJ536" s="106"/>
      <c r="AK536" s="106"/>
      <c r="AL536" s="106"/>
      <c r="AM536" s="106"/>
      <c r="AN536" s="106"/>
      <c r="AO536" s="106"/>
      <c r="AP536" s="106"/>
      <c r="AQ536" s="106"/>
      <c r="AR536" s="106"/>
      <c r="AS536" s="106"/>
      <c r="AT536" s="106"/>
      <c r="AU536" s="106"/>
      <c r="AV536" s="106"/>
      <c r="AW536" s="106"/>
      <c r="AX536" s="106"/>
      <c r="AY536" s="106"/>
      <c r="AZ536" s="106"/>
      <c r="BA536" s="106"/>
      <c r="BB536" s="106"/>
    </row>
    <row r="537" spans="2:54">
      <c r="B537" s="106"/>
      <c r="C537" s="106"/>
      <c r="D537" s="106"/>
      <c r="E537" s="106"/>
      <c r="F537" s="106"/>
      <c r="G537" s="106"/>
      <c r="H537" s="106"/>
      <c r="I537" s="106"/>
      <c r="J537" s="106"/>
      <c r="K537" s="106"/>
      <c r="L537" s="106"/>
      <c r="M537" s="106"/>
      <c r="N537" s="106"/>
      <c r="O537" s="106"/>
      <c r="P537" s="106"/>
      <c r="Q537" s="106"/>
      <c r="R537" s="106"/>
      <c r="S537" s="106"/>
      <c r="T537" s="106"/>
      <c r="U537" s="106"/>
      <c r="V537" s="106"/>
      <c r="W537" s="106"/>
      <c r="X537" s="106"/>
      <c r="Y537" s="106"/>
      <c r="Z537" s="106"/>
      <c r="AA537" s="106"/>
      <c r="AB537" s="106"/>
      <c r="AC537" s="106"/>
      <c r="AD537" s="106"/>
      <c r="AE537" s="106"/>
      <c r="AF537" s="106"/>
      <c r="AG537" s="106"/>
      <c r="AH537" s="106"/>
      <c r="AI537" s="106"/>
      <c r="AJ537" s="106"/>
      <c r="AK537" s="106"/>
      <c r="AL537" s="106"/>
      <c r="AM537" s="106"/>
      <c r="AN537" s="106"/>
      <c r="AO537" s="106"/>
      <c r="AP537" s="106"/>
      <c r="AQ537" s="106"/>
      <c r="AR537" s="106"/>
      <c r="AS537" s="106"/>
      <c r="AT537" s="106"/>
      <c r="AU537" s="106"/>
      <c r="AV537" s="106"/>
      <c r="AW537" s="106"/>
      <c r="AX537" s="106"/>
      <c r="AY537" s="106"/>
      <c r="AZ537" s="106"/>
      <c r="BA537" s="106"/>
      <c r="BB537" s="106"/>
    </row>
    <row r="538" spans="2:54">
      <c r="B538" s="106"/>
      <c r="C538" s="106"/>
      <c r="D538" s="106"/>
      <c r="E538" s="106"/>
      <c r="F538" s="106"/>
      <c r="G538" s="106"/>
      <c r="H538" s="106"/>
      <c r="I538" s="106"/>
      <c r="J538" s="106"/>
      <c r="K538" s="106"/>
      <c r="L538" s="106"/>
      <c r="M538" s="106"/>
      <c r="N538" s="106"/>
      <c r="O538" s="106"/>
      <c r="P538" s="106"/>
      <c r="Q538" s="106"/>
      <c r="R538" s="106"/>
      <c r="S538" s="106"/>
      <c r="T538" s="106"/>
      <c r="U538" s="106"/>
      <c r="V538" s="106"/>
      <c r="W538" s="106"/>
      <c r="X538" s="106"/>
      <c r="Y538" s="106"/>
      <c r="Z538" s="106"/>
      <c r="AA538" s="106"/>
      <c r="AB538" s="106"/>
      <c r="AC538" s="106"/>
      <c r="AD538" s="106"/>
      <c r="AE538" s="106"/>
      <c r="AF538" s="106"/>
      <c r="AG538" s="106"/>
      <c r="AH538" s="106"/>
      <c r="AI538" s="106"/>
      <c r="AJ538" s="106"/>
      <c r="AK538" s="106"/>
      <c r="AL538" s="106"/>
      <c r="AM538" s="106"/>
      <c r="AN538" s="106"/>
      <c r="AO538" s="106"/>
      <c r="AP538" s="106"/>
      <c r="AQ538" s="106"/>
      <c r="AR538" s="106"/>
      <c r="AS538" s="106"/>
      <c r="AT538" s="106"/>
      <c r="AU538" s="106"/>
      <c r="AV538" s="106"/>
      <c r="AW538" s="106"/>
      <c r="AX538" s="106"/>
      <c r="AY538" s="106"/>
      <c r="AZ538" s="106"/>
      <c r="BA538" s="106"/>
      <c r="BB538" s="106"/>
    </row>
    <row r="539" spans="2:54">
      <c r="B539" s="106"/>
      <c r="C539" s="106"/>
      <c r="D539" s="106"/>
      <c r="E539" s="106"/>
      <c r="F539" s="106"/>
      <c r="G539" s="106"/>
      <c r="H539" s="106"/>
      <c r="I539" s="106"/>
      <c r="J539" s="106"/>
      <c r="K539" s="106"/>
      <c r="L539" s="106"/>
      <c r="M539" s="106"/>
      <c r="N539" s="106"/>
      <c r="O539" s="106"/>
      <c r="P539" s="106"/>
      <c r="Q539" s="106"/>
      <c r="R539" s="106"/>
      <c r="S539" s="106"/>
      <c r="T539" s="106"/>
      <c r="U539" s="106"/>
      <c r="V539" s="106"/>
      <c r="W539" s="106"/>
      <c r="X539" s="106"/>
      <c r="Y539" s="106"/>
      <c r="Z539" s="106"/>
      <c r="AA539" s="106"/>
      <c r="AB539" s="106"/>
      <c r="AC539" s="106"/>
      <c r="AD539" s="106"/>
      <c r="AE539" s="106"/>
      <c r="AF539" s="106"/>
      <c r="AG539" s="106"/>
      <c r="AH539" s="106"/>
      <c r="AI539" s="106"/>
      <c r="AJ539" s="106"/>
      <c r="AK539" s="106"/>
      <c r="AL539" s="106"/>
      <c r="AM539" s="106"/>
      <c r="AN539" s="106"/>
      <c r="AO539" s="106"/>
      <c r="AP539" s="106"/>
      <c r="AQ539" s="106"/>
      <c r="AR539" s="106"/>
      <c r="AS539" s="106"/>
      <c r="AT539" s="106"/>
      <c r="AU539" s="106"/>
      <c r="AV539" s="106"/>
      <c r="AW539" s="106"/>
      <c r="AX539" s="106"/>
      <c r="AY539" s="106"/>
      <c r="AZ539" s="106"/>
      <c r="BA539" s="106"/>
      <c r="BB539" s="106"/>
    </row>
    <row r="540" spans="2:54">
      <c r="B540" s="106"/>
      <c r="C540" s="106"/>
      <c r="D540" s="106"/>
      <c r="E540" s="106"/>
      <c r="F540" s="106"/>
      <c r="G540" s="106"/>
      <c r="H540" s="106"/>
      <c r="I540" s="106"/>
      <c r="J540" s="106"/>
      <c r="K540" s="106"/>
      <c r="L540" s="106"/>
      <c r="M540" s="106"/>
      <c r="N540" s="106"/>
      <c r="O540" s="106"/>
      <c r="P540" s="106"/>
      <c r="Q540" s="106"/>
      <c r="R540" s="106"/>
      <c r="S540" s="106"/>
      <c r="T540" s="106"/>
      <c r="U540" s="106"/>
      <c r="V540" s="106"/>
      <c r="W540" s="106"/>
      <c r="X540" s="106"/>
      <c r="Y540" s="106"/>
      <c r="Z540" s="106"/>
      <c r="AA540" s="106"/>
      <c r="AB540" s="106"/>
      <c r="AC540" s="106"/>
      <c r="AD540" s="106"/>
      <c r="AE540" s="106"/>
      <c r="AF540" s="106"/>
      <c r="AG540" s="106"/>
      <c r="AH540" s="106"/>
      <c r="AI540" s="106"/>
      <c r="AJ540" s="106"/>
      <c r="AK540" s="106"/>
      <c r="AL540" s="106"/>
      <c r="AM540" s="106"/>
      <c r="AN540" s="106"/>
      <c r="AO540" s="106"/>
      <c r="AP540" s="106"/>
      <c r="AQ540" s="106"/>
      <c r="AR540" s="106"/>
      <c r="AS540" s="106"/>
      <c r="AT540" s="106"/>
      <c r="AU540" s="106"/>
      <c r="AV540" s="106"/>
      <c r="AW540" s="106"/>
      <c r="AX540" s="106"/>
      <c r="AY540" s="106"/>
      <c r="AZ540" s="106"/>
      <c r="BA540" s="106"/>
      <c r="BB540" s="106"/>
    </row>
    <row r="541" spans="2:54">
      <c r="B541" s="106"/>
      <c r="C541" s="106"/>
      <c r="D541" s="106"/>
      <c r="E541" s="106"/>
      <c r="F541" s="106"/>
      <c r="G541" s="106"/>
      <c r="H541" s="106"/>
      <c r="I541" s="106"/>
      <c r="J541" s="106"/>
      <c r="K541" s="106"/>
      <c r="L541" s="106"/>
      <c r="M541" s="106"/>
      <c r="N541" s="106"/>
      <c r="O541" s="106"/>
      <c r="P541" s="106"/>
      <c r="Q541" s="106"/>
      <c r="R541" s="106"/>
      <c r="S541" s="106"/>
      <c r="T541" s="106"/>
      <c r="U541" s="106"/>
      <c r="V541" s="106"/>
      <c r="W541" s="106"/>
      <c r="X541" s="106"/>
      <c r="Y541" s="106"/>
      <c r="Z541" s="106"/>
      <c r="AA541" s="106"/>
      <c r="AB541" s="106"/>
      <c r="AC541" s="106"/>
      <c r="AD541" s="106"/>
      <c r="AE541" s="106"/>
      <c r="AF541" s="106"/>
      <c r="AG541" s="106"/>
      <c r="AH541" s="106"/>
      <c r="AI541" s="106"/>
      <c r="AJ541" s="106"/>
      <c r="AK541" s="106"/>
      <c r="AL541" s="106"/>
      <c r="AM541" s="106"/>
      <c r="AN541" s="106"/>
      <c r="AO541" s="106"/>
      <c r="AP541" s="106"/>
      <c r="AQ541" s="106"/>
      <c r="AR541" s="106"/>
      <c r="AS541" s="106"/>
      <c r="AT541" s="106"/>
      <c r="AU541" s="106"/>
      <c r="AV541" s="106"/>
      <c r="AW541" s="106"/>
      <c r="AX541" s="106"/>
      <c r="AY541" s="106"/>
      <c r="AZ541" s="106"/>
      <c r="BA541" s="106"/>
      <c r="BB541" s="106"/>
    </row>
    <row r="542" spans="2:54">
      <c r="B542" s="106"/>
      <c r="C542" s="106"/>
      <c r="D542" s="106"/>
      <c r="E542" s="106"/>
      <c r="F542" s="106"/>
      <c r="G542" s="106"/>
      <c r="H542" s="106"/>
      <c r="I542" s="106"/>
      <c r="J542" s="106"/>
      <c r="K542" s="106"/>
      <c r="L542" s="106"/>
      <c r="M542" s="106"/>
      <c r="N542" s="106"/>
      <c r="O542" s="106"/>
      <c r="P542" s="106"/>
      <c r="Q542" s="106"/>
      <c r="R542" s="106"/>
      <c r="S542" s="106"/>
      <c r="T542" s="106"/>
      <c r="U542" s="106"/>
      <c r="V542" s="106"/>
      <c r="W542" s="106"/>
      <c r="X542" s="106"/>
      <c r="Y542" s="106"/>
      <c r="Z542" s="106"/>
      <c r="AA542" s="106"/>
      <c r="AB542" s="106"/>
      <c r="AC542" s="106"/>
      <c r="AD542" s="106"/>
      <c r="AE542" s="106"/>
      <c r="AF542" s="106"/>
      <c r="AG542" s="106"/>
      <c r="AH542" s="106"/>
      <c r="AI542" s="106"/>
      <c r="AJ542" s="106"/>
      <c r="AK542" s="106"/>
      <c r="AL542" s="106"/>
      <c r="AM542" s="106"/>
      <c r="AN542" s="106"/>
      <c r="AO542" s="106"/>
      <c r="AP542" s="106"/>
      <c r="AQ542" s="106"/>
      <c r="AR542" s="106"/>
      <c r="AS542" s="106"/>
      <c r="AT542" s="106"/>
      <c r="AU542" s="106"/>
      <c r="AV542" s="106"/>
      <c r="AW542" s="106"/>
      <c r="AX542" s="106"/>
      <c r="AY542" s="106"/>
      <c r="AZ542" s="106"/>
      <c r="BA542" s="106"/>
      <c r="BB542" s="106"/>
    </row>
    <row r="543" spans="2:54">
      <c r="B543" s="106"/>
      <c r="C543" s="106"/>
      <c r="D543" s="106"/>
      <c r="E543" s="106"/>
      <c r="F543" s="106"/>
      <c r="G543" s="106"/>
      <c r="H543" s="106"/>
      <c r="I543" s="106"/>
      <c r="J543" s="106"/>
      <c r="K543" s="106"/>
      <c r="L543" s="106"/>
      <c r="M543" s="106"/>
      <c r="N543" s="106"/>
      <c r="O543" s="106"/>
      <c r="P543" s="106"/>
      <c r="Q543" s="106"/>
      <c r="R543" s="106"/>
      <c r="S543" s="106"/>
      <c r="T543" s="106"/>
      <c r="U543" s="106"/>
      <c r="V543" s="106"/>
      <c r="W543" s="106"/>
      <c r="X543" s="106"/>
      <c r="Y543" s="106"/>
      <c r="Z543" s="106"/>
      <c r="AA543" s="106"/>
      <c r="AB543" s="106"/>
      <c r="AC543" s="106"/>
      <c r="AD543" s="106"/>
      <c r="AE543" s="106"/>
      <c r="AF543" s="106"/>
      <c r="AG543" s="106"/>
      <c r="AH543" s="106"/>
      <c r="AI543" s="106"/>
      <c r="AJ543" s="106"/>
      <c r="AK543" s="106"/>
      <c r="AL543" s="106"/>
      <c r="AM543" s="106"/>
      <c r="AN543" s="106"/>
      <c r="AO543" s="106"/>
      <c r="AP543" s="106"/>
      <c r="AQ543" s="106"/>
      <c r="AR543" s="106"/>
      <c r="AS543" s="106"/>
      <c r="AT543" s="106"/>
      <c r="AU543" s="106"/>
      <c r="AV543" s="106"/>
      <c r="AW543" s="106"/>
      <c r="AX543" s="106"/>
      <c r="AY543" s="106"/>
      <c r="AZ543" s="106"/>
      <c r="BA543" s="106"/>
      <c r="BB543" s="106"/>
    </row>
    <row r="544" spans="2:54">
      <c r="B544" s="106"/>
      <c r="C544" s="106"/>
      <c r="D544" s="106"/>
      <c r="E544" s="106"/>
      <c r="F544" s="106"/>
      <c r="G544" s="106"/>
      <c r="H544" s="106"/>
      <c r="I544" s="106"/>
      <c r="J544" s="106"/>
      <c r="K544" s="106"/>
      <c r="L544" s="106"/>
      <c r="M544" s="106"/>
      <c r="N544" s="106"/>
      <c r="O544" s="106"/>
      <c r="P544" s="106"/>
      <c r="Q544" s="106"/>
      <c r="R544" s="106"/>
      <c r="S544" s="106"/>
      <c r="T544" s="106"/>
      <c r="U544" s="106"/>
      <c r="V544" s="106"/>
      <c r="W544" s="106"/>
      <c r="X544" s="106"/>
      <c r="Y544" s="106"/>
      <c r="Z544" s="106"/>
      <c r="AA544" s="106"/>
      <c r="AB544" s="106"/>
      <c r="AC544" s="106"/>
      <c r="AD544" s="106"/>
      <c r="AE544" s="106"/>
      <c r="AF544" s="106"/>
      <c r="AG544" s="106"/>
      <c r="AH544" s="106"/>
      <c r="AI544" s="106"/>
      <c r="AJ544" s="106"/>
      <c r="AK544" s="106"/>
      <c r="AL544" s="106"/>
      <c r="AM544" s="106"/>
      <c r="AN544" s="106"/>
      <c r="AO544" s="106"/>
      <c r="AP544" s="106"/>
      <c r="AQ544" s="106"/>
      <c r="AR544" s="106"/>
      <c r="AS544" s="106"/>
      <c r="AT544" s="106"/>
      <c r="AU544" s="106"/>
      <c r="AV544" s="106"/>
      <c r="AW544" s="106"/>
      <c r="AX544" s="106"/>
      <c r="AY544" s="106"/>
      <c r="AZ544" s="106"/>
      <c r="BA544" s="106"/>
      <c r="BB544" s="106"/>
    </row>
    <row r="545" spans="2:54">
      <c r="B545" s="106"/>
      <c r="C545" s="106"/>
      <c r="D545" s="106"/>
      <c r="E545" s="106"/>
      <c r="F545" s="106"/>
      <c r="G545" s="106"/>
      <c r="H545" s="106"/>
      <c r="I545" s="106"/>
      <c r="J545" s="106"/>
      <c r="K545" s="106"/>
      <c r="L545" s="106"/>
      <c r="M545" s="106"/>
      <c r="N545" s="106"/>
      <c r="O545" s="106"/>
      <c r="P545" s="106"/>
      <c r="Q545" s="106"/>
      <c r="R545" s="106"/>
      <c r="S545" s="106"/>
      <c r="T545" s="106"/>
      <c r="U545" s="106"/>
      <c r="V545" s="106"/>
      <c r="W545" s="106"/>
      <c r="X545" s="106"/>
      <c r="Y545" s="106"/>
      <c r="Z545" s="106"/>
      <c r="AA545" s="106"/>
      <c r="AB545" s="106"/>
      <c r="AC545" s="106"/>
      <c r="AD545" s="106"/>
      <c r="AE545" s="106"/>
      <c r="AF545" s="106"/>
      <c r="AG545" s="106"/>
      <c r="AH545" s="106"/>
      <c r="AI545" s="106"/>
      <c r="AJ545" s="106"/>
      <c r="AK545" s="106"/>
      <c r="AL545" s="106"/>
      <c r="AM545" s="106"/>
      <c r="AN545" s="106"/>
      <c r="AO545" s="106"/>
      <c r="AP545" s="106"/>
      <c r="AQ545" s="106"/>
      <c r="AR545" s="106"/>
      <c r="AS545" s="106"/>
      <c r="AT545" s="106"/>
      <c r="AU545" s="106"/>
      <c r="AV545" s="106"/>
      <c r="AW545" s="106"/>
      <c r="AX545" s="106"/>
      <c r="AY545" s="106"/>
      <c r="AZ545" s="106"/>
      <c r="BA545" s="106"/>
      <c r="BB545" s="106"/>
    </row>
    <row r="546" spans="2:54">
      <c r="B546" s="106"/>
      <c r="C546" s="106"/>
      <c r="D546" s="106"/>
      <c r="E546" s="106"/>
      <c r="F546" s="106"/>
      <c r="G546" s="106"/>
      <c r="H546" s="106"/>
      <c r="I546" s="106"/>
      <c r="J546" s="106"/>
      <c r="K546" s="106"/>
      <c r="L546" s="106"/>
      <c r="M546" s="106"/>
      <c r="N546" s="106"/>
      <c r="O546" s="106"/>
      <c r="P546" s="106"/>
      <c r="Q546" s="106"/>
      <c r="R546" s="106"/>
      <c r="S546" s="106"/>
      <c r="T546" s="106"/>
      <c r="U546" s="106"/>
      <c r="V546" s="106"/>
      <c r="W546" s="106"/>
      <c r="X546" s="106"/>
      <c r="Y546" s="106"/>
      <c r="Z546" s="106"/>
      <c r="AA546" s="106"/>
      <c r="AB546" s="106"/>
      <c r="AC546" s="106"/>
      <c r="AD546" s="106"/>
      <c r="AE546" s="106"/>
      <c r="AF546" s="106"/>
      <c r="AG546" s="106"/>
      <c r="AH546" s="106"/>
      <c r="AI546" s="106"/>
      <c r="AJ546" s="106"/>
      <c r="AK546" s="106"/>
      <c r="AL546" s="106"/>
      <c r="AM546" s="106"/>
      <c r="AN546" s="106"/>
      <c r="AO546" s="106"/>
      <c r="AP546" s="106"/>
      <c r="AQ546" s="106"/>
      <c r="AR546" s="106"/>
      <c r="AS546" s="106"/>
      <c r="AT546" s="106"/>
      <c r="AU546" s="106"/>
      <c r="AV546" s="106"/>
      <c r="AW546" s="106"/>
      <c r="AX546" s="106"/>
      <c r="AY546" s="106"/>
      <c r="AZ546" s="106"/>
      <c r="BA546" s="106"/>
      <c r="BB546" s="106"/>
    </row>
    <row r="547" spans="2:54">
      <c r="B547" s="106"/>
      <c r="C547" s="106"/>
      <c r="D547" s="106"/>
      <c r="E547" s="106"/>
      <c r="F547" s="106"/>
      <c r="G547" s="106"/>
      <c r="H547" s="106"/>
      <c r="I547" s="106"/>
      <c r="J547" s="106"/>
      <c r="K547" s="106"/>
      <c r="L547" s="106"/>
      <c r="M547" s="106"/>
      <c r="N547" s="106"/>
      <c r="O547" s="106"/>
      <c r="P547" s="106"/>
      <c r="Q547" s="106"/>
      <c r="R547" s="106"/>
      <c r="S547" s="106"/>
      <c r="T547" s="106"/>
      <c r="U547" s="106"/>
      <c r="V547" s="106"/>
      <c r="W547" s="106"/>
      <c r="X547" s="106"/>
      <c r="Y547" s="106"/>
      <c r="Z547" s="106"/>
      <c r="AA547" s="106"/>
      <c r="AB547" s="106"/>
      <c r="AC547" s="106"/>
      <c r="AD547" s="106"/>
      <c r="AE547" s="106"/>
      <c r="AF547" s="106"/>
      <c r="AG547" s="106"/>
      <c r="AH547" s="106"/>
      <c r="AI547" s="106"/>
      <c r="AJ547" s="106"/>
      <c r="AK547" s="106"/>
      <c r="AL547" s="106"/>
      <c r="AM547" s="106"/>
      <c r="AN547" s="106"/>
      <c r="AO547" s="106"/>
      <c r="AP547" s="106"/>
      <c r="AQ547" s="106"/>
      <c r="AR547" s="106"/>
      <c r="AS547" s="106"/>
      <c r="AT547" s="106"/>
      <c r="AU547" s="106"/>
      <c r="AV547" s="106"/>
      <c r="AW547" s="106"/>
      <c r="AX547" s="106"/>
      <c r="AY547" s="106"/>
      <c r="AZ547" s="106"/>
      <c r="BA547" s="106"/>
      <c r="BB547" s="106"/>
    </row>
    <row r="548" spans="2:54">
      <c r="B548" s="106"/>
      <c r="C548" s="106"/>
      <c r="D548" s="106"/>
      <c r="E548" s="106"/>
      <c r="F548" s="106"/>
      <c r="G548" s="106"/>
      <c r="H548" s="106"/>
      <c r="I548" s="106"/>
      <c r="J548" s="106"/>
      <c r="K548" s="106"/>
      <c r="L548" s="106"/>
      <c r="M548" s="106"/>
      <c r="N548" s="106"/>
      <c r="O548" s="106"/>
      <c r="P548" s="106"/>
      <c r="Q548" s="106"/>
      <c r="R548" s="106"/>
      <c r="S548" s="106"/>
      <c r="T548" s="106"/>
      <c r="U548" s="106"/>
      <c r="V548" s="106"/>
      <c r="W548" s="106"/>
      <c r="X548" s="106"/>
      <c r="Y548" s="106"/>
      <c r="Z548" s="106"/>
      <c r="AA548" s="106"/>
      <c r="AB548" s="106"/>
      <c r="AC548" s="106"/>
      <c r="AD548" s="106"/>
      <c r="AE548" s="106"/>
      <c r="AF548" s="106"/>
      <c r="AG548" s="106"/>
      <c r="AH548" s="106"/>
      <c r="AI548" s="106"/>
      <c r="AJ548" s="106"/>
      <c r="AK548" s="106"/>
      <c r="AL548" s="106"/>
      <c r="AM548" s="106"/>
      <c r="AN548" s="106"/>
      <c r="AO548" s="106"/>
      <c r="AP548" s="106"/>
      <c r="AQ548" s="106"/>
      <c r="AR548" s="106"/>
      <c r="AS548" s="106"/>
      <c r="AT548" s="106"/>
      <c r="AU548" s="106"/>
      <c r="AV548" s="106"/>
      <c r="AW548" s="106"/>
      <c r="AX548" s="106"/>
      <c r="AY548" s="106"/>
      <c r="AZ548" s="106"/>
      <c r="BA548" s="106"/>
      <c r="BB548" s="106"/>
    </row>
    <row r="549" spans="2:54">
      <c r="B549" s="106"/>
      <c r="C549" s="106"/>
      <c r="D549" s="106"/>
      <c r="E549" s="106"/>
      <c r="F549" s="106"/>
      <c r="G549" s="106"/>
      <c r="H549" s="106"/>
      <c r="I549" s="106"/>
      <c r="J549" s="106"/>
      <c r="K549" s="106"/>
      <c r="L549" s="106"/>
      <c r="M549" s="106"/>
      <c r="N549" s="106"/>
      <c r="O549" s="106"/>
      <c r="P549" s="106"/>
      <c r="Q549" s="106"/>
      <c r="R549" s="106"/>
      <c r="S549" s="106"/>
      <c r="T549" s="106"/>
      <c r="U549" s="106"/>
      <c r="V549" s="106"/>
      <c r="W549" s="106"/>
      <c r="X549" s="106"/>
      <c r="Y549" s="106"/>
      <c r="Z549" s="106"/>
      <c r="AA549" s="106"/>
      <c r="AB549" s="106"/>
      <c r="AC549" s="106"/>
      <c r="AD549" s="106"/>
      <c r="AE549" s="106"/>
      <c r="AF549" s="106"/>
      <c r="AG549" s="106"/>
      <c r="AH549" s="106"/>
      <c r="AI549" s="106"/>
      <c r="AJ549" s="106"/>
      <c r="AK549" s="106"/>
      <c r="AL549" s="106"/>
      <c r="AM549" s="106"/>
      <c r="AN549" s="106"/>
      <c r="AO549" s="106"/>
      <c r="AP549" s="106"/>
      <c r="AQ549" s="106"/>
      <c r="AR549" s="106"/>
      <c r="AS549" s="106"/>
      <c r="AT549" s="106"/>
      <c r="AU549" s="106"/>
      <c r="AV549" s="106"/>
      <c r="AW549" s="106"/>
      <c r="AX549" s="106"/>
      <c r="AY549" s="106"/>
      <c r="AZ549" s="106"/>
      <c r="BA549" s="106"/>
      <c r="BB549" s="106"/>
    </row>
    <row r="550" spans="2:54">
      <c r="B550" s="106"/>
      <c r="C550" s="106"/>
      <c r="D550" s="106"/>
      <c r="E550" s="106"/>
      <c r="F550" s="106"/>
      <c r="G550" s="106"/>
      <c r="H550" s="106"/>
      <c r="I550" s="106"/>
      <c r="J550" s="106"/>
      <c r="K550" s="106"/>
      <c r="L550" s="106"/>
      <c r="M550" s="106"/>
      <c r="N550" s="106"/>
      <c r="O550" s="106"/>
      <c r="P550" s="106"/>
      <c r="Q550" s="106"/>
      <c r="R550" s="106"/>
      <c r="S550" s="106"/>
      <c r="T550" s="106"/>
      <c r="U550" s="106"/>
      <c r="V550" s="106"/>
      <c r="W550" s="106"/>
      <c r="X550" s="106"/>
      <c r="Y550" s="106"/>
      <c r="Z550" s="106"/>
      <c r="AA550" s="106"/>
      <c r="AB550" s="106"/>
      <c r="AC550" s="106"/>
      <c r="AD550" s="106"/>
      <c r="AE550" s="106"/>
      <c r="AF550" s="106"/>
      <c r="AG550" s="106"/>
      <c r="AH550" s="106"/>
      <c r="AI550" s="106"/>
      <c r="AJ550" s="106"/>
      <c r="AK550" s="106"/>
      <c r="AL550" s="106"/>
      <c r="AM550" s="106"/>
      <c r="AN550" s="106"/>
      <c r="AO550" s="106"/>
      <c r="AP550" s="106"/>
      <c r="AQ550" s="106"/>
      <c r="AR550" s="106"/>
      <c r="AS550" s="106"/>
      <c r="AT550" s="106"/>
      <c r="AU550" s="106"/>
      <c r="AV550" s="106"/>
      <c r="AW550" s="106"/>
      <c r="AX550" s="106"/>
      <c r="AY550" s="106"/>
      <c r="AZ550" s="106"/>
      <c r="BA550" s="106"/>
      <c r="BB550" s="106"/>
    </row>
    <row r="551" spans="2:54">
      <c r="B551" s="106"/>
      <c r="C551" s="106"/>
      <c r="D551" s="106"/>
      <c r="E551" s="106"/>
      <c r="F551" s="106"/>
      <c r="G551" s="106"/>
      <c r="H551" s="106"/>
      <c r="I551" s="106"/>
      <c r="J551" s="106"/>
      <c r="K551" s="106"/>
      <c r="L551" s="106"/>
      <c r="M551" s="106"/>
      <c r="N551" s="106"/>
      <c r="O551" s="106"/>
      <c r="P551" s="106"/>
      <c r="Q551" s="106"/>
      <c r="R551" s="106"/>
      <c r="S551" s="106"/>
      <c r="T551" s="106"/>
      <c r="U551" s="106"/>
      <c r="V551" s="106"/>
      <c r="W551" s="106"/>
      <c r="X551" s="106"/>
      <c r="Y551" s="106"/>
      <c r="Z551" s="106"/>
      <c r="AA551" s="106"/>
      <c r="AB551" s="106"/>
      <c r="AC551" s="106"/>
      <c r="AD551" s="106"/>
      <c r="AE551" s="106"/>
      <c r="AF551" s="106"/>
      <c r="AG551" s="106"/>
      <c r="AH551" s="106"/>
      <c r="AI551" s="106"/>
      <c r="AJ551" s="106"/>
      <c r="AK551" s="106"/>
      <c r="AL551" s="106"/>
      <c r="AM551" s="106"/>
      <c r="AN551" s="106"/>
      <c r="AO551" s="106"/>
      <c r="AP551" s="106"/>
      <c r="AQ551" s="106"/>
      <c r="AR551" s="106"/>
      <c r="AS551" s="106"/>
      <c r="AT551" s="106"/>
      <c r="AU551" s="106"/>
      <c r="AV551" s="106"/>
      <c r="AW551" s="106"/>
      <c r="AX551" s="106"/>
      <c r="AY551" s="106"/>
      <c r="AZ551" s="106"/>
      <c r="BA551" s="106"/>
      <c r="BB551" s="106"/>
    </row>
    <row r="552" spans="2:54">
      <c r="B552" s="106"/>
      <c r="C552" s="106"/>
      <c r="D552" s="106"/>
      <c r="E552" s="106"/>
      <c r="F552" s="106"/>
      <c r="G552" s="106"/>
      <c r="H552" s="106"/>
      <c r="I552" s="106"/>
      <c r="J552" s="106"/>
      <c r="K552" s="106"/>
      <c r="L552" s="106"/>
      <c r="M552" s="106"/>
      <c r="N552" s="106"/>
      <c r="O552" s="106"/>
      <c r="P552" s="106"/>
      <c r="Q552" s="106"/>
      <c r="R552" s="106"/>
      <c r="S552" s="106"/>
      <c r="T552" s="106"/>
      <c r="U552" s="106"/>
      <c r="V552" s="106"/>
      <c r="W552" s="106"/>
      <c r="X552" s="106"/>
      <c r="Y552" s="106"/>
      <c r="Z552" s="106"/>
      <c r="AA552" s="106"/>
      <c r="AB552" s="106"/>
      <c r="AC552" s="106"/>
      <c r="AD552" s="106"/>
      <c r="AE552" s="106"/>
      <c r="AF552" s="106"/>
      <c r="AG552" s="106"/>
      <c r="AH552" s="106"/>
      <c r="AI552" s="106"/>
      <c r="AJ552" s="106"/>
      <c r="AK552" s="106"/>
      <c r="AL552" s="106"/>
      <c r="AM552" s="106"/>
      <c r="AN552" s="106"/>
      <c r="AO552" s="106"/>
      <c r="AP552" s="106"/>
      <c r="AQ552" s="106"/>
      <c r="AR552" s="106"/>
      <c r="AS552" s="106"/>
      <c r="AT552" s="106"/>
      <c r="AU552" s="106"/>
      <c r="AV552" s="106"/>
      <c r="AW552" s="106"/>
      <c r="AX552" s="106"/>
      <c r="AY552" s="106"/>
      <c r="AZ552" s="106"/>
      <c r="BA552" s="106"/>
      <c r="BB552" s="106"/>
    </row>
    <row r="553" spans="2:54">
      <c r="B553" s="106"/>
      <c r="C553" s="106"/>
      <c r="D553" s="106"/>
      <c r="E553" s="106"/>
      <c r="F553" s="106"/>
      <c r="G553" s="106"/>
      <c r="H553" s="106"/>
      <c r="I553" s="106"/>
      <c r="J553" s="106"/>
      <c r="K553" s="106"/>
      <c r="L553" s="106"/>
      <c r="M553" s="106"/>
      <c r="N553" s="106"/>
      <c r="O553" s="106"/>
      <c r="P553" s="106"/>
      <c r="Q553" s="106"/>
      <c r="R553" s="106"/>
      <c r="S553" s="106"/>
      <c r="T553" s="106"/>
      <c r="U553" s="106"/>
      <c r="V553" s="106"/>
      <c r="W553" s="106"/>
      <c r="X553" s="106"/>
      <c r="Y553" s="106"/>
      <c r="Z553" s="106"/>
      <c r="AA553" s="106"/>
      <c r="AB553" s="106"/>
      <c r="AC553" s="106"/>
      <c r="AD553" s="106"/>
      <c r="AE553" s="106"/>
      <c r="AF553" s="106"/>
      <c r="AG553" s="106"/>
      <c r="AH553" s="106"/>
      <c r="AI553" s="106"/>
      <c r="AJ553" s="106"/>
      <c r="AK553" s="106"/>
      <c r="AL553" s="106"/>
      <c r="AM553" s="106"/>
      <c r="AN553" s="106"/>
      <c r="AO553" s="106"/>
      <c r="AP553" s="106"/>
      <c r="AQ553" s="106"/>
      <c r="AR553" s="106"/>
      <c r="AS553" s="106"/>
      <c r="AT553" s="106"/>
      <c r="AU553" s="106"/>
      <c r="AV553" s="106"/>
      <c r="AW553" s="106"/>
      <c r="AX553" s="106"/>
      <c r="AY553" s="106"/>
      <c r="AZ553" s="106"/>
      <c r="BA553" s="106"/>
      <c r="BB553" s="106"/>
    </row>
    <row r="554" spans="2:54">
      <c r="B554" s="106"/>
      <c r="C554" s="106"/>
      <c r="D554" s="106"/>
      <c r="E554" s="106"/>
      <c r="F554" s="106"/>
      <c r="G554" s="106"/>
      <c r="H554" s="106"/>
      <c r="I554" s="106"/>
      <c r="J554" s="106"/>
      <c r="K554" s="106"/>
      <c r="L554" s="106"/>
      <c r="M554" s="106"/>
      <c r="N554" s="106"/>
      <c r="O554" s="106"/>
      <c r="P554" s="106"/>
      <c r="Q554" s="106"/>
      <c r="R554" s="106"/>
      <c r="S554" s="106"/>
      <c r="T554" s="106"/>
      <c r="U554" s="106"/>
      <c r="V554" s="106"/>
      <c r="W554" s="106"/>
      <c r="X554" s="106"/>
      <c r="Y554" s="106"/>
      <c r="Z554" s="106"/>
      <c r="AA554" s="106"/>
      <c r="AB554" s="106"/>
      <c r="AC554" s="106"/>
      <c r="AD554" s="106"/>
      <c r="AE554" s="106"/>
      <c r="AF554" s="106"/>
      <c r="AG554" s="106"/>
      <c r="AH554" s="106"/>
      <c r="AI554" s="106"/>
      <c r="AJ554" s="106"/>
      <c r="AK554" s="106"/>
      <c r="AL554" s="106"/>
      <c r="AM554" s="106"/>
      <c r="AN554" s="106"/>
      <c r="AO554" s="106"/>
      <c r="AP554" s="106"/>
      <c r="AQ554" s="106"/>
      <c r="AR554" s="106"/>
      <c r="AS554" s="106"/>
      <c r="AT554" s="106"/>
      <c r="AU554" s="106"/>
      <c r="AV554" s="106"/>
      <c r="AW554" s="106"/>
      <c r="AX554" s="106"/>
      <c r="AY554" s="106"/>
      <c r="AZ554" s="106"/>
      <c r="BA554" s="106"/>
      <c r="BB554" s="106"/>
    </row>
    <row r="555" spans="2:54">
      <c r="B555" s="106"/>
      <c r="C555" s="106"/>
      <c r="D555" s="106"/>
      <c r="E555" s="106"/>
      <c r="F555" s="106"/>
      <c r="G555" s="106"/>
      <c r="H555" s="106"/>
      <c r="I555" s="106"/>
      <c r="J555" s="106"/>
      <c r="K555" s="106"/>
      <c r="L555" s="106"/>
      <c r="M555" s="106"/>
      <c r="N555" s="106"/>
      <c r="O555" s="106"/>
      <c r="P555" s="106"/>
      <c r="Q555" s="106"/>
      <c r="R555" s="106"/>
      <c r="S555" s="106"/>
      <c r="T555" s="106"/>
      <c r="U555" s="106"/>
      <c r="V555" s="106"/>
      <c r="W555" s="106"/>
      <c r="X555" s="106"/>
      <c r="Y555" s="106"/>
      <c r="Z555" s="106"/>
      <c r="AA555" s="106"/>
      <c r="AB555" s="106"/>
      <c r="AC555" s="106"/>
      <c r="AD555" s="106"/>
      <c r="AE555" s="106"/>
      <c r="AF555" s="106"/>
      <c r="AG555" s="106"/>
      <c r="AH555" s="106"/>
      <c r="AI555" s="106"/>
      <c r="AJ555" s="106"/>
      <c r="AK555" s="106"/>
      <c r="AL555" s="106"/>
      <c r="AM555" s="106"/>
      <c r="AN555" s="106"/>
      <c r="AO555" s="106"/>
      <c r="AP555" s="106"/>
      <c r="AQ555" s="106"/>
      <c r="AR555" s="106"/>
      <c r="AS555" s="106"/>
      <c r="AT555" s="106"/>
      <c r="AU555" s="106"/>
      <c r="AV555" s="106"/>
      <c r="AW555" s="106"/>
      <c r="AX555" s="106"/>
      <c r="AY555" s="106"/>
      <c r="AZ555" s="106"/>
      <c r="BA555" s="106"/>
      <c r="BB555" s="106"/>
    </row>
    <row r="556" spans="2:54">
      <c r="B556" s="106"/>
      <c r="C556" s="106"/>
      <c r="D556" s="106"/>
      <c r="E556" s="106"/>
      <c r="F556" s="106"/>
      <c r="G556" s="106"/>
      <c r="H556" s="106"/>
      <c r="I556" s="106"/>
      <c r="J556" s="106"/>
      <c r="K556" s="106"/>
      <c r="L556" s="106"/>
      <c r="M556" s="106"/>
      <c r="N556" s="106"/>
      <c r="O556" s="106"/>
      <c r="P556" s="106"/>
      <c r="Q556" s="106"/>
      <c r="R556" s="106"/>
      <c r="S556" s="106"/>
      <c r="T556" s="106"/>
      <c r="U556" s="106"/>
      <c r="V556" s="106"/>
      <c r="W556" s="106"/>
      <c r="X556" s="106"/>
      <c r="Y556" s="106"/>
      <c r="Z556" s="106"/>
      <c r="AA556" s="106"/>
      <c r="AB556" s="106"/>
      <c r="AC556" s="106"/>
      <c r="AD556" s="106"/>
      <c r="AE556" s="106"/>
      <c r="AF556" s="106"/>
      <c r="AG556" s="106"/>
      <c r="AH556" s="106"/>
      <c r="AI556" s="106"/>
      <c r="AJ556" s="106"/>
      <c r="AK556" s="106"/>
      <c r="AL556" s="106"/>
      <c r="AM556" s="106"/>
      <c r="AN556" s="106"/>
      <c r="AO556" s="106"/>
      <c r="AP556" s="106"/>
      <c r="AQ556" s="106"/>
      <c r="AR556" s="106"/>
      <c r="AS556" s="106"/>
      <c r="AT556" s="106"/>
      <c r="AU556" s="106"/>
      <c r="AV556" s="106"/>
      <c r="AW556" s="106"/>
      <c r="AX556" s="106"/>
      <c r="AY556" s="106"/>
      <c r="AZ556" s="106"/>
      <c r="BA556" s="106"/>
      <c r="BB556" s="106"/>
    </row>
    <row r="557" spans="2:54">
      <c r="B557" s="106"/>
      <c r="C557" s="106"/>
      <c r="D557" s="106"/>
      <c r="E557" s="106"/>
      <c r="F557" s="106"/>
      <c r="G557" s="106"/>
      <c r="H557" s="106"/>
      <c r="I557" s="106"/>
      <c r="J557" s="106"/>
      <c r="K557" s="106"/>
      <c r="L557" s="106"/>
      <c r="M557" s="106"/>
      <c r="N557" s="106"/>
      <c r="O557" s="106"/>
      <c r="P557" s="106"/>
      <c r="Q557" s="106"/>
      <c r="R557" s="106"/>
      <c r="S557" s="106"/>
      <c r="T557" s="106"/>
      <c r="U557" s="106"/>
      <c r="V557" s="106"/>
      <c r="W557" s="106"/>
      <c r="X557" s="106"/>
      <c r="Y557" s="106"/>
      <c r="Z557" s="106"/>
      <c r="AA557" s="106"/>
      <c r="AB557" s="106"/>
      <c r="AC557" s="106"/>
      <c r="AD557" s="106"/>
      <c r="AE557" s="106"/>
      <c r="AF557" s="106"/>
      <c r="AG557" s="106"/>
      <c r="AH557" s="106"/>
      <c r="AI557" s="106"/>
      <c r="AJ557" s="106"/>
      <c r="AK557" s="106"/>
      <c r="AL557" s="106"/>
      <c r="AM557" s="106"/>
      <c r="AN557" s="106"/>
      <c r="AO557" s="106"/>
      <c r="AP557" s="106"/>
      <c r="AQ557" s="106"/>
      <c r="AR557" s="106"/>
      <c r="AS557" s="106"/>
      <c r="AT557" s="106"/>
      <c r="AU557" s="106"/>
      <c r="AV557" s="106"/>
      <c r="AW557" s="106"/>
      <c r="AX557" s="106"/>
      <c r="AY557" s="106"/>
      <c r="AZ557" s="106"/>
      <c r="BA557" s="106"/>
      <c r="BB557" s="106"/>
    </row>
    <row r="558" spans="2:54">
      <c r="B558" s="106"/>
      <c r="C558" s="106"/>
      <c r="D558" s="106"/>
      <c r="E558" s="106"/>
      <c r="F558" s="106"/>
      <c r="G558" s="106"/>
      <c r="H558" s="106"/>
      <c r="I558" s="106"/>
      <c r="J558" s="106"/>
      <c r="K558" s="106"/>
      <c r="L558" s="106"/>
      <c r="M558" s="106"/>
      <c r="N558" s="106"/>
      <c r="O558" s="106"/>
      <c r="P558" s="106"/>
      <c r="Q558" s="106"/>
      <c r="R558" s="106"/>
      <c r="S558" s="106"/>
      <c r="T558" s="106"/>
      <c r="U558" s="106"/>
      <c r="V558" s="106"/>
      <c r="W558" s="106"/>
      <c r="X558" s="106"/>
      <c r="Y558" s="106"/>
      <c r="Z558" s="106"/>
      <c r="AA558" s="106"/>
      <c r="AB558" s="106"/>
      <c r="AC558" s="106"/>
      <c r="AD558" s="106"/>
      <c r="AE558" s="106"/>
      <c r="AF558" s="106"/>
      <c r="AG558" s="106"/>
      <c r="AH558" s="106"/>
      <c r="AI558" s="106"/>
      <c r="AJ558" s="106"/>
      <c r="AK558" s="106"/>
      <c r="AL558" s="106"/>
      <c r="AM558" s="106"/>
      <c r="AN558" s="106"/>
      <c r="AO558" s="106"/>
      <c r="AP558" s="106"/>
      <c r="AQ558" s="106"/>
      <c r="AR558" s="106"/>
      <c r="AS558" s="106"/>
      <c r="AT558" s="106"/>
      <c r="AU558" s="106"/>
      <c r="AV558" s="106"/>
      <c r="AW558" s="106"/>
      <c r="AX558" s="106"/>
      <c r="AY558" s="106"/>
      <c r="AZ558" s="106"/>
      <c r="BA558" s="106"/>
      <c r="BB558" s="106"/>
    </row>
    <row r="559" spans="2:54">
      <c r="B559" s="106"/>
      <c r="C559" s="106"/>
      <c r="D559" s="106"/>
      <c r="E559" s="106"/>
      <c r="F559" s="106"/>
      <c r="G559" s="106"/>
      <c r="H559" s="106"/>
      <c r="I559" s="106"/>
      <c r="J559" s="106"/>
      <c r="K559" s="106"/>
      <c r="L559" s="106"/>
      <c r="M559" s="106"/>
      <c r="N559" s="106"/>
      <c r="O559" s="106"/>
      <c r="P559" s="106"/>
      <c r="Q559" s="106"/>
      <c r="R559" s="106"/>
      <c r="S559" s="106"/>
      <c r="T559" s="106"/>
      <c r="U559" s="106"/>
      <c r="V559" s="106"/>
      <c r="W559" s="106"/>
      <c r="X559" s="106"/>
      <c r="Y559" s="106"/>
      <c r="Z559" s="106"/>
      <c r="AA559" s="106"/>
      <c r="AB559" s="106"/>
      <c r="AC559" s="106"/>
      <c r="AD559" s="106"/>
      <c r="AE559" s="106"/>
      <c r="AF559" s="106"/>
      <c r="AG559" s="106"/>
      <c r="AH559" s="106"/>
      <c r="AI559" s="106"/>
      <c r="AJ559" s="106"/>
      <c r="AK559" s="106"/>
      <c r="AL559" s="106"/>
      <c r="AM559" s="106"/>
      <c r="AN559" s="106"/>
      <c r="AO559" s="106"/>
      <c r="AP559" s="106"/>
      <c r="AQ559" s="106"/>
      <c r="AR559" s="106"/>
      <c r="AS559" s="106"/>
      <c r="AT559" s="106"/>
      <c r="AU559" s="106"/>
      <c r="AV559" s="106"/>
      <c r="AW559" s="106"/>
      <c r="AX559" s="106"/>
      <c r="AY559" s="106"/>
      <c r="AZ559" s="106"/>
      <c r="BA559" s="106"/>
      <c r="BB559" s="106"/>
    </row>
    <row r="560" spans="2:54">
      <c r="B560" s="106"/>
      <c r="C560" s="106"/>
      <c r="D560" s="106"/>
      <c r="E560" s="106"/>
      <c r="F560" s="106"/>
      <c r="G560" s="106"/>
      <c r="H560" s="106"/>
      <c r="I560" s="106"/>
      <c r="J560" s="106"/>
      <c r="K560" s="106"/>
      <c r="L560" s="106"/>
      <c r="M560" s="106"/>
      <c r="N560" s="106"/>
      <c r="O560" s="106"/>
      <c r="P560" s="106"/>
      <c r="Q560" s="106"/>
      <c r="R560" s="106"/>
      <c r="S560" s="106"/>
      <c r="T560" s="106"/>
      <c r="U560" s="106"/>
      <c r="V560" s="106"/>
      <c r="W560" s="106"/>
      <c r="X560" s="106"/>
      <c r="Y560" s="106"/>
      <c r="Z560" s="106"/>
      <c r="AA560" s="106"/>
      <c r="AB560" s="106"/>
      <c r="AC560" s="106"/>
      <c r="AD560" s="106"/>
      <c r="AE560" s="106"/>
      <c r="AF560" s="106"/>
      <c r="AG560" s="106"/>
      <c r="AH560" s="106"/>
      <c r="AI560" s="106"/>
      <c r="AJ560" s="106"/>
      <c r="AK560" s="106"/>
      <c r="AL560" s="106"/>
      <c r="AM560" s="106"/>
      <c r="AN560" s="106"/>
      <c r="AO560" s="106"/>
      <c r="AP560" s="106"/>
      <c r="AQ560" s="106"/>
      <c r="AR560" s="106"/>
      <c r="AS560" s="106"/>
      <c r="AT560" s="106"/>
      <c r="AU560" s="106"/>
      <c r="AV560" s="106"/>
      <c r="AW560" s="106"/>
      <c r="AX560" s="106"/>
      <c r="AY560" s="106"/>
      <c r="AZ560" s="106"/>
      <c r="BA560" s="106"/>
      <c r="BB560" s="106"/>
    </row>
    <row r="561" spans="2:54">
      <c r="B561" s="106"/>
      <c r="C561" s="106"/>
      <c r="D561" s="106"/>
      <c r="E561" s="106"/>
      <c r="F561" s="106"/>
      <c r="G561" s="106"/>
      <c r="H561" s="106"/>
      <c r="I561" s="106"/>
      <c r="J561" s="106"/>
      <c r="K561" s="106"/>
      <c r="L561" s="106"/>
      <c r="M561" s="106"/>
      <c r="N561" s="106"/>
      <c r="O561" s="106"/>
      <c r="P561" s="106"/>
      <c r="Q561" s="106"/>
      <c r="R561" s="106"/>
      <c r="S561" s="106"/>
      <c r="T561" s="106"/>
      <c r="U561" s="106"/>
      <c r="V561" s="106"/>
      <c r="W561" s="106"/>
      <c r="X561" s="106"/>
      <c r="Y561" s="106"/>
      <c r="Z561" s="106"/>
      <c r="AA561" s="106"/>
      <c r="AB561" s="106"/>
      <c r="AC561" s="106"/>
      <c r="AD561" s="106"/>
      <c r="AE561" s="106"/>
      <c r="AF561" s="106"/>
      <c r="AG561" s="106"/>
      <c r="AH561" s="106"/>
      <c r="AI561" s="106"/>
      <c r="AJ561" s="106"/>
      <c r="AK561" s="106"/>
      <c r="AL561" s="106"/>
      <c r="AM561" s="106"/>
      <c r="AN561" s="106"/>
      <c r="AO561" s="106"/>
      <c r="AP561" s="106"/>
      <c r="AQ561" s="106"/>
      <c r="AR561" s="106"/>
      <c r="AS561" s="106"/>
      <c r="AT561" s="106"/>
      <c r="AU561" s="106"/>
      <c r="AV561" s="106"/>
      <c r="AW561" s="106"/>
      <c r="AX561" s="106"/>
      <c r="AY561" s="106"/>
      <c r="AZ561" s="106"/>
      <c r="BA561" s="106"/>
      <c r="BB561" s="106"/>
    </row>
    <row r="562" spans="2:54">
      <c r="B562" s="106"/>
      <c r="C562" s="106"/>
      <c r="D562" s="106"/>
      <c r="E562" s="106"/>
      <c r="F562" s="106"/>
      <c r="G562" s="106"/>
      <c r="H562" s="106"/>
      <c r="I562" s="106"/>
      <c r="J562" s="106"/>
      <c r="K562" s="106"/>
      <c r="L562" s="106"/>
      <c r="M562" s="106"/>
      <c r="N562" s="106"/>
      <c r="O562" s="106"/>
      <c r="P562" s="106"/>
      <c r="Q562" s="106"/>
      <c r="R562" s="106"/>
      <c r="S562" s="106"/>
      <c r="T562" s="106"/>
      <c r="U562" s="106"/>
      <c r="V562" s="106"/>
      <c r="W562" s="106"/>
      <c r="X562" s="106"/>
      <c r="Y562" s="106"/>
      <c r="Z562" s="106"/>
      <c r="AA562" s="106"/>
      <c r="AB562" s="106"/>
      <c r="AC562" s="106"/>
      <c r="AD562" s="106"/>
      <c r="AE562" s="106"/>
      <c r="AF562" s="106"/>
      <c r="AG562" s="106"/>
      <c r="AH562" s="106"/>
      <c r="AI562" s="106"/>
      <c r="AJ562" s="106"/>
      <c r="AK562" s="106"/>
      <c r="AL562" s="106"/>
      <c r="AM562" s="106"/>
      <c r="AN562" s="106"/>
      <c r="AO562" s="106"/>
      <c r="AP562" s="106"/>
      <c r="AQ562" s="106"/>
      <c r="AR562" s="106"/>
      <c r="AS562" s="106"/>
      <c r="AT562" s="106"/>
      <c r="AU562" s="106"/>
      <c r="AV562" s="106"/>
      <c r="AW562" s="106"/>
      <c r="AX562" s="106"/>
      <c r="AY562" s="106"/>
      <c r="AZ562" s="106"/>
      <c r="BA562" s="106"/>
      <c r="BB562" s="106"/>
    </row>
    <row r="563" spans="2:54">
      <c r="B563" s="106"/>
      <c r="C563" s="106"/>
      <c r="D563" s="106"/>
      <c r="E563" s="106"/>
      <c r="F563" s="106"/>
      <c r="G563" s="106"/>
      <c r="H563" s="106"/>
      <c r="I563" s="106"/>
      <c r="J563" s="106"/>
      <c r="K563" s="106"/>
      <c r="L563" s="106"/>
      <c r="M563" s="106"/>
      <c r="N563" s="106"/>
      <c r="O563" s="106"/>
      <c r="P563" s="106"/>
      <c r="Q563" s="106"/>
      <c r="R563" s="106"/>
      <c r="S563" s="106"/>
      <c r="T563" s="106"/>
      <c r="U563" s="106"/>
      <c r="V563" s="106"/>
      <c r="W563" s="106"/>
      <c r="X563" s="106"/>
      <c r="Y563" s="106"/>
      <c r="Z563" s="106"/>
      <c r="AA563" s="106"/>
      <c r="AB563" s="106"/>
      <c r="AC563" s="106"/>
      <c r="AD563" s="106"/>
      <c r="AE563" s="106"/>
      <c r="AF563" s="106"/>
      <c r="AG563" s="106"/>
      <c r="AH563" s="106"/>
      <c r="AI563" s="106"/>
      <c r="AJ563" s="106"/>
      <c r="AK563" s="106"/>
      <c r="AL563" s="106"/>
      <c r="AM563" s="106"/>
      <c r="AN563" s="106"/>
      <c r="AO563" s="106"/>
      <c r="AP563" s="106"/>
      <c r="AQ563" s="106"/>
      <c r="AR563" s="106"/>
      <c r="AS563" s="106"/>
      <c r="AT563" s="106"/>
      <c r="AU563" s="106"/>
      <c r="AV563" s="106"/>
      <c r="AW563" s="106"/>
      <c r="AX563" s="106"/>
      <c r="AY563" s="106"/>
      <c r="AZ563" s="106"/>
      <c r="BA563" s="106"/>
      <c r="BB563" s="106"/>
    </row>
    <row r="564" spans="2:54">
      <c r="B564" s="106"/>
      <c r="C564" s="106"/>
      <c r="D564" s="106"/>
      <c r="E564" s="106"/>
      <c r="F564" s="106"/>
      <c r="G564" s="106"/>
      <c r="H564" s="106"/>
      <c r="I564" s="106"/>
      <c r="J564" s="106"/>
      <c r="K564" s="106"/>
      <c r="L564" s="106"/>
      <c r="M564" s="106"/>
      <c r="N564" s="106"/>
      <c r="O564" s="106"/>
      <c r="P564" s="106"/>
      <c r="Q564" s="106"/>
      <c r="R564" s="106"/>
      <c r="S564" s="106"/>
      <c r="T564" s="106"/>
      <c r="U564" s="106"/>
      <c r="V564" s="106"/>
      <c r="W564" s="106"/>
      <c r="X564" s="106"/>
      <c r="Y564" s="106"/>
      <c r="Z564" s="106"/>
      <c r="AA564" s="106"/>
      <c r="AB564" s="106"/>
      <c r="AC564" s="106"/>
      <c r="AD564" s="106"/>
      <c r="AE564" s="106"/>
      <c r="AF564" s="106"/>
      <c r="AG564" s="106"/>
      <c r="AH564" s="106"/>
      <c r="AI564" s="106"/>
      <c r="AJ564" s="106"/>
      <c r="AK564" s="106"/>
      <c r="AL564" s="106"/>
      <c r="AM564" s="106"/>
      <c r="AN564" s="106"/>
      <c r="AO564" s="106"/>
      <c r="AP564" s="106"/>
      <c r="AQ564" s="106"/>
      <c r="AR564" s="106"/>
      <c r="AS564" s="106"/>
      <c r="AT564" s="106"/>
      <c r="AU564" s="106"/>
      <c r="AV564" s="106"/>
      <c r="AW564" s="106"/>
      <c r="AX564" s="106"/>
      <c r="AY564" s="106"/>
      <c r="AZ564" s="106"/>
      <c r="BA564" s="106"/>
      <c r="BB564" s="106"/>
    </row>
    <row r="565" spans="2:54">
      <c r="B565" s="106"/>
      <c r="C565" s="106"/>
      <c r="D565" s="106"/>
      <c r="E565" s="106"/>
      <c r="F565" s="106"/>
      <c r="G565" s="106"/>
      <c r="H565" s="106"/>
      <c r="I565" s="106"/>
      <c r="J565" s="106"/>
      <c r="K565" s="106"/>
      <c r="L565" s="106"/>
      <c r="M565" s="106"/>
      <c r="N565" s="106"/>
      <c r="O565" s="106"/>
      <c r="P565" s="106"/>
      <c r="Q565" s="106"/>
      <c r="R565" s="106"/>
      <c r="S565" s="106"/>
      <c r="T565" s="106"/>
      <c r="U565" s="106"/>
      <c r="V565" s="106"/>
      <c r="W565" s="106"/>
      <c r="X565" s="106"/>
      <c r="Y565" s="106"/>
      <c r="Z565" s="106"/>
      <c r="AA565" s="106"/>
      <c r="AB565" s="106"/>
      <c r="AC565" s="106"/>
      <c r="AD565" s="106"/>
      <c r="AE565" s="106"/>
      <c r="AF565" s="106"/>
      <c r="AG565" s="106"/>
      <c r="AH565" s="106"/>
      <c r="AI565" s="106"/>
      <c r="AJ565" s="106"/>
      <c r="AK565" s="106"/>
      <c r="AL565" s="106"/>
      <c r="AM565" s="106"/>
      <c r="AN565" s="106"/>
      <c r="AO565" s="106"/>
      <c r="AP565" s="106"/>
      <c r="AQ565" s="106"/>
      <c r="AR565" s="106"/>
      <c r="AS565" s="106"/>
      <c r="AT565" s="106"/>
      <c r="AU565" s="106"/>
      <c r="AV565" s="106"/>
      <c r="AW565" s="106"/>
      <c r="AX565" s="106"/>
      <c r="AY565" s="106"/>
      <c r="AZ565" s="106"/>
      <c r="BA565" s="106"/>
      <c r="BB565" s="106"/>
    </row>
    <row r="566" spans="2:54">
      <c r="B566" s="106"/>
      <c r="C566" s="106"/>
      <c r="D566" s="106"/>
      <c r="E566" s="106"/>
      <c r="F566" s="106"/>
      <c r="G566" s="106"/>
      <c r="H566" s="106"/>
      <c r="I566" s="106"/>
      <c r="J566" s="106"/>
      <c r="K566" s="106"/>
      <c r="L566" s="106"/>
      <c r="M566" s="106"/>
      <c r="N566" s="106"/>
      <c r="O566" s="106"/>
      <c r="P566" s="106"/>
      <c r="Q566" s="106"/>
      <c r="R566" s="106"/>
      <c r="S566" s="106"/>
      <c r="T566" s="106"/>
      <c r="U566" s="106"/>
      <c r="V566" s="106"/>
      <c r="W566" s="106"/>
      <c r="X566" s="106"/>
      <c r="Y566" s="106"/>
      <c r="Z566" s="106"/>
      <c r="AA566" s="106"/>
      <c r="AB566" s="106"/>
      <c r="AC566" s="106"/>
      <c r="AD566" s="106"/>
      <c r="AE566" s="106"/>
      <c r="AF566" s="106"/>
      <c r="AG566" s="106"/>
      <c r="AH566" s="106"/>
      <c r="AI566" s="106"/>
      <c r="AJ566" s="106"/>
      <c r="AK566" s="106"/>
      <c r="AL566" s="106"/>
      <c r="AM566" s="106"/>
      <c r="AN566" s="106"/>
      <c r="AO566" s="106"/>
      <c r="AP566" s="106"/>
      <c r="AQ566" s="106"/>
      <c r="AR566" s="106"/>
      <c r="AS566" s="106"/>
      <c r="AT566" s="106"/>
      <c r="AU566" s="106"/>
      <c r="AV566" s="106"/>
      <c r="AW566" s="106"/>
      <c r="AX566" s="106"/>
      <c r="AY566" s="106"/>
      <c r="AZ566" s="106"/>
      <c r="BA566" s="106"/>
      <c r="BB566" s="106"/>
    </row>
    <row r="567" spans="2:54">
      <c r="B567" s="106"/>
      <c r="C567" s="106"/>
      <c r="D567" s="106"/>
      <c r="E567" s="106"/>
      <c r="F567" s="106"/>
      <c r="G567" s="106"/>
      <c r="H567" s="106"/>
      <c r="I567" s="106"/>
      <c r="J567" s="106"/>
      <c r="K567" s="106"/>
      <c r="L567" s="106"/>
      <c r="M567" s="106"/>
      <c r="N567" s="106"/>
      <c r="O567" s="106"/>
      <c r="P567" s="106"/>
      <c r="Q567" s="106"/>
      <c r="R567" s="106"/>
      <c r="S567" s="106"/>
      <c r="T567" s="106"/>
      <c r="U567" s="106"/>
      <c r="V567" s="106"/>
      <c r="W567" s="106"/>
      <c r="X567" s="106"/>
      <c r="Y567" s="106"/>
      <c r="Z567" s="106"/>
      <c r="AA567" s="106"/>
      <c r="AB567" s="106"/>
      <c r="AC567" s="106"/>
      <c r="AD567" s="106"/>
      <c r="AE567" s="106"/>
      <c r="AF567" s="106"/>
      <c r="AG567" s="106"/>
      <c r="AH567" s="106"/>
      <c r="AI567" s="106"/>
      <c r="AJ567" s="106"/>
      <c r="AK567" s="106"/>
      <c r="AL567" s="106"/>
      <c r="AM567" s="106"/>
      <c r="AN567" s="106"/>
      <c r="AO567" s="106"/>
      <c r="AP567" s="106"/>
      <c r="AQ567" s="106"/>
      <c r="AR567" s="106"/>
      <c r="AS567" s="106"/>
      <c r="AT567" s="106"/>
      <c r="AU567" s="106"/>
      <c r="AV567" s="106"/>
      <c r="AW567" s="106"/>
      <c r="AX567" s="106"/>
      <c r="AY567" s="106"/>
      <c r="AZ567" s="106"/>
      <c r="BA567" s="106"/>
      <c r="BB567" s="106"/>
    </row>
    <row r="568" spans="2:54">
      <c r="B568" s="106"/>
      <c r="C568" s="106"/>
      <c r="D568" s="106"/>
      <c r="E568" s="106"/>
      <c r="F568" s="106"/>
      <c r="G568" s="106"/>
      <c r="H568" s="106"/>
      <c r="I568" s="106"/>
      <c r="J568" s="106"/>
      <c r="K568" s="106"/>
      <c r="L568" s="106"/>
      <c r="M568" s="106"/>
      <c r="N568" s="106"/>
      <c r="O568" s="106"/>
      <c r="P568" s="106"/>
      <c r="Q568" s="106"/>
      <c r="R568" s="106"/>
      <c r="S568" s="106"/>
      <c r="T568" s="106"/>
      <c r="U568" s="106"/>
      <c r="V568" s="106"/>
      <c r="W568" s="106"/>
      <c r="X568" s="106"/>
      <c r="Y568" s="106"/>
      <c r="Z568" s="106"/>
      <c r="AA568" s="106"/>
      <c r="AB568" s="106"/>
      <c r="AC568" s="106"/>
      <c r="AD568" s="106"/>
      <c r="AE568" s="106"/>
      <c r="AF568" s="106"/>
      <c r="AG568" s="106"/>
      <c r="AH568" s="106"/>
      <c r="AI568" s="106"/>
      <c r="AJ568" s="106"/>
      <c r="AK568" s="106"/>
      <c r="AL568" s="106"/>
      <c r="AM568" s="106"/>
      <c r="AN568" s="106"/>
      <c r="AO568" s="106"/>
      <c r="AP568" s="106"/>
      <c r="AQ568" s="106"/>
      <c r="AR568" s="106"/>
      <c r="AS568" s="106"/>
      <c r="AT568" s="106"/>
      <c r="AU568" s="106"/>
      <c r="AV568" s="106"/>
      <c r="AW568" s="106"/>
      <c r="AX568" s="106"/>
      <c r="AY568" s="106"/>
      <c r="AZ568" s="106"/>
      <c r="BA568" s="106"/>
      <c r="BB568" s="106"/>
    </row>
    <row r="569" spans="2:54">
      <c r="B569" s="106"/>
      <c r="C569" s="106"/>
      <c r="D569" s="106"/>
      <c r="E569" s="106"/>
      <c r="F569" s="106"/>
      <c r="G569" s="106"/>
      <c r="H569" s="106"/>
      <c r="I569" s="106"/>
      <c r="J569" s="106"/>
      <c r="K569" s="106"/>
      <c r="L569" s="106"/>
      <c r="M569" s="106"/>
      <c r="N569" s="106"/>
      <c r="O569" s="106"/>
      <c r="P569" s="106"/>
      <c r="Q569" s="106"/>
      <c r="R569" s="106"/>
      <c r="S569" s="106"/>
      <c r="T569" s="106"/>
      <c r="U569" s="106"/>
      <c r="V569" s="106"/>
      <c r="W569" s="106"/>
      <c r="X569" s="106"/>
      <c r="Y569" s="106"/>
      <c r="Z569" s="106"/>
      <c r="AA569" s="106"/>
      <c r="AB569" s="106"/>
      <c r="AC569" s="106"/>
      <c r="AD569" s="106"/>
      <c r="AE569" s="106"/>
      <c r="AF569" s="106"/>
      <c r="AG569" s="106"/>
      <c r="AH569" s="106"/>
      <c r="AI569" s="106"/>
      <c r="AJ569" s="106"/>
      <c r="AK569" s="106"/>
      <c r="AL569" s="106"/>
      <c r="AM569" s="106"/>
      <c r="AN569" s="106"/>
      <c r="AO569" s="106"/>
      <c r="AP569" s="106"/>
      <c r="AQ569" s="106"/>
      <c r="AR569" s="106"/>
      <c r="AS569" s="106"/>
      <c r="AT569" s="106"/>
      <c r="AU569" s="106"/>
      <c r="AV569" s="106"/>
      <c r="AW569" s="106"/>
      <c r="AX569" s="106"/>
      <c r="AY569" s="106"/>
      <c r="AZ569" s="106"/>
      <c r="BA569" s="106"/>
      <c r="BB569" s="106"/>
    </row>
    <row r="570" spans="2:54">
      <c r="B570" s="106"/>
      <c r="C570" s="106"/>
      <c r="D570" s="106"/>
      <c r="E570" s="106"/>
      <c r="F570" s="106"/>
      <c r="G570" s="106"/>
      <c r="H570" s="106"/>
      <c r="I570" s="106"/>
      <c r="J570" s="106"/>
      <c r="K570" s="106"/>
      <c r="L570" s="106"/>
      <c r="M570" s="106"/>
      <c r="N570" s="106"/>
      <c r="O570" s="106"/>
      <c r="P570" s="106"/>
      <c r="Q570" s="106"/>
      <c r="R570" s="106"/>
      <c r="S570" s="106"/>
      <c r="T570" s="106"/>
      <c r="U570" s="106"/>
      <c r="V570" s="106"/>
      <c r="W570" s="106"/>
      <c r="X570" s="106"/>
      <c r="Y570" s="106"/>
      <c r="Z570" s="106"/>
      <c r="AA570" s="106"/>
      <c r="AB570" s="106"/>
      <c r="AC570" s="106"/>
      <c r="AD570" s="106"/>
      <c r="AE570" s="106"/>
      <c r="AF570" s="106"/>
      <c r="AG570" s="106"/>
      <c r="AH570" s="106"/>
      <c r="AI570" s="106"/>
      <c r="AJ570" s="106"/>
      <c r="AK570" s="106"/>
      <c r="AL570" s="106"/>
      <c r="AM570" s="106"/>
      <c r="AN570" s="106"/>
      <c r="AO570" s="106"/>
      <c r="AP570" s="106"/>
      <c r="AQ570" s="106"/>
      <c r="AR570" s="106"/>
      <c r="AS570" s="106"/>
      <c r="AT570" s="106"/>
      <c r="AU570" s="106"/>
      <c r="AV570" s="106"/>
      <c r="AW570" s="106"/>
      <c r="AX570" s="106"/>
      <c r="AY570" s="106"/>
      <c r="AZ570" s="106"/>
      <c r="BA570" s="106"/>
      <c r="BB570" s="106"/>
    </row>
    <row r="571" spans="2:54">
      <c r="B571" s="106"/>
      <c r="C571" s="106"/>
      <c r="D571" s="106"/>
      <c r="E571" s="106"/>
      <c r="F571" s="106"/>
      <c r="G571" s="106"/>
      <c r="H571" s="106"/>
      <c r="I571" s="106"/>
      <c r="J571" s="106"/>
      <c r="K571" s="106"/>
      <c r="L571" s="106"/>
      <c r="M571" s="106"/>
      <c r="N571" s="106"/>
      <c r="O571" s="106"/>
      <c r="P571" s="106"/>
      <c r="Q571" s="106"/>
      <c r="R571" s="106"/>
      <c r="S571" s="106"/>
      <c r="T571" s="106"/>
      <c r="U571" s="106"/>
      <c r="V571" s="106"/>
      <c r="W571" s="106"/>
      <c r="X571" s="106"/>
      <c r="Y571" s="106"/>
      <c r="Z571" s="106"/>
      <c r="AA571" s="106"/>
      <c r="AB571" s="106"/>
      <c r="AC571" s="106"/>
      <c r="AD571" s="106"/>
      <c r="AE571" s="106"/>
      <c r="AF571" s="106"/>
      <c r="AG571" s="106"/>
      <c r="AH571" s="106"/>
      <c r="AI571" s="106"/>
      <c r="AJ571" s="106"/>
      <c r="AK571" s="106"/>
      <c r="AL571" s="106"/>
      <c r="AM571" s="106"/>
      <c r="AN571" s="106"/>
      <c r="AO571" s="106"/>
      <c r="AP571" s="106"/>
      <c r="AQ571" s="106"/>
      <c r="AR571" s="106"/>
      <c r="AS571" s="106"/>
      <c r="AT571" s="106"/>
      <c r="AU571" s="106"/>
      <c r="AV571" s="106"/>
      <c r="AW571" s="106"/>
      <c r="AX571" s="106"/>
      <c r="AY571" s="106"/>
      <c r="AZ571" s="106"/>
      <c r="BA571" s="106"/>
      <c r="BB571" s="106"/>
    </row>
    <row r="572" spans="2:54">
      <c r="B572" s="106"/>
      <c r="C572" s="106"/>
      <c r="D572" s="106"/>
      <c r="E572" s="106"/>
      <c r="F572" s="106"/>
      <c r="G572" s="106"/>
      <c r="H572" s="106"/>
      <c r="I572" s="106"/>
      <c r="J572" s="106"/>
      <c r="K572" s="106"/>
      <c r="L572" s="106"/>
      <c r="M572" s="106"/>
      <c r="N572" s="106"/>
      <c r="O572" s="106"/>
      <c r="P572" s="106"/>
      <c r="Q572" s="106"/>
      <c r="R572" s="106"/>
      <c r="S572" s="106"/>
      <c r="T572" s="106"/>
      <c r="U572" s="106"/>
      <c r="V572" s="106"/>
      <c r="W572" s="106"/>
      <c r="X572" s="106"/>
      <c r="Y572" s="106"/>
      <c r="Z572" s="106"/>
      <c r="AA572" s="106"/>
      <c r="AB572" s="106"/>
      <c r="AC572" s="106"/>
      <c r="AD572" s="106"/>
      <c r="AE572" s="106"/>
      <c r="AF572" s="106"/>
      <c r="AG572" s="106"/>
      <c r="AH572" s="106"/>
      <c r="AI572" s="106"/>
      <c r="AJ572" s="106"/>
      <c r="AK572" s="106"/>
      <c r="AL572" s="106"/>
      <c r="AM572" s="106"/>
      <c r="AN572" s="106"/>
      <c r="AO572" s="106"/>
      <c r="AP572" s="106"/>
      <c r="AQ572" s="106"/>
      <c r="AR572" s="106"/>
      <c r="AS572" s="106"/>
      <c r="AT572" s="106"/>
      <c r="AU572" s="106"/>
      <c r="AV572" s="106"/>
      <c r="AW572" s="106"/>
      <c r="AX572" s="106"/>
      <c r="AY572" s="106"/>
      <c r="AZ572" s="106"/>
      <c r="BA572" s="106"/>
      <c r="BB572" s="106"/>
    </row>
    <row r="573" spans="2:54">
      <c r="B573" s="106"/>
      <c r="C573" s="106"/>
      <c r="D573" s="106"/>
      <c r="E573" s="106"/>
      <c r="F573" s="106"/>
      <c r="G573" s="106"/>
      <c r="H573" s="106"/>
      <c r="I573" s="106"/>
      <c r="J573" s="106"/>
      <c r="K573" s="106"/>
      <c r="L573" s="106"/>
      <c r="M573" s="106"/>
      <c r="N573" s="106"/>
      <c r="O573" s="106"/>
      <c r="P573" s="106"/>
      <c r="Q573" s="106"/>
      <c r="R573" s="106"/>
      <c r="S573" s="106"/>
      <c r="T573" s="106"/>
      <c r="U573" s="106"/>
      <c r="V573" s="106"/>
      <c r="W573" s="106"/>
      <c r="X573" s="106"/>
      <c r="Y573" s="106"/>
      <c r="Z573" s="106"/>
      <c r="AA573" s="106"/>
      <c r="AB573" s="106"/>
      <c r="AC573" s="106"/>
      <c r="AD573" s="106"/>
      <c r="AE573" s="106"/>
      <c r="AF573" s="106"/>
      <c r="AG573" s="106"/>
      <c r="AH573" s="106"/>
      <c r="AI573" s="106"/>
      <c r="AJ573" s="106"/>
      <c r="AK573" s="106"/>
      <c r="AL573" s="106"/>
      <c r="AM573" s="106"/>
      <c r="AN573" s="106"/>
      <c r="AO573" s="106"/>
      <c r="AP573" s="106"/>
      <c r="AQ573" s="106"/>
      <c r="AR573" s="106"/>
      <c r="AS573" s="106"/>
      <c r="AT573" s="106"/>
      <c r="AU573" s="106"/>
      <c r="AV573" s="106"/>
      <c r="AW573" s="106"/>
      <c r="AX573" s="106"/>
      <c r="AY573" s="106"/>
      <c r="AZ573" s="106"/>
      <c r="BA573" s="106"/>
      <c r="BB573" s="106"/>
    </row>
    <row r="574" spans="2:54">
      <c r="B574" s="106"/>
      <c r="C574" s="106"/>
      <c r="D574" s="106"/>
      <c r="E574" s="106"/>
      <c r="F574" s="106"/>
      <c r="G574" s="106"/>
      <c r="H574" s="106"/>
      <c r="I574" s="106"/>
      <c r="J574" s="106"/>
      <c r="K574" s="106"/>
      <c r="L574" s="106"/>
      <c r="M574" s="106"/>
      <c r="N574" s="106"/>
      <c r="O574" s="106"/>
      <c r="P574" s="106"/>
      <c r="Q574" s="106"/>
      <c r="R574" s="106"/>
      <c r="S574" s="106"/>
      <c r="T574" s="106"/>
      <c r="U574" s="106"/>
      <c r="V574" s="106"/>
      <c r="W574" s="106"/>
      <c r="X574" s="106"/>
      <c r="Y574" s="106"/>
      <c r="Z574" s="106"/>
      <c r="AA574" s="106"/>
      <c r="AB574" s="106"/>
      <c r="AC574" s="106"/>
      <c r="AD574" s="106"/>
      <c r="AE574" s="106"/>
      <c r="AF574" s="106"/>
      <c r="AG574" s="106"/>
      <c r="AH574" s="106"/>
      <c r="AI574" s="106"/>
      <c r="AJ574" s="106"/>
      <c r="AK574" s="106"/>
      <c r="AL574" s="106"/>
      <c r="AM574" s="106"/>
      <c r="AN574" s="106"/>
      <c r="AO574" s="106"/>
      <c r="AP574" s="106"/>
      <c r="AQ574" s="106"/>
      <c r="AR574" s="106"/>
      <c r="AS574" s="106"/>
      <c r="AT574" s="106"/>
      <c r="AU574" s="106"/>
      <c r="AV574" s="106"/>
      <c r="AW574" s="106"/>
      <c r="AX574" s="106"/>
      <c r="AY574" s="106"/>
      <c r="AZ574" s="106"/>
      <c r="BA574" s="106"/>
      <c r="BB574" s="106"/>
    </row>
    <row r="575" spans="2:54">
      <c r="B575" s="106"/>
      <c r="C575" s="106"/>
      <c r="D575" s="106"/>
      <c r="E575" s="106"/>
      <c r="F575" s="106"/>
      <c r="G575" s="106"/>
      <c r="H575" s="106"/>
      <c r="I575" s="106"/>
      <c r="J575" s="106"/>
      <c r="K575" s="106"/>
      <c r="L575" s="106"/>
      <c r="M575" s="106"/>
      <c r="N575" s="106"/>
      <c r="O575" s="106"/>
      <c r="P575" s="106"/>
      <c r="Q575" s="106"/>
      <c r="R575" s="106"/>
      <c r="S575" s="106"/>
      <c r="T575" s="106"/>
      <c r="U575" s="106"/>
      <c r="V575" s="106"/>
      <c r="W575" s="106"/>
      <c r="X575" s="106"/>
      <c r="Y575" s="106"/>
      <c r="Z575" s="106"/>
      <c r="AA575" s="106"/>
      <c r="AB575" s="106"/>
      <c r="AC575" s="106"/>
      <c r="AD575" s="106"/>
      <c r="AE575" s="106"/>
      <c r="AF575" s="106"/>
      <c r="AG575" s="106"/>
      <c r="AH575" s="106"/>
      <c r="AI575" s="106"/>
      <c r="AJ575" s="106"/>
      <c r="AK575" s="106"/>
      <c r="AL575" s="106"/>
      <c r="AM575" s="106"/>
      <c r="AN575" s="106"/>
      <c r="AO575" s="106"/>
      <c r="AP575" s="106"/>
      <c r="AQ575" s="106"/>
      <c r="AR575" s="106"/>
      <c r="AS575" s="106"/>
      <c r="AT575" s="106"/>
      <c r="AU575" s="106"/>
      <c r="AV575" s="106"/>
      <c r="AW575" s="106"/>
      <c r="AX575" s="106"/>
      <c r="AY575" s="106"/>
      <c r="AZ575" s="106"/>
      <c r="BA575" s="106"/>
      <c r="BB575" s="106"/>
    </row>
    <row r="576" spans="2:54">
      <c r="B576" s="106"/>
      <c r="C576" s="106"/>
      <c r="D576" s="106"/>
      <c r="E576" s="106"/>
      <c r="F576" s="106"/>
      <c r="G576" s="106"/>
      <c r="H576" s="106"/>
      <c r="I576" s="106"/>
      <c r="J576" s="106"/>
      <c r="K576" s="106"/>
      <c r="L576" s="106"/>
      <c r="M576" s="106"/>
      <c r="N576" s="106"/>
      <c r="O576" s="106"/>
      <c r="P576" s="106"/>
      <c r="Q576" s="106"/>
      <c r="R576" s="106"/>
      <c r="S576" s="106"/>
      <c r="T576" s="106"/>
      <c r="U576" s="106"/>
      <c r="V576" s="106"/>
      <c r="W576" s="106"/>
      <c r="X576" s="106"/>
      <c r="Y576" s="106"/>
      <c r="Z576" s="106"/>
      <c r="AA576" s="106"/>
      <c r="AB576" s="106"/>
      <c r="AC576" s="106"/>
      <c r="AD576" s="106"/>
      <c r="AE576" s="106"/>
      <c r="AF576" s="106"/>
      <c r="AG576" s="106"/>
      <c r="AH576" s="106"/>
      <c r="AI576" s="106"/>
      <c r="AJ576" s="106"/>
      <c r="AK576" s="106"/>
      <c r="AL576" s="106"/>
      <c r="AM576" s="106"/>
      <c r="AN576" s="106"/>
      <c r="AO576" s="106"/>
      <c r="AP576" s="106"/>
      <c r="AQ576" s="106"/>
      <c r="AR576" s="106"/>
      <c r="AS576" s="106"/>
      <c r="AT576" s="106"/>
      <c r="AU576" s="106"/>
      <c r="AV576" s="106"/>
      <c r="AW576" s="106"/>
      <c r="AX576" s="106"/>
      <c r="AY576" s="106"/>
      <c r="AZ576" s="106"/>
      <c r="BA576" s="106"/>
      <c r="BB576" s="106"/>
    </row>
    <row r="577" spans="2:54">
      <c r="B577" s="106"/>
      <c r="C577" s="106"/>
      <c r="D577" s="106"/>
      <c r="E577" s="106"/>
      <c r="F577" s="106"/>
      <c r="G577" s="106"/>
      <c r="H577" s="106"/>
      <c r="I577" s="106"/>
      <c r="J577" s="106"/>
      <c r="K577" s="106"/>
      <c r="L577" s="106"/>
      <c r="M577" s="106"/>
      <c r="N577" s="106"/>
      <c r="O577" s="106"/>
      <c r="P577" s="106"/>
      <c r="Q577" s="106"/>
      <c r="R577" s="106"/>
      <c r="S577" s="106"/>
      <c r="T577" s="106"/>
      <c r="U577" s="106"/>
      <c r="V577" s="106"/>
      <c r="W577" s="106"/>
      <c r="X577" s="106"/>
      <c r="Y577" s="106"/>
      <c r="Z577" s="106"/>
      <c r="AA577" s="106"/>
      <c r="AB577" s="106"/>
      <c r="AC577" s="106"/>
      <c r="AD577" s="106"/>
      <c r="AE577" s="106"/>
      <c r="AF577" s="106"/>
      <c r="AG577" s="106"/>
      <c r="AH577" s="106"/>
      <c r="AI577" s="106"/>
      <c r="AJ577" s="106"/>
      <c r="AK577" s="106"/>
      <c r="AL577" s="106"/>
      <c r="AM577" s="106"/>
      <c r="AN577" s="106"/>
      <c r="AO577" s="106"/>
      <c r="AP577" s="106"/>
      <c r="AQ577" s="106"/>
      <c r="AR577" s="106"/>
      <c r="AS577" s="106"/>
      <c r="AT577" s="106"/>
      <c r="AU577" s="106"/>
      <c r="AV577" s="106"/>
      <c r="AW577" s="106"/>
      <c r="AX577" s="106"/>
      <c r="AY577" s="106"/>
      <c r="AZ577" s="106"/>
      <c r="BA577" s="106"/>
      <c r="BB577" s="106"/>
    </row>
    <row r="578" spans="2:54">
      <c r="B578" s="106"/>
      <c r="C578" s="106"/>
      <c r="D578" s="106"/>
      <c r="E578" s="106"/>
      <c r="F578" s="106"/>
      <c r="G578" s="106"/>
      <c r="H578" s="106"/>
      <c r="I578" s="106"/>
      <c r="J578" s="106"/>
      <c r="K578" s="106"/>
      <c r="L578" s="106"/>
      <c r="M578" s="106"/>
      <c r="N578" s="106"/>
      <c r="O578" s="106"/>
      <c r="P578" s="106"/>
      <c r="Q578" s="106"/>
      <c r="R578" s="106"/>
      <c r="S578" s="106"/>
      <c r="T578" s="106"/>
      <c r="U578" s="106"/>
      <c r="V578" s="106"/>
      <c r="W578" s="106"/>
      <c r="X578" s="106"/>
      <c r="Y578" s="106"/>
      <c r="Z578" s="106"/>
      <c r="AA578" s="106"/>
      <c r="AB578" s="106"/>
      <c r="AC578" s="106"/>
      <c r="AD578" s="106"/>
      <c r="AE578" s="106"/>
      <c r="AF578" s="106"/>
      <c r="AG578" s="106"/>
      <c r="AH578" s="106"/>
      <c r="AI578" s="106"/>
      <c r="AJ578" s="106"/>
      <c r="AK578" s="106"/>
      <c r="AL578" s="106"/>
      <c r="AM578" s="106"/>
      <c r="AN578" s="106"/>
      <c r="AO578" s="106"/>
      <c r="AP578" s="106"/>
      <c r="AQ578" s="106"/>
      <c r="AR578" s="106"/>
      <c r="AS578" s="106"/>
      <c r="AT578" s="106"/>
      <c r="AU578" s="106"/>
      <c r="AV578" s="106"/>
      <c r="AW578" s="106"/>
      <c r="AX578" s="106"/>
      <c r="AY578" s="106"/>
      <c r="AZ578" s="106"/>
      <c r="BA578" s="106"/>
      <c r="BB578" s="106"/>
    </row>
    <row r="579" spans="2:54">
      <c r="B579" s="106"/>
      <c r="C579" s="106"/>
      <c r="D579" s="106"/>
      <c r="E579" s="106"/>
      <c r="F579" s="106"/>
      <c r="G579" s="106"/>
      <c r="H579" s="106"/>
      <c r="I579" s="106"/>
      <c r="J579" s="106"/>
      <c r="K579" s="106"/>
      <c r="L579" s="106"/>
      <c r="M579" s="106"/>
      <c r="N579" s="106"/>
      <c r="O579" s="106"/>
      <c r="P579" s="106"/>
      <c r="Q579" s="106"/>
      <c r="R579" s="106"/>
      <c r="S579" s="106"/>
      <c r="T579" s="106"/>
      <c r="U579" s="106"/>
      <c r="V579" s="106"/>
      <c r="W579" s="106"/>
      <c r="X579" s="106"/>
      <c r="Y579" s="106"/>
      <c r="Z579" s="106"/>
      <c r="AA579" s="106"/>
      <c r="AB579" s="106"/>
      <c r="AC579" s="106"/>
      <c r="AD579" s="106"/>
      <c r="AE579" s="106"/>
      <c r="AF579" s="106"/>
      <c r="AG579" s="106"/>
      <c r="AH579" s="106"/>
      <c r="AI579" s="106"/>
      <c r="AJ579" s="106"/>
      <c r="AK579" s="106"/>
      <c r="AL579" s="106"/>
      <c r="AM579" s="106"/>
      <c r="AN579" s="106"/>
      <c r="AO579" s="106"/>
      <c r="AP579" s="106"/>
      <c r="AQ579" s="106"/>
      <c r="AR579" s="106"/>
      <c r="AS579" s="106"/>
      <c r="AT579" s="106"/>
      <c r="AU579" s="106"/>
      <c r="AV579" s="106"/>
      <c r="AW579" s="106"/>
      <c r="AX579" s="106"/>
      <c r="AY579" s="106"/>
      <c r="AZ579" s="106"/>
      <c r="BA579" s="106"/>
      <c r="BB579" s="106"/>
    </row>
    <row r="580" spans="2:54">
      <c r="B580" s="106"/>
      <c r="C580" s="106"/>
      <c r="D580" s="106"/>
      <c r="E580" s="106"/>
      <c r="F580" s="106"/>
      <c r="G580" s="106"/>
      <c r="H580" s="106"/>
      <c r="I580" s="106"/>
      <c r="J580" s="106"/>
      <c r="K580" s="106"/>
      <c r="L580" s="106"/>
      <c r="M580" s="106"/>
      <c r="N580" s="106"/>
      <c r="O580" s="106"/>
      <c r="P580" s="106"/>
      <c r="Q580" s="106"/>
      <c r="R580" s="106"/>
      <c r="S580" s="106"/>
      <c r="T580" s="106"/>
      <c r="U580" s="106"/>
      <c r="V580" s="106"/>
      <c r="W580" s="106"/>
      <c r="X580" s="106"/>
      <c r="Y580" s="106"/>
      <c r="Z580" s="106"/>
      <c r="AA580" s="106"/>
      <c r="AB580" s="106"/>
      <c r="AC580" s="106"/>
      <c r="AD580" s="106"/>
      <c r="AE580" s="106"/>
      <c r="AF580" s="106"/>
      <c r="AG580" s="106"/>
      <c r="AH580" s="106"/>
      <c r="AI580" s="106"/>
      <c r="AJ580" s="106"/>
      <c r="AK580" s="106"/>
      <c r="AL580" s="106"/>
      <c r="AM580" s="106"/>
      <c r="AN580" s="106"/>
      <c r="AO580" s="106"/>
      <c r="AP580" s="106"/>
      <c r="AQ580" s="106"/>
      <c r="AR580" s="106"/>
      <c r="AS580" s="106"/>
      <c r="AT580" s="106"/>
      <c r="AU580" s="106"/>
      <c r="AV580" s="106"/>
      <c r="AW580" s="106"/>
      <c r="AX580" s="106"/>
      <c r="AY580" s="106"/>
      <c r="AZ580" s="106"/>
      <c r="BA580" s="106"/>
      <c r="BB580" s="106"/>
    </row>
    <row r="581" spans="2:54">
      <c r="B581" s="106"/>
      <c r="C581" s="106"/>
      <c r="D581" s="106"/>
      <c r="E581" s="106"/>
      <c r="F581" s="106"/>
      <c r="G581" s="106"/>
      <c r="H581" s="106"/>
      <c r="I581" s="106"/>
      <c r="J581" s="106"/>
      <c r="K581" s="106"/>
      <c r="L581" s="106"/>
      <c r="M581" s="106"/>
      <c r="N581" s="106"/>
      <c r="O581" s="106"/>
      <c r="P581" s="106"/>
      <c r="Q581" s="106"/>
      <c r="R581" s="106"/>
      <c r="S581" s="106"/>
      <c r="T581" s="106"/>
      <c r="U581" s="106"/>
      <c r="V581" s="106"/>
      <c r="W581" s="106"/>
      <c r="X581" s="106"/>
      <c r="Y581" s="106"/>
      <c r="Z581" s="106"/>
      <c r="AA581" s="106"/>
      <c r="AB581" s="106"/>
      <c r="AC581" s="106"/>
      <c r="AD581" s="106"/>
      <c r="AE581" s="106"/>
      <c r="AF581" s="106"/>
      <c r="AG581" s="106"/>
      <c r="AH581" s="106"/>
      <c r="AI581" s="106"/>
      <c r="AJ581" s="106"/>
      <c r="AK581" s="106"/>
      <c r="AL581" s="106"/>
      <c r="AM581" s="106"/>
      <c r="AN581" s="106"/>
      <c r="AO581" s="106"/>
      <c r="AP581" s="106"/>
      <c r="AQ581" s="106"/>
      <c r="AR581" s="106"/>
      <c r="AS581" s="106"/>
      <c r="AT581" s="106"/>
      <c r="AU581" s="106"/>
      <c r="AV581" s="106"/>
      <c r="AW581" s="106"/>
      <c r="AX581" s="106"/>
      <c r="AY581" s="106"/>
      <c r="AZ581" s="106"/>
      <c r="BA581" s="106"/>
      <c r="BB581" s="106"/>
    </row>
    <row r="582" spans="2:54">
      <c r="B582" s="106"/>
      <c r="C582" s="106"/>
      <c r="D582" s="106"/>
      <c r="E582" s="106"/>
      <c r="F582" s="106"/>
      <c r="G582" s="106"/>
      <c r="H582" s="106"/>
      <c r="I582" s="106"/>
      <c r="J582" s="106"/>
      <c r="K582" s="106"/>
      <c r="L582" s="106"/>
      <c r="M582" s="106"/>
      <c r="N582" s="106"/>
      <c r="O582" s="106"/>
      <c r="P582" s="106"/>
      <c r="Q582" s="106"/>
      <c r="R582" s="106"/>
      <c r="S582" s="106"/>
      <c r="T582" s="106"/>
      <c r="U582" s="106"/>
      <c r="V582" s="106"/>
      <c r="W582" s="106"/>
      <c r="X582" s="106"/>
      <c r="Y582" s="106"/>
      <c r="Z582" s="106"/>
      <c r="AA582" s="106"/>
      <c r="AB582" s="106"/>
      <c r="AC582" s="106"/>
      <c r="AD582" s="106"/>
      <c r="AE582" s="106"/>
      <c r="AF582" s="106"/>
      <c r="AG582" s="106"/>
      <c r="AH582" s="106"/>
      <c r="AI582" s="106"/>
      <c r="AJ582" s="106"/>
      <c r="AK582" s="106"/>
      <c r="AL582" s="106"/>
      <c r="AM582" s="106"/>
      <c r="AN582" s="106"/>
      <c r="AO582" s="106"/>
      <c r="AP582" s="106"/>
      <c r="AQ582" s="106"/>
      <c r="AR582" s="106"/>
      <c r="AS582" s="106"/>
      <c r="AT582" s="106"/>
      <c r="AU582" s="106"/>
      <c r="AV582" s="106"/>
      <c r="AW582" s="106"/>
      <c r="AX582" s="106"/>
      <c r="AY582" s="106"/>
      <c r="AZ582" s="106"/>
      <c r="BA582" s="106"/>
      <c r="BB582" s="106"/>
    </row>
    <row r="583" spans="2:54">
      <c r="B583" s="106"/>
      <c r="C583" s="106"/>
      <c r="D583" s="106"/>
      <c r="E583" s="106"/>
      <c r="F583" s="106"/>
      <c r="G583" s="106"/>
      <c r="H583" s="106"/>
      <c r="I583" s="106"/>
      <c r="J583" s="106"/>
      <c r="K583" s="106"/>
      <c r="L583" s="106"/>
      <c r="M583" s="106"/>
      <c r="N583" s="106"/>
      <c r="O583" s="106"/>
      <c r="P583" s="106"/>
      <c r="Q583" s="106"/>
      <c r="R583" s="106"/>
      <c r="S583" s="106"/>
      <c r="T583" s="106"/>
      <c r="U583" s="106"/>
      <c r="V583" s="106"/>
      <c r="W583" s="106"/>
      <c r="X583" s="106"/>
      <c r="Y583" s="106"/>
      <c r="Z583" s="106"/>
      <c r="AA583" s="106"/>
      <c r="AB583" s="106"/>
      <c r="AC583" s="106"/>
      <c r="AD583" s="106"/>
      <c r="AE583" s="106"/>
      <c r="AF583" s="106"/>
      <c r="AG583" s="106"/>
      <c r="AH583" s="106"/>
      <c r="AI583" s="106"/>
      <c r="AJ583" s="106"/>
      <c r="AK583" s="106"/>
      <c r="AL583" s="106"/>
      <c r="AM583" s="106"/>
      <c r="AN583" s="106"/>
      <c r="AO583" s="106"/>
      <c r="AP583" s="106"/>
      <c r="AQ583" s="106"/>
      <c r="AR583" s="106"/>
      <c r="AS583" s="106"/>
      <c r="AT583" s="106"/>
      <c r="AU583" s="106"/>
      <c r="AV583" s="106"/>
      <c r="AW583" s="106"/>
      <c r="AX583" s="106"/>
      <c r="AY583" s="106"/>
      <c r="AZ583" s="106"/>
      <c r="BA583" s="106"/>
      <c r="BB583" s="106"/>
    </row>
    <row r="584" spans="2:54">
      <c r="B584" s="106"/>
      <c r="C584" s="106"/>
      <c r="D584" s="106"/>
      <c r="E584" s="106"/>
      <c r="F584" s="106"/>
      <c r="G584" s="106"/>
      <c r="H584" s="106"/>
      <c r="I584" s="106"/>
      <c r="J584" s="106"/>
      <c r="K584" s="106"/>
      <c r="L584" s="106"/>
      <c r="M584" s="106"/>
      <c r="N584" s="106"/>
      <c r="O584" s="106"/>
      <c r="P584" s="106"/>
      <c r="Q584" s="106"/>
      <c r="R584" s="106"/>
      <c r="S584" s="106"/>
      <c r="T584" s="106"/>
      <c r="U584" s="106"/>
      <c r="V584" s="106"/>
      <c r="W584" s="106"/>
      <c r="X584" s="106"/>
      <c r="Y584" s="106"/>
      <c r="Z584" s="106"/>
      <c r="AA584" s="106"/>
      <c r="AB584" s="106"/>
      <c r="AC584" s="106"/>
      <c r="AD584" s="106"/>
      <c r="AE584" s="106"/>
      <c r="AF584" s="106"/>
      <c r="AG584" s="106"/>
      <c r="AH584" s="106"/>
      <c r="AI584" s="106"/>
      <c r="AJ584" s="106"/>
      <c r="AK584" s="106"/>
      <c r="AL584" s="106"/>
      <c r="AM584" s="106"/>
      <c r="AN584" s="106"/>
      <c r="AO584" s="106"/>
      <c r="AP584" s="106"/>
      <c r="AQ584" s="106"/>
      <c r="AR584" s="106"/>
      <c r="AS584" s="106"/>
      <c r="AT584" s="106"/>
      <c r="AU584" s="106"/>
      <c r="AV584" s="106"/>
      <c r="AW584" s="106"/>
      <c r="AX584" s="106"/>
      <c r="AY584" s="106"/>
      <c r="AZ584" s="106"/>
      <c r="BA584" s="106"/>
      <c r="BB584" s="106"/>
    </row>
    <row r="585" spans="2:54">
      <c r="B585" s="106"/>
      <c r="C585" s="106"/>
      <c r="D585" s="106"/>
      <c r="E585" s="106"/>
      <c r="F585" s="106"/>
      <c r="G585" s="106"/>
      <c r="H585" s="106"/>
      <c r="I585" s="106"/>
      <c r="J585" s="106"/>
      <c r="K585" s="106"/>
      <c r="L585" s="106"/>
      <c r="M585" s="106"/>
      <c r="N585" s="106"/>
      <c r="O585" s="106"/>
      <c r="P585" s="106"/>
      <c r="Q585" s="106"/>
      <c r="R585" s="106"/>
      <c r="S585" s="106"/>
      <c r="T585" s="106"/>
      <c r="U585" s="106"/>
      <c r="V585" s="106"/>
      <c r="W585" s="106"/>
      <c r="X585" s="106"/>
      <c r="Y585" s="106"/>
      <c r="Z585" s="106"/>
      <c r="AA585" s="106"/>
      <c r="AB585" s="106"/>
      <c r="AC585" s="106"/>
      <c r="AD585" s="106"/>
      <c r="AE585" s="106"/>
      <c r="AF585" s="106"/>
      <c r="AG585" s="106"/>
      <c r="AH585" s="106"/>
      <c r="AI585" s="106"/>
      <c r="AJ585" s="106"/>
      <c r="AK585" s="106"/>
      <c r="AL585" s="106"/>
      <c r="AM585" s="106"/>
      <c r="AN585" s="106"/>
      <c r="AO585" s="106"/>
      <c r="AP585" s="106"/>
      <c r="AQ585" s="106"/>
      <c r="AR585" s="106"/>
      <c r="AS585" s="106"/>
      <c r="AT585" s="106"/>
      <c r="AU585" s="106"/>
      <c r="AV585" s="106"/>
      <c r="AW585" s="106"/>
      <c r="AX585" s="106"/>
      <c r="AY585" s="106"/>
      <c r="AZ585" s="106"/>
      <c r="BA585" s="106"/>
      <c r="BB585" s="106"/>
    </row>
    <row r="586" spans="2:54">
      <c r="B586" s="106"/>
      <c r="C586" s="106"/>
      <c r="D586" s="106"/>
      <c r="E586" s="106"/>
      <c r="F586" s="106"/>
      <c r="G586" s="106"/>
      <c r="H586" s="106"/>
      <c r="I586" s="106"/>
      <c r="J586" s="106"/>
      <c r="K586" s="106"/>
      <c r="L586" s="106"/>
      <c r="M586" s="106"/>
      <c r="N586" s="106"/>
      <c r="O586" s="106"/>
      <c r="P586" s="106"/>
      <c r="Q586" s="106"/>
      <c r="R586" s="106"/>
      <c r="S586" s="106"/>
      <c r="T586" s="106"/>
      <c r="U586" s="106"/>
      <c r="V586" s="106"/>
      <c r="W586" s="106"/>
      <c r="X586" s="106"/>
      <c r="Y586" s="106"/>
      <c r="Z586" s="106"/>
      <c r="AA586" s="106"/>
      <c r="AB586" s="106"/>
      <c r="AC586" s="106"/>
      <c r="AD586" s="106"/>
      <c r="AE586" s="106"/>
      <c r="AF586" s="106"/>
      <c r="AG586" s="106"/>
      <c r="AH586" s="106"/>
      <c r="AI586" s="106"/>
      <c r="AJ586" s="106"/>
      <c r="AK586" s="106"/>
      <c r="AL586" s="106"/>
      <c r="AM586" s="106"/>
      <c r="AN586" s="106"/>
      <c r="AO586" s="106"/>
      <c r="AP586" s="106"/>
      <c r="AQ586" s="106"/>
      <c r="AR586" s="106"/>
      <c r="AS586" s="106"/>
      <c r="AT586" s="106"/>
      <c r="AU586" s="106"/>
      <c r="AV586" s="106"/>
      <c r="AW586" s="106"/>
      <c r="AX586" s="106"/>
      <c r="AY586" s="106"/>
      <c r="AZ586" s="106"/>
      <c r="BA586" s="106"/>
      <c r="BB586" s="106"/>
    </row>
    <row r="587" spans="2:54">
      <c r="B587" s="106"/>
      <c r="C587" s="106"/>
      <c r="D587" s="106"/>
      <c r="E587" s="106"/>
      <c r="F587" s="106"/>
      <c r="G587" s="106"/>
      <c r="H587" s="106"/>
      <c r="I587" s="106"/>
      <c r="J587" s="106"/>
      <c r="K587" s="106"/>
      <c r="L587" s="106"/>
      <c r="M587" s="106"/>
      <c r="N587" s="106"/>
      <c r="O587" s="106"/>
      <c r="P587" s="106"/>
      <c r="Q587" s="106"/>
      <c r="R587" s="106"/>
      <c r="S587" s="106"/>
      <c r="T587" s="106"/>
      <c r="U587" s="106"/>
      <c r="V587" s="106"/>
      <c r="W587" s="106"/>
      <c r="X587" s="106"/>
      <c r="Y587" s="106"/>
      <c r="Z587" s="106"/>
      <c r="AA587" s="106"/>
      <c r="AB587" s="106"/>
      <c r="AC587" s="106"/>
      <c r="AD587" s="106"/>
      <c r="AE587" s="106"/>
      <c r="AF587" s="106"/>
      <c r="AG587" s="106"/>
      <c r="AH587" s="106"/>
      <c r="AI587" s="106"/>
      <c r="AJ587" s="106"/>
      <c r="AK587" s="106"/>
      <c r="AL587" s="106"/>
      <c r="AM587" s="106"/>
      <c r="AN587" s="106"/>
      <c r="AO587" s="106"/>
      <c r="AP587" s="106"/>
      <c r="AQ587" s="106"/>
      <c r="AR587" s="106"/>
      <c r="AS587" s="106"/>
      <c r="AT587" s="106"/>
      <c r="AU587" s="106"/>
      <c r="AV587" s="106"/>
      <c r="AW587" s="106"/>
      <c r="AX587" s="106"/>
      <c r="AY587" s="106"/>
      <c r="AZ587" s="106"/>
      <c r="BA587" s="106"/>
      <c r="BB587" s="106"/>
    </row>
    <row r="588" spans="2:54">
      <c r="B588" s="106"/>
      <c r="C588" s="106"/>
      <c r="D588" s="106"/>
      <c r="E588" s="106"/>
      <c r="F588" s="106"/>
      <c r="G588" s="106"/>
      <c r="H588" s="106"/>
      <c r="I588" s="106"/>
      <c r="J588" s="106"/>
      <c r="K588" s="106"/>
      <c r="L588" s="106"/>
      <c r="M588" s="106"/>
      <c r="N588" s="106"/>
      <c r="O588" s="106"/>
      <c r="P588" s="106"/>
      <c r="Q588" s="106"/>
      <c r="R588" s="106"/>
      <c r="S588" s="106"/>
      <c r="T588" s="106"/>
      <c r="U588" s="106"/>
      <c r="V588" s="106"/>
      <c r="W588" s="106"/>
      <c r="X588" s="106"/>
      <c r="Y588" s="106"/>
      <c r="Z588" s="106"/>
      <c r="AA588" s="106"/>
      <c r="AB588" s="106"/>
      <c r="AC588" s="106"/>
      <c r="AD588" s="106"/>
      <c r="AE588" s="106"/>
      <c r="AF588" s="106"/>
      <c r="AG588" s="106"/>
      <c r="AH588" s="106"/>
      <c r="AI588" s="106"/>
      <c r="AJ588" s="106"/>
      <c r="AK588" s="106"/>
      <c r="AL588" s="106"/>
      <c r="AM588" s="106"/>
      <c r="AN588" s="106"/>
      <c r="AO588" s="106"/>
      <c r="AP588" s="106"/>
      <c r="AQ588" s="106"/>
      <c r="AR588" s="106"/>
      <c r="AS588" s="106"/>
      <c r="AT588" s="106"/>
      <c r="AU588" s="106"/>
      <c r="AV588" s="106"/>
      <c r="AW588" s="106"/>
      <c r="AX588" s="106"/>
      <c r="AY588" s="106"/>
      <c r="AZ588" s="106"/>
      <c r="BA588" s="106"/>
      <c r="BB588" s="106"/>
    </row>
    <row r="589" spans="2:54">
      <c r="B589" s="106"/>
      <c r="C589" s="106"/>
      <c r="D589" s="106"/>
      <c r="E589" s="106"/>
      <c r="F589" s="106"/>
      <c r="G589" s="106"/>
      <c r="H589" s="106"/>
      <c r="I589" s="106"/>
      <c r="J589" s="106"/>
      <c r="K589" s="106"/>
      <c r="L589" s="106"/>
      <c r="M589" s="106"/>
      <c r="N589" s="106"/>
      <c r="O589" s="106"/>
      <c r="P589" s="106"/>
      <c r="Q589" s="106"/>
      <c r="R589" s="106"/>
      <c r="S589" s="106"/>
      <c r="T589" s="106"/>
      <c r="U589" s="106"/>
      <c r="V589" s="106"/>
      <c r="W589" s="106"/>
      <c r="X589" s="106"/>
      <c r="Y589" s="106"/>
      <c r="Z589" s="106"/>
      <c r="AA589" s="106"/>
      <c r="AB589" s="106"/>
      <c r="AC589" s="106"/>
      <c r="AD589" s="106"/>
      <c r="AE589" s="106"/>
      <c r="AF589" s="106"/>
      <c r="AG589" s="106"/>
      <c r="AH589" s="106"/>
      <c r="AI589" s="106"/>
      <c r="AJ589" s="106"/>
      <c r="AK589" s="106"/>
      <c r="AL589" s="106"/>
      <c r="AM589" s="106"/>
      <c r="AN589" s="106"/>
      <c r="AO589" s="106"/>
      <c r="AP589" s="106"/>
      <c r="AQ589" s="106"/>
      <c r="AR589" s="106"/>
      <c r="AS589" s="106"/>
      <c r="AT589" s="106"/>
      <c r="AU589" s="106"/>
      <c r="AV589" s="106"/>
      <c r="AW589" s="106"/>
      <c r="AX589" s="106"/>
      <c r="AY589" s="106"/>
      <c r="AZ589" s="106"/>
      <c r="BA589" s="106"/>
      <c r="BB589" s="106"/>
    </row>
    <row r="590" spans="2:54">
      <c r="B590" s="106"/>
      <c r="C590" s="106"/>
      <c r="D590" s="106"/>
      <c r="E590" s="106"/>
      <c r="F590" s="106"/>
      <c r="G590" s="106"/>
      <c r="H590" s="106"/>
      <c r="I590" s="106"/>
      <c r="J590" s="106"/>
      <c r="K590" s="106"/>
      <c r="L590" s="106"/>
      <c r="M590" s="106"/>
      <c r="N590" s="106"/>
      <c r="O590" s="106"/>
      <c r="P590" s="106"/>
      <c r="Q590" s="106"/>
      <c r="R590" s="106"/>
      <c r="S590" s="106"/>
      <c r="T590" s="106"/>
      <c r="U590" s="106"/>
      <c r="V590" s="106"/>
      <c r="W590" s="106"/>
      <c r="X590" s="106"/>
      <c r="Y590" s="106"/>
      <c r="Z590" s="106"/>
      <c r="AA590" s="106"/>
      <c r="AB590" s="106"/>
      <c r="AC590" s="106"/>
      <c r="AD590" s="106"/>
      <c r="AE590" s="106"/>
      <c r="AF590" s="106"/>
      <c r="AG590" s="106"/>
      <c r="AH590" s="106"/>
      <c r="AI590" s="106"/>
      <c r="AJ590" s="106"/>
      <c r="AK590" s="106"/>
      <c r="AL590" s="106"/>
      <c r="AM590" s="106"/>
      <c r="AN590" s="106"/>
      <c r="AO590" s="106"/>
      <c r="AP590" s="106"/>
      <c r="AQ590" s="106"/>
      <c r="AR590" s="106"/>
      <c r="AS590" s="106"/>
      <c r="AT590" s="106"/>
      <c r="AU590" s="106"/>
      <c r="AV590" s="106"/>
      <c r="AW590" s="106"/>
      <c r="AX590" s="106"/>
      <c r="AY590" s="106"/>
      <c r="AZ590" s="106"/>
      <c r="BA590" s="106"/>
      <c r="BB590" s="106"/>
    </row>
    <row r="591" spans="2:54">
      <c r="B591" s="106"/>
      <c r="C591" s="106"/>
      <c r="D591" s="106"/>
      <c r="E591" s="106"/>
      <c r="F591" s="106"/>
      <c r="G591" s="106"/>
      <c r="H591" s="106"/>
      <c r="I591" s="106"/>
      <c r="J591" s="106"/>
      <c r="K591" s="106"/>
      <c r="L591" s="106"/>
      <c r="M591" s="106"/>
      <c r="N591" s="106"/>
      <c r="O591" s="106"/>
      <c r="P591" s="106"/>
      <c r="Q591" s="106"/>
      <c r="R591" s="106"/>
      <c r="S591" s="106"/>
      <c r="T591" s="106"/>
      <c r="U591" s="106"/>
      <c r="V591" s="106"/>
      <c r="W591" s="106"/>
      <c r="X591" s="106"/>
      <c r="Y591" s="106"/>
      <c r="Z591" s="106"/>
      <c r="AA591" s="106"/>
      <c r="AB591" s="106"/>
      <c r="AC591" s="106"/>
      <c r="AD591" s="106"/>
      <c r="AE591" s="106"/>
      <c r="AF591" s="106"/>
      <c r="AG591" s="106"/>
      <c r="AH591" s="106"/>
      <c r="AI591" s="106"/>
      <c r="AJ591" s="106"/>
      <c r="AK591" s="106"/>
      <c r="AL591" s="106"/>
      <c r="AM591" s="106"/>
      <c r="AN591" s="106"/>
      <c r="AO591" s="106"/>
      <c r="AP591" s="106"/>
      <c r="AQ591" s="106"/>
      <c r="AR591" s="106"/>
      <c r="AS591" s="106"/>
      <c r="AT591" s="106"/>
      <c r="AU591" s="106"/>
      <c r="AV591" s="106"/>
      <c r="AW591" s="106"/>
      <c r="AX591" s="106"/>
      <c r="AY591" s="106"/>
      <c r="AZ591" s="106"/>
      <c r="BA591" s="106"/>
      <c r="BB591" s="106"/>
    </row>
    <row r="592" spans="2:54">
      <c r="B592" s="106"/>
      <c r="C592" s="106"/>
      <c r="D592" s="106"/>
      <c r="E592" s="106"/>
      <c r="F592" s="106"/>
      <c r="G592" s="106"/>
      <c r="H592" s="106"/>
      <c r="I592" s="106"/>
      <c r="J592" s="106"/>
      <c r="K592" s="106"/>
      <c r="L592" s="106"/>
      <c r="M592" s="106"/>
      <c r="N592" s="106"/>
      <c r="O592" s="106"/>
      <c r="P592" s="106"/>
      <c r="Q592" s="106"/>
      <c r="R592" s="106"/>
      <c r="S592" s="106"/>
      <c r="T592" s="106"/>
      <c r="U592" s="106"/>
      <c r="V592" s="106"/>
      <c r="W592" s="106"/>
      <c r="X592" s="106"/>
      <c r="Y592" s="106"/>
      <c r="Z592" s="106"/>
      <c r="AA592" s="106"/>
      <c r="AB592" s="106"/>
      <c r="AC592" s="106"/>
      <c r="AD592" s="106"/>
      <c r="AE592" s="106"/>
      <c r="AF592" s="106"/>
      <c r="AG592" s="106"/>
      <c r="AH592" s="106"/>
      <c r="AI592" s="106"/>
      <c r="AJ592" s="106"/>
      <c r="AK592" s="106"/>
      <c r="AL592" s="106"/>
      <c r="AM592" s="106"/>
      <c r="AN592" s="106"/>
      <c r="AO592" s="106"/>
      <c r="AP592" s="106"/>
      <c r="AQ592" s="106"/>
      <c r="AR592" s="106"/>
      <c r="AS592" s="106"/>
      <c r="AT592" s="106"/>
      <c r="AU592" s="106"/>
      <c r="AV592" s="106"/>
      <c r="AW592" s="106"/>
      <c r="AX592" s="106"/>
      <c r="AY592" s="106"/>
      <c r="AZ592" s="106"/>
      <c r="BA592" s="106"/>
      <c r="BB592" s="106"/>
    </row>
    <row r="593" spans="2:54">
      <c r="B593" s="106"/>
      <c r="C593" s="106"/>
      <c r="D593" s="106"/>
      <c r="E593" s="106"/>
      <c r="F593" s="106"/>
      <c r="G593" s="106"/>
      <c r="H593" s="106"/>
      <c r="I593" s="106"/>
      <c r="J593" s="106"/>
      <c r="K593" s="106"/>
      <c r="L593" s="106"/>
      <c r="M593" s="106"/>
      <c r="N593" s="106"/>
      <c r="O593" s="106"/>
      <c r="P593" s="106"/>
      <c r="Q593" s="106"/>
      <c r="R593" s="106"/>
      <c r="S593" s="106"/>
      <c r="T593" s="106"/>
      <c r="U593" s="106"/>
      <c r="V593" s="106"/>
      <c r="W593" s="106"/>
      <c r="X593" s="106"/>
      <c r="Y593" s="106"/>
      <c r="Z593" s="106"/>
      <c r="AA593" s="106"/>
      <c r="AB593" s="106"/>
      <c r="AC593" s="106"/>
      <c r="AD593" s="106"/>
      <c r="AE593" s="106"/>
      <c r="AF593" s="106"/>
      <c r="AG593" s="106"/>
      <c r="AH593" s="106"/>
      <c r="AI593" s="106"/>
      <c r="AJ593" s="106"/>
      <c r="AK593" s="106"/>
      <c r="AL593" s="106"/>
      <c r="AM593" s="106"/>
      <c r="AN593" s="106"/>
      <c r="AO593" s="106"/>
      <c r="AP593" s="106"/>
      <c r="AQ593" s="106"/>
      <c r="AR593" s="106"/>
      <c r="AS593" s="106"/>
      <c r="AT593" s="106"/>
      <c r="AU593" s="106"/>
      <c r="AV593" s="106"/>
      <c r="AW593" s="106"/>
      <c r="AX593" s="106"/>
      <c r="AY593" s="106"/>
      <c r="AZ593" s="106"/>
      <c r="BA593" s="106"/>
      <c r="BB593" s="106"/>
    </row>
    <row r="594" spans="2:54">
      <c r="B594" s="106"/>
      <c r="C594" s="106"/>
      <c r="D594" s="106"/>
      <c r="E594" s="106"/>
      <c r="F594" s="106"/>
      <c r="G594" s="106"/>
      <c r="H594" s="106"/>
      <c r="I594" s="106"/>
      <c r="J594" s="106"/>
      <c r="K594" s="106"/>
      <c r="L594" s="106"/>
      <c r="M594" s="106"/>
      <c r="N594" s="106"/>
      <c r="O594" s="106"/>
      <c r="P594" s="106"/>
      <c r="Q594" s="106"/>
      <c r="R594" s="106"/>
      <c r="S594" s="106"/>
      <c r="T594" s="106"/>
      <c r="U594" s="106"/>
      <c r="V594" s="106"/>
      <c r="W594" s="106"/>
      <c r="X594" s="106"/>
      <c r="Y594" s="106"/>
      <c r="Z594" s="106"/>
      <c r="AA594" s="106"/>
      <c r="AB594" s="106"/>
      <c r="AC594" s="106"/>
      <c r="AD594" s="106"/>
      <c r="AE594" s="106"/>
      <c r="AF594" s="106"/>
      <c r="AG594" s="106"/>
      <c r="AH594" s="106"/>
      <c r="AI594" s="106"/>
      <c r="AJ594" s="106"/>
      <c r="AK594" s="106"/>
      <c r="AL594" s="106"/>
      <c r="AM594" s="106"/>
      <c r="AN594" s="106"/>
      <c r="AO594" s="106"/>
      <c r="AP594" s="106"/>
      <c r="AQ594" s="106"/>
      <c r="AR594" s="106"/>
      <c r="AS594" s="106"/>
      <c r="AT594" s="106"/>
      <c r="AU594" s="106"/>
      <c r="AV594" s="106"/>
      <c r="AW594" s="106"/>
      <c r="AX594" s="106"/>
      <c r="AY594" s="106"/>
      <c r="AZ594" s="106"/>
      <c r="BA594" s="106"/>
      <c r="BB594" s="106"/>
    </row>
    <row r="595" spans="2:54">
      <c r="B595" s="106"/>
      <c r="C595" s="106"/>
      <c r="D595" s="106"/>
      <c r="E595" s="106"/>
      <c r="F595" s="106"/>
      <c r="G595" s="106"/>
      <c r="H595" s="106"/>
      <c r="I595" s="106"/>
      <c r="J595" s="106"/>
      <c r="K595" s="106"/>
      <c r="L595" s="106"/>
      <c r="M595" s="106"/>
      <c r="N595" s="106"/>
      <c r="O595" s="106"/>
      <c r="P595" s="106"/>
      <c r="Q595" s="106"/>
      <c r="R595" s="106"/>
      <c r="S595" s="106"/>
      <c r="T595" s="106"/>
      <c r="U595" s="106"/>
      <c r="V595" s="106"/>
      <c r="W595" s="106"/>
      <c r="X595" s="106"/>
      <c r="Y595" s="106"/>
      <c r="Z595" s="106"/>
      <c r="AA595" s="106"/>
      <c r="AB595" s="106"/>
      <c r="AC595" s="106"/>
      <c r="AD595" s="106"/>
      <c r="AE595" s="106"/>
      <c r="AF595" s="106"/>
      <c r="AG595" s="106"/>
      <c r="AH595" s="106"/>
      <c r="AI595" s="106"/>
      <c r="AJ595" s="106"/>
      <c r="AK595" s="106"/>
      <c r="AL595" s="106"/>
      <c r="AM595" s="106"/>
      <c r="AN595" s="106"/>
      <c r="AO595" s="106"/>
      <c r="AP595" s="106"/>
      <c r="AQ595" s="106"/>
      <c r="AR595" s="106"/>
      <c r="AS595" s="106"/>
      <c r="AT595" s="106"/>
      <c r="AU595" s="106"/>
      <c r="AV595" s="106"/>
      <c r="AW595" s="106"/>
      <c r="AX595" s="106"/>
      <c r="AY595" s="106"/>
      <c r="AZ595" s="106"/>
      <c r="BA595" s="106"/>
      <c r="BB595" s="106"/>
    </row>
    <row r="596" spans="2:54">
      <c r="B596" s="106"/>
      <c r="C596" s="106"/>
      <c r="D596" s="106"/>
      <c r="E596" s="106"/>
      <c r="F596" s="106"/>
      <c r="G596" s="106"/>
      <c r="H596" s="106"/>
      <c r="I596" s="106"/>
      <c r="J596" s="106"/>
      <c r="K596" s="106"/>
      <c r="L596" s="106"/>
      <c r="M596" s="106"/>
      <c r="N596" s="106"/>
      <c r="O596" s="106"/>
      <c r="P596" s="106"/>
      <c r="Q596" s="106"/>
      <c r="R596" s="106"/>
      <c r="S596" s="106"/>
      <c r="T596" s="106"/>
      <c r="U596" s="106"/>
      <c r="V596" s="106"/>
      <c r="W596" s="106"/>
      <c r="X596" s="106"/>
      <c r="Y596" s="106"/>
      <c r="Z596" s="106"/>
      <c r="AA596" s="106"/>
      <c r="AB596" s="106"/>
      <c r="AC596" s="106"/>
      <c r="AD596" s="106"/>
      <c r="AE596" s="106"/>
      <c r="AF596" s="106"/>
      <c r="AG596" s="106"/>
      <c r="AH596" s="106"/>
      <c r="AI596" s="106"/>
      <c r="AJ596" s="106"/>
      <c r="AK596" s="106"/>
      <c r="AL596" s="106"/>
      <c r="AM596" s="106"/>
      <c r="AN596" s="106"/>
      <c r="AO596" s="106"/>
      <c r="AP596" s="106"/>
      <c r="AQ596" s="106"/>
      <c r="AR596" s="106"/>
      <c r="AS596" s="106"/>
      <c r="AT596" s="106"/>
      <c r="AU596" s="106"/>
      <c r="AV596" s="106"/>
      <c r="AW596" s="106"/>
      <c r="AX596" s="106"/>
      <c r="AY596" s="106"/>
      <c r="AZ596" s="106"/>
      <c r="BA596" s="106"/>
      <c r="BB596" s="106"/>
    </row>
    <row r="597" spans="2:54">
      <c r="B597" s="106"/>
      <c r="C597" s="106"/>
      <c r="D597" s="106"/>
      <c r="E597" s="106"/>
      <c r="F597" s="106"/>
      <c r="G597" s="106"/>
      <c r="H597" s="106"/>
      <c r="I597" s="106"/>
      <c r="J597" s="106"/>
      <c r="K597" s="106"/>
      <c r="L597" s="106"/>
      <c r="M597" s="106"/>
      <c r="N597" s="106"/>
      <c r="O597" s="106"/>
      <c r="P597" s="106"/>
      <c r="Q597" s="106"/>
      <c r="R597" s="106"/>
      <c r="S597" s="106"/>
      <c r="T597" s="106"/>
      <c r="U597" s="106"/>
      <c r="V597" s="106"/>
      <c r="W597" s="106"/>
      <c r="X597" s="106"/>
      <c r="Y597" s="106"/>
      <c r="Z597" s="106"/>
      <c r="AA597" s="106"/>
      <c r="AB597" s="106"/>
      <c r="AC597" s="106"/>
      <c r="AD597" s="106"/>
      <c r="AE597" s="106"/>
      <c r="AF597" s="106"/>
      <c r="AG597" s="106"/>
      <c r="AH597" s="106"/>
      <c r="AI597" s="106"/>
      <c r="AJ597" s="106"/>
      <c r="AK597" s="106"/>
      <c r="AL597" s="106"/>
      <c r="AM597" s="106"/>
      <c r="AN597" s="106"/>
      <c r="AO597" s="106"/>
      <c r="AP597" s="106"/>
      <c r="AQ597" s="106"/>
      <c r="AR597" s="106"/>
      <c r="AS597" s="106"/>
      <c r="AT597" s="106"/>
      <c r="AU597" s="106"/>
      <c r="AV597" s="106"/>
      <c r="AW597" s="106"/>
      <c r="AX597" s="106"/>
      <c r="AY597" s="106"/>
      <c r="AZ597" s="106"/>
      <c r="BA597" s="106"/>
      <c r="BB597" s="106"/>
    </row>
    <row r="598" spans="2:54">
      <c r="B598" s="106"/>
      <c r="C598" s="106"/>
      <c r="D598" s="106"/>
      <c r="E598" s="106"/>
      <c r="F598" s="106"/>
      <c r="G598" s="106"/>
      <c r="H598" s="106"/>
      <c r="I598" s="106"/>
      <c r="J598" s="106"/>
      <c r="K598" s="106"/>
      <c r="L598" s="106"/>
      <c r="M598" s="106"/>
      <c r="N598" s="106"/>
      <c r="O598" s="106"/>
      <c r="P598" s="106"/>
      <c r="Q598" s="106"/>
      <c r="R598" s="106"/>
      <c r="S598" s="106"/>
      <c r="T598" s="106"/>
      <c r="U598" s="106"/>
      <c r="V598" s="106"/>
      <c r="W598" s="106"/>
      <c r="X598" s="106"/>
      <c r="Y598" s="106"/>
      <c r="Z598" s="106"/>
      <c r="AA598" s="106"/>
      <c r="AB598" s="106"/>
      <c r="AC598" s="106"/>
      <c r="AD598" s="106"/>
      <c r="AE598" s="106"/>
      <c r="AF598" s="106"/>
      <c r="AG598" s="106"/>
      <c r="AH598" s="106"/>
      <c r="AI598" s="106"/>
      <c r="AJ598" s="106"/>
      <c r="AK598" s="106"/>
      <c r="AL598" s="106"/>
      <c r="AM598" s="106"/>
      <c r="AN598" s="106"/>
      <c r="AO598" s="106"/>
      <c r="AP598" s="106"/>
      <c r="AQ598" s="106"/>
      <c r="AR598" s="106"/>
      <c r="AS598" s="106"/>
      <c r="AT598" s="106"/>
      <c r="AU598" s="106"/>
      <c r="AV598" s="106"/>
      <c r="AW598" s="106"/>
      <c r="AX598" s="106"/>
      <c r="AY598" s="106"/>
      <c r="AZ598" s="106"/>
      <c r="BA598" s="106"/>
      <c r="BB598" s="106"/>
    </row>
    <row r="599" spans="2:54">
      <c r="B599" s="106"/>
      <c r="C599" s="106"/>
      <c r="D599" s="106"/>
      <c r="E599" s="106"/>
      <c r="F599" s="106"/>
      <c r="G599" s="106"/>
      <c r="H599" s="106"/>
      <c r="I599" s="106"/>
      <c r="J599" s="106"/>
      <c r="K599" s="106"/>
      <c r="L599" s="106"/>
      <c r="M599" s="106"/>
      <c r="N599" s="106"/>
      <c r="O599" s="106"/>
      <c r="P599" s="106"/>
      <c r="Q599" s="106"/>
      <c r="R599" s="106"/>
      <c r="S599" s="106"/>
      <c r="T599" s="106"/>
      <c r="U599" s="106"/>
      <c r="V599" s="106"/>
      <c r="W599" s="106"/>
      <c r="X599" s="106"/>
      <c r="Y599" s="106"/>
      <c r="Z599" s="106"/>
      <c r="AA599" s="106"/>
      <c r="AB599" s="106"/>
      <c r="AC599" s="106"/>
      <c r="AD599" s="106"/>
      <c r="AE599" s="106"/>
      <c r="AF599" s="106"/>
      <c r="AG599" s="106"/>
      <c r="AH599" s="106"/>
      <c r="AI599" s="106"/>
      <c r="AJ599" s="106"/>
      <c r="AK599" s="106"/>
      <c r="AL599" s="106"/>
      <c r="AM599" s="106"/>
      <c r="AN599" s="106"/>
      <c r="AO599" s="106"/>
      <c r="AP599" s="106"/>
      <c r="AQ599" s="106"/>
      <c r="AR599" s="106"/>
      <c r="AS599" s="106"/>
      <c r="AT599" s="106"/>
      <c r="AU599" s="106"/>
      <c r="AV599" s="106"/>
      <c r="AW599" s="106"/>
      <c r="AX599" s="106"/>
      <c r="AY599" s="106"/>
      <c r="AZ599" s="106"/>
      <c r="BA599" s="106"/>
      <c r="BB599" s="106"/>
    </row>
    <row r="600" spans="2:54">
      <c r="B600" s="106"/>
      <c r="C600" s="106"/>
      <c r="D600" s="106"/>
      <c r="E600" s="106"/>
      <c r="F600" s="106"/>
      <c r="G600" s="106"/>
      <c r="H600" s="106"/>
      <c r="I600" s="106"/>
      <c r="J600" s="106"/>
      <c r="K600" s="106"/>
      <c r="L600" s="106"/>
      <c r="M600" s="106"/>
      <c r="N600" s="106"/>
      <c r="O600" s="106"/>
      <c r="P600" s="106"/>
      <c r="Q600" s="106"/>
      <c r="R600" s="106"/>
      <c r="S600" s="106"/>
      <c r="T600" s="106"/>
      <c r="U600" s="106"/>
      <c r="V600" s="106"/>
      <c r="W600" s="106"/>
      <c r="X600" s="106"/>
      <c r="Y600" s="106"/>
      <c r="Z600" s="106"/>
      <c r="AA600" s="106"/>
      <c r="AB600" s="106"/>
      <c r="AC600" s="106"/>
      <c r="AD600" s="106"/>
      <c r="AE600" s="106"/>
      <c r="AF600" s="106"/>
      <c r="AG600" s="106"/>
      <c r="AH600" s="106"/>
      <c r="AI600" s="106"/>
      <c r="AJ600" s="106"/>
      <c r="AK600" s="106"/>
      <c r="AL600" s="106"/>
      <c r="AM600" s="106"/>
      <c r="AN600" s="106"/>
      <c r="AO600" s="106"/>
      <c r="AP600" s="106"/>
      <c r="AQ600" s="106"/>
      <c r="AR600" s="106"/>
      <c r="AS600" s="106"/>
      <c r="AT600" s="106"/>
      <c r="AU600" s="106"/>
      <c r="AV600" s="106"/>
      <c r="AW600" s="106"/>
      <c r="AX600" s="106"/>
      <c r="AY600" s="106"/>
      <c r="AZ600" s="106"/>
      <c r="BA600" s="106"/>
      <c r="BB600" s="106"/>
    </row>
    <row r="601" spans="2:54">
      <c r="B601" s="106"/>
      <c r="C601" s="106"/>
      <c r="D601" s="106"/>
      <c r="E601" s="106"/>
      <c r="F601" s="106"/>
      <c r="G601" s="106"/>
      <c r="H601" s="106"/>
      <c r="I601" s="106"/>
      <c r="J601" s="106"/>
      <c r="K601" s="106"/>
      <c r="L601" s="106"/>
      <c r="M601" s="106"/>
      <c r="N601" s="106"/>
      <c r="O601" s="106"/>
      <c r="P601" s="106"/>
      <c r="Q601" s="106"/>
      <c r="R601" s="106"/>
      <c r="S601" s="106"/>
      <c r="T601" s="106"/>
      <c r="U601" s="106"/>
      <c r="V601" s="106"/>
      <c r="W601" s="106"/>
      <c r="X601" s="106"/>
      <c r="Y601" s="106"/>
      <c r="Z601" s="106"/>
      <c r="AA601" s="106"/>
      <c r="AB601" s="106"/>
      <c r="AC601" s="106"/>
      <c r="AD601" s="106"/>
      <c r="AE601" s="106"/>
      <c r="AF601" s="106"/>
      <c r="AG601" s="106"/>
      <c r="AH601" s="106"/>
      <c r="AI601" s="106"/>
      <c r="AJ601" s="106"/>
      <c r="AK601" s="106"/>
      <c r="AL601" s="106"/>
      <c r="AM601" s="106"/>
      <c r="AN601" s="106"/>
      <c r="AO601" s="106"/>
      <c r="AP601" s="106"/>
      <c r="AQ601" s="106"/>
      <c r="AR601" s="106"/>
      <c r="AS601" s="106"/>
      <c r="AT601" s="106"/>
      <c r="AU601" s="106"/>
      <c r="AV601" s="106"/>
      <c r="AW601" s="106"/>
      <c r="AX601" s="106"/>
      <c r="AY601" s="106"/>
      <c r="AZ601" s="106"/>
      <c r="BA601" s="106"/>
      <c r="BB601" s="106"/>
    </row>
    <row r="602" spans="2:54">
      <c r="B602" s="106"/>
      <c r="C602" s="106"/>
      <c r="D602" s="106"/>
      <c r="E602" s="106"/>
      <c r="F602" s="106"/>
      <c r="G602" s="106"/>
      <c r="H602" s="106"/>
      <c r="I602" s="106"/>
      <c r="J602" s="106"/>
      <c r="K602" s="106"/>
      <c r="L602" s="106"/>
      <c r="M602" s="106"/>
      <c r="N602" s="106"/>
      <c r="O602" s="106"/>
      <c r="P602" s="106"/>
      <c r="Q602" s="106"/>
      <c r="R602" s="106"/>
      <c r="S602" s="106"/>
      <c r="T602" s="106"/>
      <c r="U602" s="106"/>
      <c r="V602" s="106"/>
      <c r="W602" s="106"/>
      <c r="X602" s="106"/>
      <c r="Y602" s="106"/>
      <c r="Z602" s="106"/>
      <c r="AA602" s="106"/>
      <c r="AB602" s="106"/>
      <c r="AC602" s="106"/>
      <c r="AD602" s="106"/>
      <c r="AE602" s="106"/>
      <c r="AF602" s="106"/>
      <c r="AG602" s="106"/>
      <c r="AH602" s="106"/>
      <c r="AI602" s="106"/>
      <c r="AJ602" s="106"/>
      <c r="AK602" s="106"/>
      <c r="AL602" s="106"/>
      <c r="AM602" s="106"/>
      <c r="AN602" s="106"/>
      <c r="AO602" s="106"/>
      <c r="AP602" s="106"/>
      <c r="AQ602" s="106"/>
      <c r="AR602" s="106"/>
      <c r="AS602" s="106"/>
      <c r="AT602" s="106"/>
      <c r="AU602" s="106"/>
      <c r="AV602" s="106"/>
      <c r="AW602" s="106"/>
      <c r="AX602" s="106"/>
      <c r="AY602" s="106"/>
      <c r="AZ602" s="106"/>
      <c r="BA602" s="106"/>
      <c r="BB602" s="106"/>
    </row>
    <row r="603" spans="2:54">
      <c r="B603" s="106"/>
      <c r="C603" s="106"/>
      <c r="D603" s="106"/>
      <c r="E603" s="106"/>
      <c r="F603" s="106"/>
      <c r="G603" s="106"/>
      <c r="H603" s="106"/>
      <c r="I603" s="106"/>
      <c r="J603" s="106"/>
      <c r="K603" s="106"/>
      <c r="L603" s="106"/>
      <c r="M603" s="106"/>
      <c r="N603" s="106"/>
      <c r="O603" s="106"/>
      <c r="P603" s="106"/>
      <c r="Q603" s="106"/>
      <c r="R603" s="106"/>
      <c r="S603" s="106"/>
      <c r="T603" s="106"/>
      <c r="U603" s="106"/>
      <c r="V603" s="106"/>
      <c r="W603" s="106"/>
      <c r="X603" s="106"/>
      <c r="Y603" s="106"/>
      <c r="Z603" s="106"/>
      <c r="AA603" s="106"/>
      <c r="AB603" s="106"/>
      <c r="AC603" s="106"/>
      <c r="AD603" s="106"/>
      <c r="AE603" s="106"/>
      <c r="AF603" s="106"/>
      <c r="AG603" s="106"/>
      <c r="AH603" s="106"/>
      <c r="AI603" s="106"/>
      <c r="AJ603" s="106"/>
      <c r="AK603" s="106"/>
      <c r="AL603" s="106"/>
      <c r="AM603" s="106"/>
      <c r="AN603" s="106"/>
      <c r="AO603" s="106"/>
      <c r="AP603" s="106"/>
      <c r="AQ603" s="106"/>
      <c r="AR603" s="106"/>
      <c r="AS603" s="106"/>
      <c r="AT603" s="106"/>
      <c r="AU603" s="106"/>
      <c r="AV603" s="106"/>
      <c r="AW603" s="106"/>
      <c r="AX603" s="106"/>
      <c r="AY603" s="106"/>
      <c r="AZ603" s="106"/>
      <c r="BA603" s="106"/>
      <c r="BB603" s="106"/>
    </row>
    <row r="604" spans="2:54">
      <c r="B604" s="106"/>
      <c r="C604" s="106"/>
      <c r="D604" s="106"/>
      <c r="E604" s="106"/>
      <c r="F604" s="106"/>
      <c r="G604" s="106"/>
      <c r="H604" s="106"/>
      <c r="I604" s="106"/>
      <c r="J604" s="106"/>
      <c r="K604" s="106"/>
      <c r="L604" s="106"/>
      <c r="M604" s="106"/>
      <c r="N604" s="106"/>
      <c r="O604" s="106"/>
      <c r="P604" s="106"/>
      <c r="Q604" s="106"/>
      <c r="R604" s="106"/>
      <c r="S604" s="106"/>
      <c r="T604" s="106"/>
      <c r="U604" s="106"/>
      <c r="V604" s="106"/>
      <c r="W604" s="106"/>
      <c r="X604" s="106"/>
      <c r="Y604" s="106"/>
      <c r="Z604" s="106"/>
      <c r="AA604" s="106"/>
      <c r="AB604" s="106"/>
      <c r="AC604" s="106"/>
      <c r="AD604" s="106"/>
      <c r="AE604" s="106"/>
      <c r="AF604" s="106"/>
      <c r="AG604" s="106"/>
      <c r="AH604" s="106"/>
      <c r="AI604" s="106"/>
      <c r="AJ604" s="106"/>
      <c r="AK604" s="106"/>
      <c r="AL604" s="106"/>
      <c r="AM604" s="106"/>
      <c r="AN604" s="106"/>
      <c r="AO604" s="106"/>
      <c r="AP604" s="106"/>
      <c r="AQ604" s="106"/>
      <c r="AR604" s="106"/>
      <c r="AS604" s="106"/>
      <c r="AT604" s="106"/>
      <c r="AU604" s="106"/>
      <c r="AV604" s="106"/>
      <c r="AW604" s="106"/>
      <c r="AX604" s="106"/>
      <c r="AY604" s="106"/>
      <c r="AZ604" s="106"/>
      <c r="BA604" s="106"/>
      <c r="BB604" s="106"/>
    </row>
    <row r="605" spans="2:54">
      <c r="B605" s="106"/>
      <c r="C605" s="106"/>
      <c r="D605" s="106"/>
      <c r="E605" s="106"/>
      <c r="F605" s="106"/>
      <c r="G605" s="106"/>
      <c r="H605" s="106"/>
      <c r="I605" s="106"/>
      <c r="J605" s="106"/>
      <c r="K605" s="106"/>
      <c r="L605" s="106"/>
      <c r="M605" s="106"/>
      <c r="N605" s="106"/>
      <c r="O605" s="106"/>
      <c r="P605" s="106"/>
      <c r="Q605" s="106"/>
      <c r="R605" s="106"/>
      <c r="S605" s="106"/>
      <c r="T605" s="106"/>
      <c r="U605" s="106"/>
      <c r="V605" s="106"/>
      <c r="W605" s="106"/>
      <c r="X605" s="106"/>
      <c r="Y605" s="106"/>
      <c r="Z605" s="106"/>
      <c r="AA605" s="106"/>
      <c r="AB605" s="106"/>
      <c r="AC605" s="106"/>
      <c r="AD605" s="106"/>
      <c r="AE605" s="106"/>
      <c r="AF605" s="106"/>
      <c r="AG605" s="106"/>
      <c r="AH605" s="106"/>
      <c r="AI605" s="106"/>
      <c r="AJ605" s="106"/>
      <c r="AK605" s="106"/>
      <c r="AL605" s="106"/>
      <c r="AM605" s="106"/>
      <c r="AN605" s="106"/>
      <c r="AO605" s="106"/>
      <c r="AP605" s="106"/>
      <c r="AQ605" s="106"/>
      <c r="AR605" s="106"/>
      <c r="AS605" s="106"/>
      <c r="AT605" s="106"/>
      <c r="AU605" s="106"/>
      <c r="AV605" s="106"/>
      <c r="AW605" s="106"/>
      <c r="AX605" s="106"/>
      <c r="AY605" s="106"/>
      <c r="AZ605" s="106"/>
      <c r="BA605" s="106"/>
      <c r="BB605" s="106"/>
    </row>
    <row r="606" spans="2:54">
      <c r="B606" s="106"/>
      <c r="C606" s="106"/>
      <c r="D606" s="106"/>
      <c r="E606" s="106"/>
      <c r="F606" s="106"/>
      <c r="G606" s="106"/>
      <c r="H606" s="106"/>
      <c r="I606" s="106"/>
      <c r="J606" s="106"/>
      <c r="K606" s="106"/>
      <c r="L606" s="106"/>
      <c r="M606" s="106"/>
      <c r="N606" s="106"/>
      <c r="O606" s="106"/>
      <c r="P606" s="106"/>
      <c r="Q606" s="106"/>
      <c r="R606" s="106"/>
      <c r="S606" s="106"/>
      <c r="T606" s="106"/>
      <c r="U606" s="106"/>
      <c r="V606" s="106"/>
      <c r="W606" s="106"/>
      <c r="X606" s="106"/>
      <c r="Y606" s="106"/>
      <c r="Z606" s="106"/>
      <c r="AA606" s="106"/>
      <c r="AB606" s="106"/>
      <c r="AC606" s="106"/>
      <c r="AD606" s="106"/>
      <c r="AE606" s="106"/>
      <c r="AF606" s="106"/>
      <c r="AG606" s="106"/>
      <c r="AH606" s="106"/>
      <c r="AI606" s="106"/>
      <c r="AJ606" s="106"/>
      <c r="AK606" s="106"/>
      <c r="AL606" s="106"/>
      <c r="AM606" s="106"/>
      <c r="AN606" s="106"/>
      <c r="AO606" s="106"/>
      <c r="AP606" s="106"/>
      <c r="AQ606" s="106"/>
      <c r="AR606" s="106"/>
      <c r="AS606" s="106"/>
      <c r="AT606" s="106"/>
      <c r="AU606" s="106"/>
      <c r="AV606" s="106"/>
      <c r="AW606" s="106"/>
      <c r="AX606" s="106"/>
      <c r="AY606" s="106"/>
      <c r="AZ606" s="106"/>
      <c r="BA606" s="106"/>
      <c r="BB606" s="106"/>
    </row>
    <row r="607" spans="2:54">
      <c r="B607" s="106"/>
      <c r="C607" s="106"/>
      <c r="D607" s="106"/>
      <c r="E607" s="106"/>
      <c r="F607" s="106"/>
      <c r="G607" s="106"/>
      <c r="H607" s="106"/>
      <c r="I607" s="106"/>
      <c r="J607" s="106"/>
      <c r="K607" s="106"/>
      <c r="L607" s="106"/>
      <c r="M607" s="106"/>
      <c r="N607" s="106"/>
      <c r="O607" s="106"/>
      <c r="P607" s="106"/>
      <c r="Q607" s="106"/>
      <c r="R607" s="106"/>
      <c r="S607" s="106"/>
      <c r="T607" s="106"/>
      <c r="U607" s="106"/>
      <c r="V607" s="106"/>
      <c r="W607" s="106"/>
      <c r="X607" s="106"/>
      <c r="Y607" s="106"/>
      <c r="Z607" s="106"/>
      <c r="AA607" s="106"/>
      <c r="AB607" s="106"/>
      <c r="AC607" s="106"/>
      <c r="AD607" s="106"/>
      <c r="AE607" s="106"/>
      <c r="AF607" s="106"/>
      <c r="AG607" s="106"/>
      <c r="AH607" s="106"/>
      <c r="AI607" s="106"/>
      <c r="AJ607" s="106"/>
      <c r="AK607" s="106"/>
      <c r="AL607" s="106"/>
      <c r="AM607" s="106"/>
      <c r="AN607" s="106"/>
      <c r="AO607" s="106"/>
      <c r="AP607" s="106"/>
      <c r="AQ607" s="106"/>
      <c r="AR607" s="106"/>
      <c r="AS607" s="106"/>
      <c r="AT607" s="106"/>
      <c r="AU607" s="106"/>
      <c r="AV607" s="106"/>
      <c r="AW607" s="106"/>
      <c r="AX607" s="106"/>
      <c r="AY607" s="106"/>
      <c r="AZ607" s="106"/>
      <c r="BA607" s="106"/>
      <c r="BB607" s="106"/>
    </row>
    <row r="608" spans="2:54">
      <c r="B608" s="106"/>
      <c r="C608" s="106"/>
      <c r="D608" s="106"/>
      <c r="E608" s="106"/>
      <c r="F608" s="106"/>
      <c r="G608" s="106"/>
      <c r="H608" s="106"/>
      <c r="I608" s="106"/>
      <c r="J608" s="106"/>
      <c r="K608" s="106"/>
      <c r="L608" s="106"/>
      <c r="M608" s="106"/>
      <c r="N608" s="106"/>
      <c r="O608" s="106"/>
      <c r="P608" s="106"/>
      <c r="Q608" s="106"/>
      <c r="R608" s="106"/>
      <c r="S608" s="106"/>
      <c r="T608" s="106"/>
      <c r="U608" s="106"/>
      <c r="V608" s="106"/>
      <c r="W608" s="106"/>
      <c r="X608" s="106"/>
      <c r="Y608" s="106"/>
      <c r="Z608" s="106"/>
      <c r="AA608" s="106"/>
      <c r="AB608" s="106"/>
      <c r="AC608" s="106"/>
      <c r="AD608" s="106"/>
      <c r="AE608" s="106"/>
      <c r="AF608" s="106"/>
      <c r="AG608" s="106"/>
      <c r="AH608" s="106"/>
      <c r="AI608" s="106"/>
      <c r="AJ608" s="106"/>
      <c r="AK608" s="106"/>
      <c r="AL608" s="106"/>
      <c r="AM608" s="106"/>
      <c r="AN608" s="106"/>
      <c r="AO608" s="106"/>
      <c r="AP608" s="106"/>
      <c r="AQ608" s="106"/>
      <c r="AR608" s="106"/>
      <c r="AS608" s="106"/>
      <c r="AT608" s="106"/>
      <c r="AU608" s="106"/>
      <c r="AV608" s="106"/>
      <c r="AW608" s="106"/>
      <c r="AX608" s="106"/>
      <c r="AY608" s="106"/>
      <c r="AZ608" s="106"/>
      <c r="BA608" s="106"/>
      <c r="BB608" s="106"/>
    </row>
    <row r="609" spans="2:54">
      <c r="B609" s="106"/>
      <c r="C609" s="106"/>
      <c r="D609" s="106"/>
      <c r="E609" s="106"/>
      <c r="F609" s="106"/>
      <c r="G609" s="106"/>
      <c r="H609" s="106"/>
      <c r="I609" s="106"/>
      <c r="J609" s="106"/>
      <c r="K609" s="106"/>
      <c r="L609" s="106"/>
      <c r="M609" s="106"/>
      <c r="N609" s="106"/>
      <c r="O609" s="106"/>
      <c r="P609" s="106"/>
      <c r="Q609" s="106"/>
      <c r="R609" s="106"/>
      <c r="S609" s="106"/>
      <c r="T609" s="106"/>
      <c r="U609" s="106"/>
      <c r="V609" s="106"/>
      <c r="W609" s="106"/>
      <c r="X609" s="106"/>
      <c r="Y609" s="106"/>
      <c r="Z609" s="106"/>
      <c r="AA609" s="106"/>
      <c r="AB609" s="106"/>
      <c r="AC609" s="106"/>
      <c r="AD609" s="106"/>
      <c r="AE609" s="106"/>
      <c r="AF609" s="106"/>
      <c r="AG609" s="106"/>
      <c r="AH609" s="106"/>
      <c r="AI609" s="106"/>
      <c r="AJ609" s="106"/>
      <c r="AK609" s="106"/>
      <c r="AL609" s="106"/>
      <c r="AM609" s="106"/>
      <c r="AN609" s="106"/>
      <c r="AO609" s="106"/>
      <c r="AP609" s="106"/>
      <c r="AQ609" s="106"/>
      <c r="AR609" s="106"/>
      <c r="AS609" s="106"/>
      <c r="AT609" s="106"/>
      <c r="AU609" s="106"/>
      <c r="AV609" s="106"/>
      <c r="AW609" s="106"/>
      <c r="AX609" s="106"/>
      <c r="AY609" s="106"/>
      <c r="AZ609" s="106"/>
      <c r="BA609" s="106"/>
      <c r="BB609" s="106"/>
    </row>
    <row r="610" spans="2:54">
      <c r="B610" s="106"/>
      <c r="C610" s="106"/>
      <c r="D610" s="106"/>
      <c r="E610" s="106"/>
      <c r="F610" s="106"/>
      <c r="G610" s="106"/>
      <c r="H610" s="106"/>
      <c r="I610" s="106"/>
      <c r="J610" s="106"/>
      <c r="K610" s="106"/>
      <c r="L610" s="106"/>
      <c r="M610" s="106"/>
      <c r="N610" s="106"/>
      <c r="O610" s="106"/>
      <c r="P610" s="106"/>
      <c r="Q610" s="106"/>
      <c r="R610" s="106"/>
      <c r="S610" s="106"/>
      <c r="T610" s="106"/>
      <c r="U610" s="106"/>
      <c r="V610" s="106"/>
      <c r="W610" s="106"/>
      <c r="X610" s="106"/>
      <c r="Y610" s="106"/>
      <c r="Z610" s="106"/>
      <c r="AA610" s="106"/>
      <c r="AB610" s="106"/>
      <c r="AC610" s="106"/>
      <c r="AD610" s="106"/>
      <c r="AE610" s="106"/>
      <c r="AF610" s="106"/>
      <c r="AG610" s="106"/>
      <c r="AH610" s="106"/>
      <c r="AI610" s="106"/>
      <c r="AJ610" s="106"/>
      <c r="AK610" s="106"/>
      <c r="AL610" s="106"/>
      <c r="AM610" s="106"/>
      <c r="AN610" s="106"/>
      <c r="AO610" s="106"/>
      <c r="AP610" s="106"/>
      <c r="AQ610" s="106"/>
      <c r="AR610" s="106"/>
      <c r="AS610" s="106"/>
      <c r="AT610" s="106"/>
      <c r="AU610" s="106"/>
      <c r="AV610" s="106"/>
      <c r="AW610" s="106"/>
      <c r="AX610" s="106"/>
      <c r="AY610" s="106"/>
      <c r="AZ610" s="106"/>
      <c r="BA610" s="106"/>
      <c r="BB610" s="106"/>
    </row>
    <row r="611" spans="2:54">
      <c r="B611" s="106"/>
      <c r="C611" s="106"/>
      <c r="D611" s="106"/>
      <c r="E611" s="106"/>
      <c r="F611" s="106"/>
      <c r="G611" s="106"/>
      <c r="H611" s="106"/>
      <c r="I611" s="106"/>
      <c r="J611" s="106"/>
      <c r="K611" s="106"/>
      <c r="L611" s="106"/>
      <c r="M611" s="106"/>
      <c r="N611" s="106"/>
      <c r="O611" s="106"/>
      <c r="P611" s="106"/>
      <c r="Q611" s="106"/>
      <c r="R611" s="106"/>
      <c r="S611" s="106"/>
      <c r="T611" s="106"/>
      <c r="U611" s="106"/>
      <c r="V611" s="106"/>
      <c r="W611" s="106"/>
      <c r="X611" s="106"/>
      <c r="Y611" s="106"/>
      <c r="Z611" s="106"/>
      <c r="AA611" s="106"/>
      <c r="AB611" s="106"/>
      <c r="AC611" s="106"/>
      <c r="AD611" s="106"/>
      <c r="AE611" s="106"/>
      <c r="AF611" s="106"/>
      <c r="AG611" s="106"/>
      <c r="AH611" s="106"/>
      <c r="AI611" s="106"/>
      <c r="AJ611" s="106"/>
      <c r="AK611" s="106"/>
      <c r="AL611" s="106"/>
      <c r="AM611" s="106"/>
      <c r="AN611" s="106"/>
      <c r="AO611" s="106"/>
      <c r="AP611" s="106"/>
      <c r="AQ611" s="106"/>
      <c r="AR611" s="106"/>
      <c r="AS611" s="106"/>
      <c r="AT611" s="106"/>
      <c r="AU611" s="106"/>
      <c r="AV611" s="106"/>
      <c r="AW611" s="106"/>
      <c r="AX611" s="106"/>
      <c r="AY611" s="106"/>
      <c r="AZ611" s="106"/>
      <c r="BA611" s="106"/>
      <c r="BB611" s="106"/>
    </row>
    <row r="612" spans="2:54">
      <c r="B612" s="106"/>
      <c r="C612" s="106"/>
      <c r="D612" s="106"/>
      <c r="E612" s="106"/>
      <c r="F612" s="106"/>
      <c r="G612" s="106"/>
      <c r="H612" s="106"/>
      <c r="I612" s="106"/>
      <c r="J612" s="106"/>
      <c r="K612" s="106"/>
      <c r="L612" s="106"/>
      <c r="M612" s="106"/>
      <c r="N612" s="106"/>
      <c r="O612" s="106"/>
      <c r="P612" s="106"/>
      <c r="Q612" s="106"/>
      <c r="R612" s="106"/>
      <c r="S612" s="106"/>
      <c r="T612" s="106"/>
      <c r="U612" s="106"/>
      <c r="V612" s="106"/>
      <c r="W612" s="106"/>
      <c r="X612" s="106"/>
      <c r="Y612" s="106"/>
      <c r="Z612" s="106"/>
      <c r="AA612" s="106"/>
      <c r="AB612" s="106"/>
      <c r="AC612" s="106"/>
      <c r="AD612" s="106"/>
      <c r="AE612" s="106"/>
      <c r="AF612" s="106"/>
      <c r="AG612" s="106"/>
      <c r="AH612" s="106"/>
      <c r="AI612" s="106"/>
      <c r="AJ612" s="106"/>
      <c r="AK612" s="106"/>
      <c r="AL612" s="106"/>
      <c r="AM612" s="106"/>
      <c r="AN612" s="106"/>
      <c r="AO612" s="106"/>
      <c r="AP612" s="106"/>
      <c r="AQ612" s="106"/>
      <c r="AR612" s="106"/>
      <c r="AS612" s="106"/>
      <c r="AT612" s="106"/>
      <c r="AU612" s="106"/>
      <c r="AV612" s="106"/>
      <c r="AW612" s="106"/>
      <c r="AX612" s="106"/>
      <c r="AY612" s="106"/>
      <c r="AZ612" s="106"/>
      <c r="BA612" s="106"/>
      <c r="BB612" s="106"/>
    </row>
    <row r="613" spans="2:54">
      <c r="B613" s="106"/>
      <c r="C613" s="106"/>
      <c r="D613" s="106"/>
      <c r="E613" s="106"/>
      <c r="F613" s="106"/>
      <c r="G613" s="106"/>
      <c r="H613" s="106"/>
      <c r="I613" s="106"/>
      <c r="J613" s="106"/>
      <c r="K613" s="106"/>
      <c r="L613" s="106"/>
      <c r="M613" s="106"/>
      <c r="N613" s="106"/>
      <c r="O613" s="106"/>
      <c r="P613" s="106"/>
      <c r="Q613" s="106"/>
      <c r="R613" s="106"/>
      <c r="S613" s="106"/>
      <c r="T613" s="106"/>
      <c r="U613" s="106"/>
      <c r="V613" s="106"/>
      <c r="W613" s="106"/>
      <c r="X613" s="106"/>
      <c r="Y613" s="106"/>
      <c r="Z613" s="106"/>
      <c r="AA613" s="106"/>
      <c r="AB613" s="106"/>
      <c r="AC613" s="106"/>
      <c r="AD613" s="106"/>
      <c r="AE613" s="106"/>
      <c r="AF613" s="106"/>
      <c r="AG613" s="106"/>
      <c r="AH613" s="106"/>
      <c r="AI613" s="106"/>
      <c r="AJ613" s="106"/>
      <c r="AK613" s="106"/>
      <c r="AL613" s="106"/>
      <c r="AM613" s="106"/>
      <c r="AN613" s="106"/>
      <c r="AO613" s="106"/>
      <c r="AP613" s="106"/>
      <c r="AQ613" s="106"/>
      <c r="AR613" s="106"/>
      <c r="AS613" s="106"/>
      <c r="AT613" s="106"/>
      <c r="AU613" s="106"/>
      <c r="AV613" s="106"/>
      <c r="AW613" s="106"/>
      <c r="AX613" s="106"/>
      <c r="AY613" s="106"/>
      <c r="AZ613" s="106"/>
      <c r="BA613" s="106"/>
      <c r="BB613" s="106"/>
    </row>
    <row r="614" spans="2:54">
      <c r="B614" s="106"/>
      <c r="C614" s="106"/>
      <c r="D614" s="106"/>
      <c r="E614" s="106"/>
      <c r="F614" s="106"/>
      <c r="G614" s="106"/>
      <c r="H614" s="106"/>
      <c r="I614" s="106"/>
      <c r="J614" s="106"/>
      <c r="K614" s="106"/>
      <c r="L614" s="106"/>
      <c r="M614" s="106"/>
      <c r="N614" s="106"/>
      <c r="O614" s="106"/>
      <c r="P614" s="106"/>
      <c r="Q614" s="106"/>
      <c r="R614" s="106"/>
      <c r="S614" s="106"/>
      <c r="T614" s="106"/>
      <c r="U614" s="106"/>
      <c r="V614" s="106"/>
      <c r="W614" s="106"/>
      <c r="X614" s="106"/>
      <c r="Y614" s="106"/>
      <c r="Z614" s="106"/>
      <c r="AA614" s="106"/>
      <c r="AB614" s="106"/>
      <c r="AC614" s="106"/>
      <c r="AD614" s="106"/>
      <c r="AE614" s="106"/>
      <c r="AF614" s="106"/>
      <c r="AG614" s="106"/>
      <c r="AH614" s="106"/>
      <c r="AI614" s="106"/>
      <c r="AJ614" s="106"/>
      <c r="AK614" s="106"/>
      <c r="AL614" s="106"/>
      <c r="AM614" s="106"/>
      <c r="AN614" s="106"/>
      <c r="AO614" s="106"/>
      <c r="AP614" s="106"/>
      <c r="AQ614" s="106"/>
      <c r="AR614" s="106"/>
      <c r="AS614" s="106"/>
      <c r="AT614" s="106"/>
      <c r="AU614" s="106"/>
      <c r="AV614" s="106"/>
      <c r="AW614" s="106"/>
      <c r="AX614" s="106"/>
      <c r="AY614" s="106"/>
      <c r="AZ614" s="106"/>
      <c r="BA614" s="106"/>
      <c r="BB614" s="106"/>
    </row>
    <row r="615" spans="2:54">
      <c r="B615" s="106"/>
      <c r="C615" s="106"/>
      <c r="D615" s="106"/>
      <c r="E615" s="106"/>
      <c r="F615" s="106"/>
      <c r="G615" s="106"/>
      <c r="H615" s="106"/>
      <c r="I615" s="106"/>
      <c r="J615" s="106"/>
      <c r="K615" s="106"/>
      <c r="L615" s="106"/>
      <c r="M615" s="106"/>
      <c r="N615" s="106"/>
      <c r="O615" s="106"/>
      <c r="P615" s="106"/>
      <c r="Q615" s="106"/>
      <c r="R615" s="106"/>
      <c r="S615" s="106"/>
      <c r="T615" s="106"/>
      <c r="U615" s="106"/>
      <c r="V615" s="106"/>
      <c r="W615" s="106"/>
      <c r="X615" s="106"/>
      <c r="Y615" s="106"/>
      <c r="Z615" s="106"/>
      <c r="AA615" s="106"/>
      <c r="AB615" s="106"/>
      <c r="AC615" s="106"/>
      <c r="AD615" s="106"/>
      <c r="AE615" s="106"/>
      <c r="AF615" s="106"/>
      <c r="AG615" s="106"/>
      <c r="AH615" s="106"/>
      <c r="AI615" s="106"/>
      <c r="AJ615" s="106"/>
      <c r="AK615" s="106"/>
      <c r="AL615" s="106"/>
      <c r="AM615" s="106"/>
      <c r="AN615" s="106"/>
      <c r="AO615" s="106"/>
      <c r="AP615" s="106"/>
      <c r="AQ615" s="106"/>
      <c r="AR615" s="106"/>
      <c r="AS615" s="106"/>
      <c r="AT615" s="106"/>
      <c r="AU615" s="106"/>
      <c r="AV615" s="106"/>
      <c r="AW615" s="106"/>
      <c r="AX615" s="106"/>
      <c r="AY615" s="106"/>
      <c r="AZ615" s="106"/>
      <c r="BA615" s="106"/>
      <c r="BB615" s="106"/>
    </row>
    <row r="616" spans="2:54">
      <c r="B616" s="106"/>
      <c r="C616" s="106"/>
      <c r="D616" s="106"/>
      <c r="E616" s="106"/>
      <c r="F616" s="106"/>
      <c r="G616" s="106"/>
      <c r="H616" s="106"/>
      <c r="I616" s="106"/>
      <c r="J616" s="106"/>
      <c r="K616" s="106"/>
      <c r="L616" s="106"/>
      <c r="M616" s="106"/>
      <c r="N616" s="106"/>
      <c r="O616" s="106"/>
      <c r="P616" s="106"/>
      <c r="Q616" s="106"/>
      <c r="R616" s="106"/>
      <c r="S616" s="106"/>
      <c r="T616" s="106"/>
      <c r="U616" s="106"/>
      <c r="V616" s="106"/>
      <c r="W616" s="106"/>
      <c r="X616" s="106"/>
      <c r="Y616" s="106"/>
      <c r="Z616" s="106"/>
      <c r="AA616" s="106"/>
      <c r="AB616" s="106"/>
      <c r="AC616" s="106"/>
      <c r="AD616" s="106"/>
      <c r="AE616" s="106"/>
      <c r="AF616" s="106"/>
      <c r="AG616" s="106"/>
      <c r="AH616" s="106"/>
      <c r="AI616" s="106"/>
      <c r="AJ616" s="106"/>
      <c r="AK616" s="106"/>
      <c r="AL616" s="106"/>
      <c r="AM616" s="106"/>
      <c r="AN616" s="106"/>
      <c r="AO616" s="106"/>
      <c r="AP616" s="106"/>
      <c r="AQ616" s="106"/>
      <c r="AR616" s="106"/>
      <c r="AS616" s="106"/>
      <c r="AT616" s="106"/>
      <c r="AU616" s="106"/>
      <c r="AV616" s="106"/>
      <c r="AW616" s="106"/>
      <c r="AX616" s="106"/>
      <c r="AY616" s="106"/>
      <c r="AZ616" s="106"/>
      <c r="BA616" s="106"/>
      <c r="BB616" s="106"/>
    </row>
    <row r="617" spans="2:54">
      <c r="B617" s="106"/>
      <c r="C617" s="106"/>
      <c r="D617" s="106"/>
      <c r="E617" s="106"/>
      <c r="F617" s="106"/>
      <c r="G617" s="106"/>
      <c r="H617" s="106"/>
      <c r="I617" s="106"/>
      <c r="J617" s="106"/>
      <c r="K617" s="106"/>
      <c r="L617" s="106"/>
      <c r="M617" s="106"/>
      <c r="N617" s="106"/>
      <c r="O617" s="106"/>
      <c r="P617" s="106"/>
      <c r="Q617" s="106"/>
      <c r="R617" s="106"/>
      <c r="S617" s="106"/>
      <c r="T617" s="106"/>
      <c r="U617" s="106"/>
      <c r="V617" s="106"/>
      <c r="W617" s="106"/>
      <c r="X617" s="106"/>
      <c r="Y617" s="106"/>
      <c r="Z617" s="106"/>
      <c r="AA617" s="106"/>
      <c r="AB617" s="106"/>
      <c r="AC617" s="106"/>
      <c r="AD617" s="106"/>
      <c r="AE617" s="106"/>
      <c r="AF617" s="106"/>
      <c r="AG617" s="106"/>
      <c r="AH617" s="106"/>
      <c r="AI617" s="106"/>
      <c r="AJ617" s="106"/>
      <c r="AK617" s="106"/>
      <c r="AL617" s="106"/>
      <c r="AM617" s="106"/>
      <c r="AN617" s="106"/>
      <c r="AO617" s="106"/>
      <c r="AP617" s="106"/>
      <c r="AQ617" s="106"/>
      <c r="AR617" s="106"/>
      <c r="AS617" s="106"/>
      <c r="AT617" s="106"/>
      <c r="AU617" s="106"/>
      <c r="AV617" s="106"/>
      <c r="AW617" s="106"/>
      <c r="AX617" s="106"/>
      <c r="AY617" s="106"/>
      <c r="AZ617" s="106"/>
      <c r="BA617" s="106"/>
      <c r="BB617" s="106"/>
    </row>
    <row r="618" spans="2:54">
      <c r="B618" s="106"/>
      <c r="C618" s="106"/>
      <c r="D618" s="106"/>
      <c r="E618" s="106"/>
      <c r="F618" s="106"/>
      <c r="G618" s="106"/>
      <c r="H618" s="106"/>
      <c r="I618" s="106"/>
      <c r="J618" s="106"/>
      <c r="K618" s="106"/>
      <c r="L618" s="106"/>
      <c r="M618" s="106"/>
      <c r="N618" s="106"/>
      <c r="O618" s="106"/>
      <c r="P618" s="106"/>
      <c r="Q618" s="106"/>
      <c r="R618" s="106"/>
      <c r="S618" s="106"/>
      <c r="T618" s="106"/>
      <c r="U618" s="106"/>
      <c r="V618" s="106"/>
      <c r="W618" s="106"/>
      <c r="X618" s="106"/>
      <c r="Y618" s="106"/>
      <c r="Z618" s="106"/>
      <c r="AA618" s="106"/>
      <c r="AB618" s="106"/>
      <c r="AC618" s="106"/>
      <c r="AD618" s="106"/>
      <c r="AE618" s="106"/>
      <c r="AF618" s="106"/>
      <c r="AG618" s="106"/>
      <c r="AH618" s="106"/>
      <c r="AI618" s="106"/>
      <c r="AJ618" s="106"/>
      <c r="AK618" s="106"/>
      <c r="AL618" s="106"/>
      <c r="AM618" s="106"/>
      <c r="AN618" s="106"/>
      <c r="AO618" s="106"/>
      <c r="AP618" s="106"/>
      <c r="AQ618" s="106"/>
      <c r="AR618" s="106"/>
      <c r="AS618" s="106"/>
      <c r="AT618" s="106"/>
      <c r="AU618" s="106"/>
      <c r="AV618" s="106"/>
      <c r="AW618" s="106"/>
      <c r="AX618" s="106"/>
      <c r="AY618" s="106"/>
      <c r="AZ618" s="106"/>
      <c r="BA618" s="106"/>
      <c r="BB618" s="106"/>
    </row>
    <row r="619" spans="2:54">
      <c r="B619" s="106"/>
      <c r="C619" s="106"/>
      <c r="D619" s="106"/>
      <c r="E619" s="106"/>
      <c r="F619" s="106"/>
      <c r="G619" s="106"/>
      <c r="H619" s="106"/>
      <c r="I619" s="106"/>
      <c r="J619" s="106"/>
      <c r="K619" s="106"/>
      <c r="L619" s="106"/>
      <c r="M619" s="106"/>
      <c r="N619" s="106"/>
      <c r="O619" s="106"/>
      <c r="P619" s="106"/>
      <c r="Q619" s="106"/>
      <c r="R619" s="106"/>
      <c r="S619" s="106"/>
      <c r="T619" s="106"/>
      <c r="U619" s="106"/>
      <c r="V619" s="106"/>
      <c r="W619" s="106"/>
      <c r="X619" s="106"/>
      <c r="Y619" s="106"/>
      <c r="Z619" s="106"/>
      <c r="AA619" s="106"/>
      <c r="AB619" s="106"/>
      <c r="AC619" s="106"/>
      <c r="AD619" s="106"/>
      <c r="AE619" s="106"/>
      <c r="AF619" s="106"/>
      <c r="AG619" s="106"/>
      <c r="AH619" s="106"/>
      <c r="AI619" s="106"/>
      <c r="AJ619" s="106"/>
      <c r="AK619" s="106"/>
      <c r="AL619" s="106"/>
      <c r="AM619" s="106"/>
      <c r="AN619" s="106"/>
      <c r="AO619" s="106"/>
      <c r="AP619" s="106"/>
      <c r="AQ619" s="106"/>
      <c r="AR619" s="106"/>
      <c r="AS619" s="106"/>
      <c r="AT619" s="106"/>
      <c r="AU619" s="106"/>
      <c r="AV619" s="106"/>
      <c r="AW619" s="106"/>
      <c r="AX619" s="106"/>
      <c r="AY619" s="106"/>
      <c r="AZ619" s="106"/>
      <c r="BA619" s="106"/>
      <c r="BB619" s="106"/>
    </row>
    <row r="620" spans="2:54">
      <c r="B620" s="106"/>
      <c r="C620" s="106"/>
      <c r="D620" s="106"/>
      <c r="E620" s="106"/>
      <c r="F620" s="106"/>
      <c r="G620" s="106"/>
      <c r="H620" s="106"/>
      <c r="I620" s="106"/>
      <c r="J620" s="106"/>
      <c r="K620" s="106"/>
      <c r="L620" s="106"/>
      <c r="M620" s="106"/>
      <c r="N620" s="106"/>
      <c r="O620" s="106"/>
      <c r="P620" s="106"/>
      <c r="Q620" s="106"/>
      <c r="R620" s="106"/>
      <c r="S620" s="106"/>
      <c r="T620" s="106"/>
      <c r="U620" s="106"/>
      <c r="V620" s="106"/>
      <c r="W620" s="106"/>
      <c r="X620" s="106"/>
      <c r="Y620" s="106"/>
      <c r="Z620" s="106"/>
      <c r="AA620" s="106"/>
      <c r="AB620" s="106"/>
      <c r="AC620" s="106"/>
      <c r="AD620" s="106"/>
      <c r="AE620" s="106"/>
      <c r="AF620" s="106"/>
      <c r="AG620" s="106"/>
      <c r="AH620" s="106"/>
      <c r="AI620" s="106"/>
      <c r="AJ620" s="106"/>
      <c r="AK620" s="106"/>
      <c r="AL620" s="106"/>
      <c r="AM620" s="106"/>
      <c r="AN620" s="106"/>
      <c r="AO620" s="106"/>
      <c r="AP620" s="106"/>
      <c r="AQ620" s="106"/>
      <c r="AR620" s="106"/>
      <c r="AS620" s="106"/>
      <c r="AT620" s="106"/>
      <c r="AU620" s="106"/>
      <c r="AV620" s="106"/>
      <c r="AW620" s="106"/>
      <c r="AX620" s="106"/>
      <c r="AY620" s="106"/>
      <c r="AZ620" s="106"/>
      <c r="BA620" s="106"/>
      <c r="BB620" s="106"/>
    </row>
    <row r="621" spans="2:54">
      <c r="B621" s="106"/>
      <c r="C621" s="106"/>
      <c r="D621" s="106"/>
      <c r="E621" s="106"/>
      <c r="F621" s="106"/>
      <c r="G621" s="106"/>
      <c r="H621" s="106"/>
      <c r="I621" s="106"/>
      <c r="J621" s="106"/>
      <c r="K621" s="106"/>
      <c r="L621" s="106"/>
      <c r="M621" s="106"/>
      <c r="N621" s="106"/>
      <c r="O621" s="106"/>
      <c r="P621" s="106"/>
      <c r="Q621" s="106"/>
      <c r="R621" s="106"/>
      <c r="S621" s="106"/>
      <c r="T621" s="106"/>
      <c r="U621" s="106"/>
      <c r="V621" s="106"/>
      <c r="W621" s="106"/>
      <c r="X621" s="106"/>
      <c r="Y621" s="106"/>
      <c r="Z621" s="106"/>
      <c r="AA621" s="106"/>
      <c r="AB621" s="106"/>
      <c r="AC621" s="106"/>
      <c r="AD621" s="106"/>
      <c r="AE621" s="106"/>
      <c r="AF621" s="106"/>
      <c r="AG621" s="106"/>
      <c r="AH621" s="106"/>
      <c r="AI621" s="106"/>
      <c r="AJ621" s="106"/>
      <c r="AK621" s="106"/>
      <c r="AL621" s="106"/>
      <c r="AM621" s="106"/>
      <c r="AN621" s="106"/>
      <c r="AO621" s="106"/>
      <c r="AP621" s="106"/>
      <c r="AQ621" s="106"/>
      <c r="AR621" s="106"/>
      <c r="AS621" s="106"/>
      <c r="AT621" s="106"/>
      <c r="AU621" s="106"/>
      <c r="AV621" s="106"/>
      <c r="AW621" s="106"/>
      <c r="AX621" s="106"/>
      <c r="AY621" s="106"/>
      <c r="AZ621" s="106"/>
      <c r="BA621" s="106"/>
      <c r="BB621" s="106"/>
    </row>
    <row r="622" spans="2:54">
      <c r="B622" s="106"/>
      <c r="C622" s="106"/>
      <c r="D622" s="106"/>
      <c r="E622" s="106"/>
      <c r="F622" s="106"/>
      <c r="G622" s="106"/>
      <c r="H622" s="106"/>
      <c r="I622" s="106"/>
      <c r="J622" s="106"/>
      <c r="K622" s="106"/>
      <c r="L622" s="106"/>
      <c r="M622" s="106"/>
      <c r="N622" s="106"/>
      <c r="O622" s="106"/>
      <c r="P622" s="106"/>
      <c r="Q622" s="106"/>
      <c r="R622" s="106"/>
      <c r="S622" s="106"/>
      <c r="T622" s="106"/>
      <c r="U622" s="106"/>
      <c r="V622" s="106"/>
      <c r="W622" s="106"/>
      <c r="X622" s="106"/>
      <c r="Y622" s="106"/>
      <c r="Z622" s="106"/>
      <c r="AA622" s="106"/>
      <c r="AB622" s="106"/>
      <c r="AC622" s="106"/>
      <c r="AD622" s="106"/>
      <c r="AE622" s="106"/>
      <c r="AF622" s="106"/>
      <c r="AG622" s="106"/>
      <c r="AH622" s="106"/>
      <c r="AI622" s="106"/>
      <c r="AJ622" s="106"/>
      <c r="AK622" s="106"/>
      <c r="AL622" s="106"/>
      <c r="AM622" s="106"/>
      <c r="AN622" s="106"/>
      <c r="AO622" s="106"/>
      <c r="AP622" s="106"/>
      <c r="AQ622" s="106"/>
      <c r="AR622" s="106"/>
      <c r="AS622" s="106"/>
      <c r="AT622" s="106"/>
      <c r="AU622" s="106"/>
      <c r="AV622" s="106"/>
      <c r="AW622" s="106"/>
      <c r="AX622" s="106"/>
      <c r="AY622" s="106"/>
      <c r="AZ622" s="106"/>
      <c r="BA622" s="106"/>
      <c r="BB622" s="106"/>
    </row>
    <row r="623" spans="2:54">
      <c r="B623" s="106"/>
      <c r="C623" s="106"/>
      <c r="D623" s="106"/>
      <c r="E623" s="106"/>
      <c r="F623" s="106"/>
      <c r="G623" s="106"/>
      <c r="H623" s="106"/>
      <c r="I623" s="106"/>
      <c r="J623" s="106"/>
      <c r="K623" s="106"/>
      <c r="L623" s="106"/>
      <c r="M623" s="106"/>
      <c r="N623" s="106"/>
      <c r="O623" s="106"/>
      <c r="P623" s="106"/>
      <c r="Q623" s="106"/>
      <c r="R623" s="106"/>
      <c r="S623" s="106"/>
      <c r="T623" s="106"/>
      <c r="U623" s="106"/>
      <c r="V623" s="106"/>
      <c r="W623" s="106"/>
      <c r="X623" s="106"/>
      <c r="Y623" s="106"/>
      <c r="Z623" s="106"/>
      <c r="AA623" s="106"/>
      <c r="AB623" s="106"/>
      <c r="AC623" s="106"/>
      <c r="AD623" s="106"/>
      <c r="AE623" s="106"/>
      <c r="AF623" s="106"/>
      <c r="AG623" s="106"/>
      <c r="AH623" s="106"/>
      <c r="AI623" s="106"/>
      <c r="AJ623" s="106"/>
      <c r="AK623" s="106"/>
      <c r="AL623" s="106"/>
      <c r="AM623" s="106"/>
      <c r="AN623" s="106"/>
      <c r="AO623" s="106"/>
      <c r="AP623" s="106"/>
      <c r="AQ623" s="106"/>
      <c r="AR623" s="106"/>
      <c r="AS623" s="106"/>
      <c r="AT623" s="106"/>
      <c r="AU623" s="106"/>
      <c r="AV623" s="106"/>
      <c r="AW623" s="106"/>
      <c r="AX623" s="106"/>
      <c r="AY623" s="106"/>
      <c r="AZ623" s="106"/>
      <c r="BA623" s="106"/>
      <c r="BB623" s="106"/>
    </row>
    <row r="624" spans="2:54">
      <c r="B624" s="106"/>
      <c r="C624" s="106"/>
      <c r="D624" s="106"/>
      <c r="E624" s="106"/>
      <c r="F624" s="106"/>
      <c r="G624" s="106"/>
      <c r="H624" s="106"/>
      <c r="I624" s="106"/>
      <c r="J624" s="106"/>
      <c r="K624" s="106"/>
      <c r="L624" s="106"/>
      <c r="M624" s="106"/>
      <c r="N624" s="106"/>
      <c r="O624" s="106"/>
      <c r="P624" s="106"/>
      <c r="Q624" s="106"/>
      <c r="R624" s="106"/>
      <c r="S624" s="106"/>
      <c r="T624" s="106"/>
      <c r="U624" s="106"/>
      <c r="V624" s="106"/>
      <c r="W624" s="106"/>
      <c r="X624" s="106"/>
      <c r="Y624" s="106"/>
      <c r="Z624" s="106"/>
      <c r="AA624" s="106"/>
      <c r="AB624" s="106"/>
      <c r="AC624" s="106"/>
      <c r="AD624" s="106"/>
      <c r="AE624" s="106"/>
      <c r="AF624" s="106"/>
      <c r="AG624" s="106"/>
      <c r="AH624" s="106"/>
      <c r="AI624" s="106"/>
      <c r="AJ624" s="106"/>
      <c r="AK624" s="106"/>
      <c r="AL624" s="106"/>
      <c r="AM624" s="106"/>
      <c r="AN624" s="106"/>
      <c r="AO624" s="106"/>
      <c r="AP624" s="106"/>
      <c r="AQ624" s="106"/>
      <c r="AR624" s="106"/>
      <c r="AS624" s="106"/>
      <c r="AT624" s="106"/>
      <c r="AU624" s="106"/>
      <c r="AV624" s="106"/>
      <c r="AW624" s="106"/>
      <c r="AX624" s="106"/>
      <c r="AY624" s="106"/>
      <c r="AZ624" s="106"/>
      <c r="BA624" s="106"/>
      <c r="BB624" s="106"/>
    </row>
    <row r="625" spans="2:54">
      <c r="B625" s="106"/>
      <c r="C625" s="106"/>
      <c r="D625" s="106"/>
      <c r="E625" s="106"/>
      <c r="F625" s="106"/>
      <c r="G625" s="106"/>
      <c r="H625" s="106"/>
      <c r="I625" s="106"/>
      <c r="J625" s="106"/>
      <c r="K625" s="106"/>
      <c r="L625" s="106"/>
      <c r="M625" s="106"/>
      <c r="N625" s="106"/>
      <c r="O625" s="106"/>
      <c r="P625" s="106"/>
      <c r="Q625" s="106"/>
      <c r="R625" s="106"/>
      <c r="S625" s="106"/>
      <c r="T625" s="106"/>
      <c r="U625" s="106"/>
      <c r="V625" s="106"/>
      <c r="W625" s="106"/>
      <c r="X625" s="106"/>
      <c r="Y625" s="106"/>
      <c r="Z625" s="106"/>
      <c r="AA625" s="106"/>
      <c r="AB625" s="106"/>
      <c r="AC625" s="106"/>
      <c r="AD625" s="106"/>
      <c r="AE625" s="106"/>
      <c r="AF625" s="106"/>
      <c r="AG625" s="106"/>
      <c r="AH625" s="106"/>
      <c r="AI625" s="106"/>
      <c r="AJ625" s="106"/>
      <c r="AK625" s="106"/>
      <c r="AL625" s="106"/>
      <c r="AM625" s="106"/>
      <c r="AN625" s="106"/>
      <c r="AO625" s="106"/>
      <c r="AP625" s="106"/>
      <c r="AQ625" s="106"/>
      <c r="AR625" s="106"/>
      <c r="AS625" s="106"/>
      <c r="AT625" s="106"/>
      <c r="AU625" s="106"/>
      <c r="AV625" s="106"/>
      <c r="AW625" s="106"/>
      <c r="AX625" s="106"/>
      <c r="AY625" s="106"/>
      <c r="AZ625" s="106"/>
      <c r="BA625" s="106"/>
      <c r="BB625" s="106"/>
    </row>
    <row r="626" spans="2:54">
      <c r="B626" s="106"/>
      <c r="C626" s="106"/>
      <c r="D626" s="106"/>
      <c r="E626" s="106"/>
      <c r="F626" s="106"/>
      <c r="G626" s="106"/>
      <c r="H626" s="106"/>
      <c r="I626" s="106"/>
      <c r="J626" s="106"/>
      <c r="K626" s="106"/>
      <c r="L626" s="106"/>
      <c r="M626" s="106"/>
      <c r="N626" s="106"/>
      <c r="O626" s="106"/>
      <c r="P626" s="106"/>
      <c r="Q626" s="106"/>
      <c r="R626" s="106"/>
      <c r="S626" s="106"/>
      <c r="T626" s="106"/>
      <c r="U626" s="106"/>
      <c r="V626" s="106"/>
      <c r="W626" s="106"/>
      <c r="X626" s="106"/>
      <c r="Y626" s="106"/>
      <c r="Z626" s="106"/>
      <c r="AA626" s="106"/>
      <c r="AB626" s="106"/>
      <c r="AC626" s="106"/>
      <c r="AD626" s="106"/>
      <c r="AE626" s="106"/>
      <c r="AF626" s="106"/>
      <c r="AG626" s="106"/>
      <c r="AH626" s="106"/>
      <c r="AI626" s="106"/>
      <c r="AJ626" s="106"/>
      <c r="AK626" s="106"/>
      <c r="AL626" s="106"/>
      <c r="AM626" s="106"/>
      <c r="AN626" s="106"/>
      <c r="AO626" s="106"/>
      <c r="AP626" s="106"/>
      <c r="AQ626" s="106"/>
      <c r="AR626" s="106"/>
      <c r="AS626" s="106"/>
      <c r="AT626" s="106"/>
      <c r="AU626" s="106"/>
      <c r="AV626" s="106"/>
      <c r="AW626" s="106"/>
      <c r="AX626" s="106"/>
      <c r="AY626" s="106"/>
      <c r="AZ626" s="106"/>
      <c r="BA626" s="106"/>
      <c r="BB626" s="106"/>
    </row>
    <row r="627" spans="2:54">
      <c r="B627" s="106"/>
      <c r="C627" s="106"/>
      <c r="D627" s="106"/>
      <c r="E627" s="106"/>
      <c r="F627" s="106"/>
      <c r="G627" s="106"/>
      <c r="H627" s="106"/>
      <c r="I627" s="106"/>
      <c r="J627" s="106"/>
      <c r="K627" s="106"/>
      <c r="L627" s="106"/>
      <c r="M627" s="106"/>
      <c r="N627" s="106"/>
      <c r="O627" s="106"/>
      <c r="P627" s="106"/>
      <c r="Q627" s="106"/>
      <c r="R627" s="106"/>
      <c r="S627" s="106"/>
      <c r="T627" s="106"/>
      <c r="U627" s="106"/>
      <c r="V627" s="106"/>
      <c r="W627" s="106"/>
      <c r="X627" s="106"/>
      <c r="Y627" s="106"/>
      <c r="Z627" s="106"/>
      <c r="AA627" s="106"/>
      <c r="AB627" s="106"/>
      <c r="AC627" s="106"/>
      <c r="AD627" s="106"/>
      <c r="AE627" s="106"/>
      <c r="AF627" s="106"/>
      <c r="AG627" s="106"/>
      <c r="AH627" s="106"/>
      <c r="AI627" s="106"/>
      <c r="AJ627" s="106"/>
      <c r="AK627" s="106"/>
      <c r="AL627" s="106"/>
      <c r="AM627" s="106"/>
      <c r="AN627" s="106"/>
      <c r="AO627" s="106"/>
      <c r="AP627" s="106"/>
      <c r="AQ627" s="106"/>
      <c r="AR627" s="106"/>
      <c r="AS627" s="106"/>
      <c r="AT627" s="106"/>
      <c r="AU627" s="106"/>
      <c r="AV627" s="106"/>
      <c r="AW627" s="106"/>
      <c r="AX627" s="106"/>
      <c r="AY627" s="106"/>
      <c r="AZ627" s="106"/>
      <c r="BA627" s="106"/>
      <c r="BB627" s="106"/>
    </row>
    <row r="628" spans="2:54">
      <c r="B628" s="106"/>
      <c r="C628" s="106"/>
      <c r="D628" s="106"/>
      <c r="E628" s="106"/>
      <c r="F628" s="106"/>
      <c r="G628" s="106"/>
      <c r="H628" s="106"/>
      <c r="I628" s="106"/>
      <c r="J628" s="106"/>
      <c r="K628" s="106"/>
      <c r="L628" s="106"/>
      <c r="M628" s="106"/>
      <c r="N628" s="106"/>
      <c r="O628" s="106"/>
      <c r="P628" s="106"/>
      <c r="Q628" s="106"/>
      <c r="R628" s="106"/>
      <c r="S628" s="106"/>
      <c r="T628" s="106"/>
      <c r="U628" s="106"/>
      <c r="V628" s="106"/>
      <c r="W628" s="106"/>
      <c r="X628" s="106"/>
      <c r="Y628" s="106"/>
      <c r="Z628" s="106"/>
      <c r="AA628" s="106"/>
      <c r="AB628" s="106"/>
      <c r="AC628" s="106"/>
      <c r="AD628" s="106"/>
      <c r="AE628" s="106"/>
      <c r="AF628" s="106"/>
      <c r="AG628" s="106"/>
      <c r="AH628" s="106"/>
      <c r="AI628" s="106"/>
      <c r="AJ628" s="106"/>
      <c r="AK628" s="106"/>
      <c r="AL628" s="106"/>
      <c r="AM628" s="106"/>
      <c r="AN628" s="106"/>
      <c r="AO628" s="106"/>
      <c r="AP628" s="106"/>
      <c r="AQ628" s="106"/>
      <c r="AR628" s="106"/>
      <c r="AS628" s="106"/>
      <c r="AT628" s="106"/>
      <c r="AU628" s="106"/>
      <c r="AV628" s="106"/>
      <c r="AW628" s="106"/>
      <c r="AX628" s="106"/>
      <c r="AY628" s="106"/>
      <c r="AZ628" s="106"/>
      <c r="BA628" s="106"/>
      <c r="BB628" s="106"/>
    </row>
    <row r="629" spans="2:54">
      <c r="B629" s="106"/>
      <c r="C629" s="106"/>
      <c r="D629" s="106"/>
      <c r="E629" s="106"/>
      <c r="F629" s="106"/>
      <c r="G629" s="106"/>
      <c r="H629" s="106"/>
      <c r="I629" s="106"/>
      <c r="J629" s="106"/>
      <c r="K629" s="106"/>
      <c r="L629" s="106"/>
      <c r="M629" s="106"/>
      <c r="N629" s="106"/>
      <c r="O629" s="106"/>
      <c r="P629" s="106"/>
      <c r="Q629" s="106"/>
      <c r="R629" s="106"/>
      <c r="S629" s="106"/>
      <c r="T629" s="106"/>
      <c r="U629" s="106"/>
      <c r="V629" s="106"/>
      <c r="W629" s="106"/>
      <c r="X629" s="106"/>
      <c r="Y629" s="106"/>
      <c r="Z629" s="106"/>
      <c r="AA629" s="106"/>
      <c r="AB629" s="106"/>
      <c r="AC629" s="106"/>
      <c r="AD629" s="106"/>
      <c r="AE629" s="106"/>
      <c r="AF629" s="106"/>
      <c r="AG629" s="106"/>
      <c r="AH629" s="106"/>
      <c r="AI629" s="106"/>
      <c r="AJ629" s="106"/>
      <c r="AK629" s="106"/>
      <c r="AL629" s="106"/>
      <c r="AM629" s="106"/>
      <c r="AN629" s="106"/>
      <c r="AO629" s="106"/>
      <c r="AP629" s="106"/>
      <c r="AQ629" s="106"/>
      <c r="AR629" s="106"/>
      <c r="AS629" s="106"/>
      <c r="AT629" s="106"/>
      <c r="AU629" s="106"/>
      <c r="AV629" s="106"/>
      <c r="AW629" s="106"/>
      <c r="AX629" s="106"/>
      <c r="AY629" s="106"/>
      <c r="AZ629" s="106"/>
      <c r="BA629" s="106"/>
      <c r="BB629" s="106"/>
    </row>
    <row r="630" spans="2:54">
      <c r="B630" s="106"/>
      <c r="C630" s="106"/>
      <c r="D630" s="106"/>
      <c r="E630" s="106"/>
      <c r="F630" s="106"/>
      <c r="G630" s="106"/>
      <c r="H630" s="106"/>
      <c r="I630" s="106"/>
      <c r="J630" s="106"/>
      <c r="K630" s="106"/>
      <c r="L630" s="106"/>
      <c r="M630" s="106"/>
      <c r="N630" s="106"/>
      <c r="O630" s="106"/>
      <c r="P630" s="106"/>
      <c r="Q630" s="106"/>
      <c r="R630" s="106"/>
      <c r="S630" s="106"/>
      <c r="T630" s="106"/>
      <c r="U630" s="106"/>
      <c r="V630" s="106"/>
      <c r="W630" s="106"/>
      <c r="X630" s="106"/>
      <c r="Y630" s="106"/>
      <c r="Z630" s="106"/>
      <c r="AA630" s="106"/>
      <c r="AB630" s="106"/>
      <c r="AC630" s="106"/>
      <c r="AD630" s="106"/>
      <c r="AE630" s="106"/>
      <c r="AF630" s="106"/>
      <c r="AG630" s="106"/>
      <c r="AH630" s="106"/>
      <c r="AI630" s="106"/>
      <c r="AJ630" s="106"/>
      <c r="AK630" s="106"/>
      <c r="AL630" s="106"/>
      <c r="AM630" s="106"/>
      <c r="AN630" s="106"/>
      <c r="AO630" s="106"/>
      <c r="AP630" s="106"/>
      <c r="AQ630" s="106"/>
      <c r="AR630" s="106"/>
      <c r="AS630" s="106"/>
      <c r="AT630" s="106"/>
      <c r="AU630" s="106"/>
      <c r="AV630" s="106"/>
      <c r="AW630" s="106"/>
      <c r="AX630" s="106"/>
      <c r="AY630" s="106"/>
      <c r="AZ630" s="106"/>
      <c r="BA630" s="106"/>
      <c r="BB630" s="106"/>
    </row>
    <row r="631" spans="2:54">
      <c r="B631" s="106"/>
      <c r="C631" s="106"/>
      <c r="D631" s="106"/>
      <c r="E631" s="106"/>
      <c r="F631" s="106"/>
      <c r="G631" s="106"/>
      <c r="H631" s="106"/>
      <c r="I631" s="106"/>
      <c r="J631" s="106"/>
      <c r="K631" s="106"/>
      <c r="L631" s="106"/>
      <c r="M631" s="106"/>
      <c r="N631" s="106"/>
      <c r="O631" s="106"/>
      <c r="P631" s="106"/>
      <c r="Q631" s="106"/>
      <c r="R631" s="106"/>
      <c r="S631" s="106"/>
      <c r="T631" s="106"/>
      <c r="U631" s="106"/>
      <c r="V631" s="106"/>
      <c r="W631" s="106"/>
      <c r="X631" s="106"/>
      <c r="Y631" s="106"/>
      <c r="Z631" s="106"/>
      <c r="AA631" s="106"/>
      <c r="AB631" s="106"/>
      <c r="AC631" s="106"/>
      <c r="AD631" s="106"/>
      <c r="AE631" s="106"/>
      <c r="AF631" s="106"/>
      <c r="AG631" s="106"/>
      <c r="AH631" s="106"/>
      <c r="AI631" s="106"/>
      <c r="AJ631" s="106"/>
      <c r="AK631" s="106"/>
      <c r="AL631" s="106"/>
      <c r="AM631" s="106"/>
      <c r="AN631" s="106"/>
      <c r="AO631" s="106"/>
      <c r="AP631" s="106"/>
      <c r="AQ631" s="106"/>
      <c r="AR631" s="106"/>
      <c r="AS631" s="106"/>
      <c r="AT631" s="106"/>
      <c r="AU631" s="106"/>
      <c r="AV631" s="106"/>
      <c r="AW631" s="106"/>
      <c r="AX631" s="106"/>
      <c r="AY631" s="106"/>
      <c r="AZ631" s="106"/>
      <c r="BA631" s="106"/>
      <c r="BB631" s="106"/>
    </row>
    <row r="632" spans="2:54">
      <c r="B632" s="106"/>
      <c r="C632" s="106"/>
      <c r="D632" s="106"/>
      <c r="E632" s="106"/>
      <c r="F632" s="106"/>
      <c r="G632" s="106"/>
      <c r="H632" s="106"/>
      <c r="I632" s="106"/>
      <c r="J632" s="106"/>
      <c r="K632" s="106"/>
      <c r="L632" s="106"/>
      <c r="M632" s="106"/>
      <c r="N632" s="106"/>
      <c r="O632" s="106"/>
      <c r="P632" s="106"/>
      <c r="Q632" s="106"/>
      <c r="R632" s="106"/>
      <c r="S632" s="106"/>
      <c r="T632" s="106"/>
      <c r="U632" s="106"/>
      <c r="V632" s="106"/>
      <c r="W632" s="106"/>
      <c r="X632" s="106"/>
      <c r="Y632" s="106"/>
      <c r="Z632" s="106"/>
      <c r="AA632" s="106"/>
      <c r="AB632" s="106"/>
      <c r="AC632" s="106"/>
      <c r="AD632" s="106"/>
      <c r="AE632" s="106"/>
      <c r="AF632" s="106"/>
      <c r="AG632" s="106"/>
      <c r="AH632" s="106"/>
      <c r="AI632" s="106"/>
      <c r="AJ632" s="106"/>
      <c r="AK632" s="106"/>
      <c r="AL632" s="106"/>
      <c r="AM632" s="106"/>
      <c r="AN632" s="106"/>
      <c r="AO632" s="106"/>
      <c r="AP632" s="106"/>
      <c r="AQ632" s="106"/>
      <c r="AR632" s="106"/>
      <c r="AS632" s="106"/>
      <c r="AT632" s="106"/>
      <c r="AU632" s="106"/>
      <c r="AV632" s="106"/>
      <c r="AW632" s="106"/>
      <c r="AX632" s="106"/>
      <c r="AY632" s="106"/>
      <c r="AZ632" s="106"/>
      <c r="BA632" s="106"/>
      <c r="BB632" s="106"/>
    </row>
    <row r="633" spans="2:54">
      <c r="B633" s="106"/>
      <c r="C633" s="106"/>
      <c r="D633" s="106"/>
      <c r="E633" s="106"/>
      <c r="F633" s="106"/>
      <c r="G633" s="106"/>
      <c r="H633" s="106"/>
      <c r="I633" s="106"/>
      <c r="J633" s="106"/>
      <c r="K633" s="106"/>
      <c r="L633" s="106"/>
      <c r="M633" s="106"/>
      <c r="N633" s="106"/>
      <c r="O633" s="106"/>
      <c r="P633" s="106"/>
      <c r="Q633" s="106"/>
      <c r="R633" s="106"/>
      <c r="S633" s="106"/>
      <c r="T633" s="106"/>
      <c r="U633" s="106"/>
      <c r="V633" s="106"/>
      <c r="W633" s="106"/>
      <c r="X633" s="106"/>
      <c r="Y633" s="106"/>
      <c r="Z633" s="106"/>
      <c r="AA633" s="106"/>
      <c r="AB633" s="106"/>
      <c r="AC633" s="106"/>
      <c r="AD633" s="106"/>
      <c r="AE633" s="106"/>
      <c r="AF633" s="106"/>
      <c r="AG633" s="106"/>
      <c r="AH633" s="106"/>
      <c r="AI633" s="106"/>
      <c r="AJ633" s="106"/>
      <c r="AK633" s="106"/>
      <c r="AL633" s="106"/>
      <c r="AM633" s="106"/>
      <c r="AN633" s="106"/>
      <c r="AO633" s="106"/>
      <c r="AP633" s="106"/>
      <c r="AQ633" s="106"/>
      <c r="AR633" s="106"/>
      <c r="AS633" s="106"/>
      <c r="AT633" s="106"/>
      <c r="AU633" s="106"/>
      <c r="AV633" s="106"/>
      <c r="AW633" s="106"/>
      <c r="AX633" s="106"/>
      <c r="AY633" s="106"/>
      <c r="AZ633" s="106"/>
      <c r="BA633" s="106"/>
      <c r="BB633" s="106"/>
    </row>
    <row r="634" spans="2:54">
      <c r="B634" s="106"/>
      <c r="C634" s="106"/>
      <c r="D634" s="106"/>
      <c r="E634" s="106"/>
      <c r="F634" s="106"/>
      <c r="G634" s="106"/>
      <c r="H634" s="106"/>
      <c r="I634" s="106"/>
      <c r="J634" s="106"/>
      <c r="K634" s="106"/>
      <c r="L634" s="106"/>
      <c r="M634" s="106"/>
      <c r="N634" s="106"/>
      <c r="O634" s="106"/>
      <c r="P634" s="106"/>
      <c r="Q634" s="106"/>
      <c r="R634" s="106"/>
      <c r="S634" s="106"/>
      <c r="T634" s="106"/>
      <c r="U634" s="106"/>
      <c r="V634" s="106"/>
      <c r="W634" s="106"/>
      <c r="X634" s="106"/>
      <c r="Y634" s="106"/>
      <c r="Z634" s="106"/>
      <c r="AA634" s="106"/>
      <c r="AB634" s="106"/>
      <c r="AC634" s="106"/>
      <c r="AD634" s="106"/>
      <c r="AE634" s="106"/>
      <c r="AF634" s="106"/>
      <c r="AG634" s="106"/>
      <c r="AH634" s="106"/>
      <c r="AI634" s="106"/>
      <c r="AJ634" s="106"/>
      <c r="AK634" s="106"/>
      <c r="AL634" s="106"/>
      <c r="AM634" s="106"/>
      <c r="AN634" s="106"/>
      <c r="AO634" s="106"/>
      <c r="AP634" s="106"/>
      <c r="AQ634" s="106"/>
      <c r="AR634" s="106"/>
      <c r="AS634" s="106"/>
      <c r="AT634" s="106"/>
      <c r="AU634" s="106"/>
      <c r="AV634" s="106"/>
      <c r="AW634" s="106"/>
      <c r="AX634" s="106"/>
      <c r="AY634" s="106"/>
      <c r="AZ634" s="106"/>
      <c r="BA634" s="106"/>
      <c r="BB634" s="106"/>
    </row>
    <row r="635" spans="2:54">
      <c r="B635" s="106"/>
      <c r="C635" s="106"/>
      <c r="D635" s="106"/>
      <c r="E635" s="106"/>
      <c r="F635" s="106"/>
      <c r="G635" s="106"/>
      <c r="H635" s="106"/>
      <c r="I635" s="106"/>
      <c r="J635" s="106"/>
      <c r="K635" s="106"/>
      <c r="L635" s="106"/>
      <c r="M635" s="106"/>
      <c r="N635" s="106"/>
      <c r="O635" s="106"/>
      <c r="P635" s="106"/>
      <c r="Q635" s="106"/>
      <c r="R635" s="106"/>
      <c r="S635" s="106"/>
      <c r="T635" s="106"/>
      <c r="U635" s="106"/>
      <c r="V635" s="106"/>
      <c r="W635" s="106"/>
      <c r="X635" s="106"/>
      <c r="Y635" s="106"/>
      <c r="Z635" s="106"/>
      <c r="AA635" s="106"/>
      <c r="AB635" s="106"/>
      <c r="AC635" s="106"/>
      <c r="AD635" s="106"/>
      <c r="AE635" s="106"/>
      <c r="AF635" s="106"/>
      <c r="AG635" s="106"/>
      <c r="AH635" s="106"/>
      <c r="AI635" s="106"/>
      <c r="AJ635" s="106"/>
      <c r="AK635" s="106"/>
      <c r="AL635" s="106"/>
      <c r="AM635" s="106"/>
      <c r="AN635" s="106"/>
      <c r="AO635" s="106"/>
      <c r="AP635" s="106"/>
      <c r="AQ635" s="106"/>
      <c r="AR635" s="106"/>
      <c r="AS635" s="106"/>
      <c r="AT635" s="106"/>
      <c r="AU635" s="106"/>
      <c r="AV635" s="106"/>
      <c r="AW635" s="106"/>
      <c r="AX635" s="106"/>
      <c r="AY635" s="106"/>
      <c r="AZ635" s="106"/>
      <c r="BA635" s="106"/>
      <c r="BB635" s="106"/>
    </row>
    <row r="636" spans="2:54">
      <c r="B636" s="106"/>
      <c r="C636" s="106"/>
      <c r="D636" s="106"/>
      <c r="E636" s="106"/>
      <c r="F636" s="106"/>
      <c r="G636" s="106"/>
      <c r="H636" s="106"/>
      <c r="I636" s="106"/>
      <c r="J636" s="106"/>
      <c r="K636" s="106"/>
      <c r="L636" s="106"/>
      <c r="M636" s="106"/>
      <c r="N636" s="106"/>
      <c r="O636" s="106"/>
      <c r="P636" s="106"/>
      <c r="Q636" s="106"/>
      <c r="R636" s="106"/>
      <c r="S636" s="106"/>
      <c r="T636" s="106"/>
      <c r="U636" s="106"/>
      <c r="V636" s="106"/>
      <c r="W636" s="106"/>
      <c r="X636" s="106"/>
      <c r="Y636" s="106"/>
      <c r="Z636" s="106"/>
      <c r="AA636" s="106"/>
      <c r="AB636" s="106"/>
      <c r="AC636" s="106"/>
      <c r="AD636" s="106"/>
      <c r="AE636" s="106"/>
      <c r="AF636" s="106"/>
      <c r="AG636" s="106"/>
      <c r="AH636" s="106"/>
      <c r="AI636" s="106"/>
      <c r="AJ636" s="106"/>
      <c r="AK636" s="106"/>
      <c r="AL636" s="106"/>
      <c r="AM636" s="106"/>
      <c r="AN636" s="106"/>
      <c r="AO636" s="106"/>
      <c r="AP636" s="106"/>
      <c r="AQ636" s="106"/>
      <c r="AR636" s="106"/>
      <c r="AS636" s="106"/>
      <c r="AT636" s="106"/>
      <c r="AU636" s="106"/>
      <c r="AV636" s="106"/>
      <c r="AW636" s="106"/>
      <c r="AX636" s="106"/>
      <c r="AY636" s="106"/>
      <c r="AZ636" s="106"/>
      <c r="BA636" s="106"/>
      <c r="BB636" s="106"/>
    </row>
    <row r="637" spans="2:54">
      <c r="B637" s="106"/>
      <c r="C637" s="106"/>
      <c r="D637" s="106"/>
      <c r="E637" s="106"/>
      <c r="F637" s="106"/>
      <c r="G637" s="106"/>
      <c r="H637" s="106"/>
      <c r="I637" s="106"/>
      <c r="J637" s="106"/>
      <c r="K637" s="106"/>
      <c r="L637" s="106"/>
      <c r="M637" s="106"/>
      <c r="N637" s="106"/>
      <c r="O637" s="106"/>
      <c r="P637" s="106"/>
      <c r="Q637" s="106"/>
      <c r="R637" s="106"/>
      <c r="S637" s="106"/>
      <c r="T637" s="106"/>
      <c r="U637" s="106"/>
      <c r="V637" s="106"/>
      <c r="W637" s="106"/>
      <c r="X637" s="106"/>
      <c r="Y637" s="106"/>
      <c r="Z637" s="106"/>
      <c r="AA637" s="106"/>
      <c r="AB637" s="106"/>
      <c r="AC637" s="106"/>
      <c r="AD637" s="106"/>
      <c r="AE637" s="106"/>
      <c r="AF637" s="106"/>
      <c r="AG637" s="106"/>
      <c r="AH637" s="106"/>
      <c r="AI637" s="106"/>
      <c r="AJ637" s="106"/>
      <c r="AK637" s="106"/>
      <c r="AL637" s="106"/>
      <c r="AM637" s="106"/>
      <c r="AN637" s="106"/>
      <c r="AO637" s="106"/>
      <c r="AP637" s="106"/>
      <c r="AQ637" s="106"/>
      <c r="AR637" s="106"/>
      <c r="AS637" s="106"/>
      <c r="AT637" s="106"/>
      <c r="AU637" s="106"/>
      <c r="AV637" s="106"/>
      <c r="AW637" s="106"/>
      <c r="AX637" s="106"/>
      <c r="AY637" s="106"/>
      <c r="AZ637" s="106"/>
      <c r="BA637" s="106"/>
      <c r="BB637" s="106"/>
    </row>
    <row r="638" spans="2:54">
      <c r="B638" s="106"/>
      <c r="C638" s="106"/>
      <c r="D638" s="106"/>
      <c r="E638" s="106"/>
      <c r="F638" s="106"/>
      <c r="G638" s="106"/>
      <c r="H638" s="106"/>
      <c r="I638" s="106"/>
      <c r="J638" s="106"/>
      <c r="K638" s="106"/>
      <c r="L638" s="106"/>
      <c r="M638" s="106"/>
      <c r="N638" s="106"/>
      <c r="O638" s="106"/>
      <c r="P638" s="106"/>
      <c r="Q638" s="106"/>
      <c r="R638" s="106"/>
      <c r="S638" s="106"/>
      <c r="T638" s="106"/>
      <c r="U638" s="106"/>
      <c r="V638" s="106"/>
      <c r="W638" s="106"/>
      <c r="X638" s="106"/>
      <c r="Y638" s="106"/>
      <c r="Z638" s="106"/>
      <c r="AA638" s="106"/>
      <c r="AB638" s="106"/>
      <c r="AC638" s="106"/>
      <c r="AD638" s="106"/>
      <c r="AE638" s="106"/>
      <c r="AF638" s="106"/>
      <c r="AG638" s="106"/>
      <c r="AH638" s="106"/>
      <c r="AI638" s="106"/>
      <c r="AJ638" s="106"/>
      <c r="AK638" s="106"/>
      <c r="AL638" s="106"/>
      <c r="AM638" s="106"/>
      <c r="AN638" s="106"/>
      <c r="AO638" s="106"/>
      <c r="AP638" s="106"/>
      <c r="AQ638" s="106"/>
      <c r="AR638" s="106"/>
      <c r="AS638" s="106"/>
      <c r="AT638" s="106"/>
      <c r="AU638" s="106"/>
      <c r="AV638" s="106"/>
      <c r="AW638" s="106"/>
      <c r="AX638" s="106"/>
      <c r="AY638" s="106"/>
      <c r="AZ638" s="106"/>
      <c r="BA638" s="106"/>
      <c r="BB638" s="106"/>
    </row>
    <row r="639" spans="2:54">
      <c r="B639" s="106"/>
      <c r="C639" s="106"/>
      <c r="D639" s="106"/>
      <c r="E639" s="106"/>
      <c r="F639" s="106"/>
      <c r="G639" s="106"/>
      <c r="H639" s="106"/>
      <c r="I639" s="106"/>
      <c r="J639" s="106"/>
      <c r="K639" s="106"/>
      <c r="L639" s="106"/>
      <c r="M639" s="106"/>
      <c r="N639" s="106"/>
      <c r="O639" s="106"/>
      <c r="P639" s="106"/>
      <c r="Q639" s="106"/>
      <c r="R639" s="106"/>
      <c r="S639" s="106"/>
      <c r="T639" s="106"/>
      <c r="U639" s="106"/>
      <c r="V639" s="106"/>
      <c r="W639" s="106"/>
      <c r="X639" s="106"/>
      <c r="Y639" s="106"/>
      <c r="Z639" s="106"/>
      <c r="AA639" s="106"/>
      <c r="AB639" s="106"/>
      <c r="AC639" s="106"/>
      <c r="AD639" s="106"/>
      <c r="AE639" s="106"/>
      <c r="AF639" s="106"/>
      <c r="AG639" s="106"/>
      <c r="AH639" s="106"/>
      <c r="AI639" s="106"/>
      <c r="AJ639" s="106"/>
      <c r="AK639" s="106"/>
      <c r="AL639" s="106"/>
      <c r="AM639" s="106"/>
      <c r="AN639" s="106"/>
      <c r="AO639" s="106"/>
      <c r="AP639" s="106"/>
      <c r="AQ639" s="106"/>
      <c r="AR639" s="106"/>
      <c r="AS639" s="106"/>
      <c r="AT639" s="106"/>
      <c r="AU639" s="106"/>
      <c r="AV639" s="106"/>
      <c r="AW639" s="106"/>
      <c r="AX639" s="106"/>
      <c r="AY639" s="106"/>
      <c r="AZ639" s="106"/>
      <c r="BA639" s="106"/>
      <c r="BB639" s="106"/>
    </row>
    <row r="640" spans="2:54">
      <c r="B640" s="106"/>
      <c r="C640" s="106"/>
      <c r="D640" s="106"/>
      <c r="E640" s="106"/>
      <c r="F640" s="106"/>
      <c r="G640" s="106"/>
      <c r="H640" s="106"/>
      <c r="I640" s="106"/>
      <c r="J640" s="106"/>
      <c r="K640" s="106"/>
      <c r="L640" s="106"/>
      <c r="M640" s="106"/>
      <c r="N640" s="106"/>
      <c r="O640" s="106"/>
      <c r="P640" s="106"/>
      <c r="Q640" s="106"/>
      <c r="R640" s="106"/>
      <c r="S640" s="106"/>
      <c r="T640" s="106"/>
      <c r="U640" s="106"/>
      <c r="V640" s="106"/>
      <c r="W640" s="106"/>
      <c r="X640" s="106"/>
      <c r="Y640" s="106"/>
      <c r="Z640" s="106"/>
      <c r="AA640" s="106"/>
      <c r="AB640" s="106"/>
      <c r="AC640" s="106"/>
      <c r="AD640" s="106"/>
      <c r="AE640" s="106"/>
      <c r="AF640" s="106"/>
      <c r="AG640" s="106"/>
      <c r="AH640" s="106"/>
      <c r="AI640" s="106"/>
      <c r="AJ640" s="106"/>
      <c r="AK640" s="106"/>
      <c r="AL640" s="106"/>
      <c r="AM640" s="106"/>
      <c r="AN640" s="106"/>
      <c r="AO640" s="106"/>
      <c r="AP640" s="106"/>
      <c r="AQ640" s="106"/>
      <c r="AR640" s="106"/>
      <c r="AS640" s="106"/>
      <c r="AT640" s="106"/>
      <c r="AU640" s="106"/>
      <c r="AV640" s="106"/>
      <c r="AW640" s="106"/>
      <c r="AX640" s="106"/>
      <c r="AY640" s="106"/>
      <c r="AZ640" s="106"/>
      <c r="BA640" s="106"/>
      <c r="BB640" s="106"/>
    </row>
    <row r="641" spans="2:54">
      <c r="B641" s="106"/>
      <c r="C641" s="106"/>
      <c r="D641" s="106"/>
      <c r="E641" s="106"/>
      <c r="F641" s="106"/>
      <c r="G641" s="106"/>
      <c r="H641" s="106"/>
      <c r="I641" s="106"/>
      <c r="J641" s="106"/>
      <c r="K641" s="106"/>
      <c r="L641" s="106"/>
      <c r="M641" s="106"/>
      <c r="N641" s="106"/>
      <c r="O641" s="106"/>
      <c r="P641" s="106"/>
      <c r="Q641" s="106"/>
      <c r="R641" s="106"/>
      <c r="S641" s="106"/>
      <c r="T641" s="106"/>
      <c r="U641" s="106"/>
      <c r="V641" s="106"/>
      <c r="W641" s="106"/>
      <c r="X641" s="106"/>
      <c r="Y641" s="106"/>
      <c r="Z641" s="106"/>
      <c r="AA641" s="106"/>
      <c r="AB641" s="106"/>
      <c r="AC641" s="106"/>
      <c r="AD641" s="106"/>
      <c r="AE641" s="106"/>
      <c r="AF641" s="106"/>
      <c r="AG641" s="106"/>
      <c r="AH641" s="106"/>
      <c r="AI641" s="106"/>
      <c r="AJ641" s="106"/>
      <c r="AK641" s="106"/>
      <c r="AL641" s="106"/>
      <c r="AM641" s="106"/>
      <c r="AN641" s="106"/>
      <c r="AO641" s="106"/>
      <c r="AP641" s="106"/>
      <c r="AQ641" s="106"/>
      <c r="AR641" s="106"/>
      <c r="AS641" s="106"/>
      <c r="AT641" s="106"/>
      <c r="AU641" s="106"/>
      <c r="AV641" s="106"/>
      <c r="AW641" s="106"/>
      <c r="AX641" s="106"/>
      <c r="AY641" s="106"/>
      <c r="AZ641" s="106"/>
      <c r="BA641" s="106"/>
      <c r="BB641" s="106"/>
    </row>
    <row r="642" spans="2:54">
      <c r="B642" s="106"/>
      <c r="C642" s="106"/>
      <c r="D642" s="106"/>
      <c r="E642" s="106"/>
      <c r="F642" s="106"/>
      <c r="G642" s="106"/>
      <c r="H642" s="106"/>
      <c r="I642" s="106"/>
      <c r="J642" s="106"/>
      <c r="K642" s="106"/>
      <c r="L642" s="106"/>
      <c r="M642" s="106"/>
      <c r="N642" s="106"/>
      <c r="O642" s="106"/>
      <c r="P642" s="106"/>
      <c r="Q642" s="106"/>
      <c r="R642" s="106"/>
      <c r="S642" s="106"/>
      <c r="T642" s="106"/>
      <c r="U642" s="106"/>
      <c r="V642" s="106"/>
      <c r="W642" s="106"/>
      <c r="X642" s="106"/>
      <c r="Y642" s="106"/>
      <c r="Z642" s="106"/>
      <c r="AA642" s="106"/>
      <c r="AB642" s="106"/>
      <c r="AC642" s="106"/>
      <c r="AD642" s="106"/>
      <c r="AE642" s="106"/>
      <c r="AF642" s="106"/>
      <c r="AG642" s="106"/>
      <c r="AH642" s="106"/>
      <c r="AI642" s="106"/>
      <c r="AJ642" s="106"/>
      <c r="AK642" s="106"/>
      <c r="AL642" s="106"/>
      <c r="AM642" s="106"/>
      <c r="AN642" s="106"/>
      <c r="AO642" s="106"/>
      <c r="AP642" s="106"/>
      <c r="AQ642" s="106"/>
      <c r="AR642" s="106"/>
      <c r="AS642" s="106"/>
      <c r="AT642" s="106"/>
      <c r="AU642" s="106"/>
      <c r="AV642" s="106"/>
      <c r="AW642" s="106"/>
      <c r="AX642" s="106"/>
      <c r="AY642" s="106"/>
      <c r="AZ642" s="106"/>
      <c r="BA642" s="106"/>
      <c r="BB642" s="106"/>
    </row>
    <row r="643" spans="2:54">
      <c r="B643" s="106"/>
      <c r="C643" s="106"/>
      <c r="D643" s="106"/>
      <c r="E643" s="106"/>
      <c r="F643" s="106"/>
      <c r="G643" s="106"/>
      <c r="H643" s="106"/>
      <c r="I643" s="106"/>
      <c r="J643" s="106"/>
      <c r="K643" s="106"/>
      <c r="L643" s="106"/>
      <c r="M643" s="106"/>
      <c r="N643" s="106"/>
      <c r="O643" s="106"/>
      <c r="P643" s="106"/>
      <c r="Q643" s="106"/>
      <c r="R643" s="106"/>
      <c r="S643" s="106"/>
      <c r="T643" s="106"/>
      <c r="U643" s="106"/>
      <c r="V643" s="106"/>
      <c r="W643" s="106"/>
      <c r="X643" s="106"/>
      <c r="Y643" s="106"/>
      <c r="Z643" s="106"/>
      <c r="AA643" s="106"/>
      <c r="AB643" s="106"/>
      <c r="AC643" s="106"/>
      <c r="AD643" s="106"/>
      <c r="AE643" s="106"/>
      <c r="AF643" s="106"/>
      <c r="AG643" s="106"/>
      <c r="AH643" s="106"/>
      <c r="AI643" s="106"/>
      <c r="AJ643" s="106"/>
      <c r="AK643" s="106"/>
      <c r="AL643" s="106"/>
      <c r="AM643" s="106"/>
      <c r="AN643" s="106"/>
      <c r="AO643" s="106"/>
      <c r="AP643" s="106"/>
      <c r="AQ643" s="106"/>
      <c r="AR643" s="106"/>
      <c r="AS643" s="106"/>
      <c r="AT643" s="106"/>
      <c r="AU643" s="106"/>
      <c r="AV643" s="106"/>
      <c r="AW643" s="106"/>
      <c r="AX643" s="106"/>
      <c r="AY643" s="106"/>
      <c r="AZ643" s="106"/>
      <c r="BA643" s="106"/>
      <c r="BB643" s="106"/>
    </row>
    <row r="644" spans="2:54">
      <c r="B644" s="106"/>
      <c r="C644" s="106"/>
      <c r="D644" s="106"/>
      <c r="E644" s="106"/>
      <c r="F644" s="106"/>
      <c r="G644" s="106"/>
      <c r="H644" s="106"/>
      <c r="I644" s="106"/>
      <c r="J644" s="106"/>
      <c r="K644" s="106"/>
      <c r="L644" s="106"/>
      <c r="M644" s="106"/>
      <c r="N644" s="106"/>
      <c r="O644" s="106"/>
      <c r="P644" s="106"/>
      <c r="Q644" s="106"/>
      <c r="R644" s="106"/>
      <c r="S644" s="106"/>
      <c r="T644" s="106"/>
      <c r="U644" s="106"/>
      <c r="V644" s="106"/>
      <c r="W644" s="106"/>
      <c r="X644" s="106"/>
      <c r="Y644" s="106"/>
      <c r="Z644" s="106"/>
      <c r="AA644" s="106"/>
      <c r="AB644" s="106"/>
      <c r="AC644" s="106"/>
      <c r="AD644" s="106"/>
      <c r="AE644" s="106"/>
      <c r="AF644" s="106"/>
      <c r="AG644" s="106"/>
      <c r="AH644" s="106"/>
      <c r="AI644" s="106"/>
      <c r="AJ644" s="106"/>
      <c r="AK644" s="106"/>
      <c r="AL644" s="106"/>
      <c r="AM644" s="106"/>
      <c r="AN644" s="106"/>
      <c r="AO644" s="106"/>
      <c r="AP644" s="106"/>
      <c r="AQ644" s="106"/>
      <c r="AR644" s="106"/>
      <c r="AS644" s="106"/>
      <c r="AT644" s="106"/>
      <c r="AU644" s="106"/>
      <c r="AV644" s="106"/>
      <c r="AW644" s="106"/>
      <c r="AX644" s="106"/>
      <c r="AY644" s="106"/>
      <c r="AZ644" s="106"/>
      <c r="BA644" s="106"/>
      <c r="BB644" s="106"/>
    </row>
    <row r="645" spans="2:54">
      <c r="B645" s="106"/>
      <c r="C645" s="106"/>
      <c r="D645" s="106"/>
      <c r="E645" s="106"/>
      <c r="F645" s="106"/>
      <c r="G645" s="106"/>
      <c r="H645" s="106"/>
      <c r="I645" s="106"/>
      <c r="J645" s="106"/>
      <c r="K645" s="106"/>
      <c r="L645" s="106"/>
      <c r="M645" s="106"/>
      <c r="N645" s="106"/>
      <c r="O645" s="106"/>
      <c r="P645" s="106"/>
      <c r="Q645" s="106"/>
      <c r="R645" s="106"/>
      <c r="S645" s="106"/>
      <c r="T645" s="106"/>
      <c r="U645" s="106"/>
      <c r="V645" s="106"/>
      <c r="W645" s="106"/>
      <c r="X645" s="106"/>
      <c r="Y645" s="106"/>
      <c r="Z645" s="106"/>
      <c r="AA645" s="106"/>
      <c r="AB645" s="106"/>
      <c r="AC645" s="106"/>
      <c r="AD645" s="106"/>
      <c r="AE645" s="106"/>
      <c r="AF645" s="106"/>
      <c r="AG645" s="106"/>
      <c r="AH645" s="106"/>
      <c r="AI645" s="106"/>
      <c r="AJ645" s="106"/>
      <c r="AK645" s="106"/>
      <c r="AL645" s="106"/>
      <c r="AM645" s="106"/>
      <c r="AN645" s="106"/>
      <c r="AO645" s="106"/>
      <c r="AP645" s="106"/>
      <c r="AQ645" s="106"/>
      <c r="AR645" s="106"/>
      <c r="AS645" s="106"/>
      <c r="AT645" s="106"/>
      <c r="AU645" s="106"/>
      <c r="AV645" s="106"/>
      <c r="AW645" s="106"/>
      <c r="AX645" s="106"/>
      <c r="AY645" s="106"/>
      <c r="AZ645" s="106"/>
      <c r="BA645" s="106"/>
      <c r="BB645" s="106"/>
    </row>
    <row r="646" spans="2:54">
      <c r="B646" s="106"/>
      <c r="C646" s="106"/>
      <c r="D646" s="106"/>
      <c r="E646" s="106"/>
      <c r="F646" s="106"/>
      <c r="G646" s="106"/>
      <c r="H646" s="106"/>
      <c r="I646" s="106"/>
      <c r="J646" s="106"/>
      <c r="K646" s="106"/>
      <c r="L646" s="106"/>
      <c r="M646" s="106"/>
      <c r="N646" s="106"/>
      <c r="O646" s="106"/>
      <c r="P646" s="106"/>
      <c r="Q646" s="106"/>
      <c r="R646" s="106"/>
      <c r="S646" s="106"/>
      <c r="T646" s="106"/>
      <c r="U646" s="106"/>
      <c r="V646" s="106"/>
      <c r="W646" s="106"/>
      <c r="X646" s="106"/>
      <c r="Y646" s="106"/>
      <c r="Z646" s="106"/>
      <c r="AA646" s="106"/>
      <c r="AB646" s="106"/>
      <c r="AC646" s="106"/>
      <c r="AD646" s="106"/>
      <c r="AE646" s="106"/>
      <c r="AF646" s="106"/>
      <c r="AG646" s="106"/>
      <c r="AH646" s="106"/>
      <c r="AI646" s="106"/>
      <c r="AJ646" s="106"/>
      <c r="AK646" s="106"/>
      <c r="AL646" s="106"/>
      <c r="AM646" s="106"/>
      <c r="AN646" s="106"/>
      <c r="AO646" s="106"/>
      <c r="AP646" s="106"/>
      <c r="AQ646" s="106"/>
      <c r="AR646" s="106"/>
      <c r="AS646" s="106"/>
      <c r="AT646" s="106"/>
      <c r="AU646" s="106"/>
      <c r="AV646" s="106"/>
      <c r="AW646" s="106"/>
      <c r="AX646" s="106"/>
      <c r="AY646" s="106"/>
      <c r="AZ646" s="106"/>
      <c r="BA646" s="106"/>
      <c r="BB646" s="106"/>
    </row>
    <row r="647" spans="2:54">
      <c r="B647" s="106"/>
      <c r="C647" s="106"/>
      <c r="D647" s="106"/>
      <c r="E647" s="106"/>
      <c r="F647" s="106"/>
      <c r="G647" s="106"/>
      <c r="H647" s="106"/>
      <c r="I647" s="106"/>
      <c r="J647" s="106"/>
      <c r="K647" s="106"/>
      <c r="L647" s="106"/>
      <c r="M647" s="106"/>
      <c r="N647" s="106"/>
      <c r="O647" s="106"/>
      <c r="P647" s="106"/>
      <c r="Q647" s="106"/>
      <c r="R647" s="106"/>
      <c r="S647" s="106"/>
      <c r="T647" s="106"/>
      <c r="U647" s="106"/>
      <c r="V647" s="106"/>
      <c r="W647" s="106"/>
      <c r="X647" s="106"/>
      <c r="Y647" s="106"/>
      <c r="Z647" s="106"/>
      <c r="AA647" s="106"/>
      <c r="AB647" s="106"/>
      <c r="AC647" s="106"/>
      <c r="AD647" s="106"/>
      <c r="AE647" s="106"/>
      <c r="AF647" s="106"/>
      <c r="AG647" s="106"/>
      <c r="AH647" s="106"/>
      <c r="AI647" s="106"/>
      <c r="AJ647" s="106"/>
      <c r="AK647" s="106"/>
      <c r="AL647" s="106"/>
      <c r="AM647" s="106"/>
      <c r="AN647" s="106"/>
      <c r="AO647" s="106"/>
      <c r="AP647" s="106"/>
      <c r="AQ647" s="106"/>
      <c r="AR647" s="106"/>
      <c r="AS647" s="106"/>
      <c r="AT647" s="106"/>
      <c r="AU647" s="106"/>
      <c r="AV647" s="106"/>
      <c r="AW647" s="106"/>
      <c r="AX647" s="106"/>
      <c r="AY647" s="106"/>
      <c r="AZ647" s="106"/>
      <c r="BA647" s="106"/>
      <c r="BB647" s="106"/>
    </row>
    <row r="648" spans="2:54">
      <c r="B648" s="106"/>
      <c r="C648" s="106"/>
      <c r="D648" s="106"/>
      <c r="E648" s="106"/>
      <c r="F648" s="106"/>
      <c r="G648" s="106"/>
      <c r="H648" s="106"/>
      <c r="I648" s="106"/>
      <c r="J648" s="106"/>
      <c r="K648" s="106"/>
      <c r="L648" s="106"/>
      <c r="M648" s="106"/>
      <c r="N648" s="106"/>
      <c r="O648" s="106"/>
      <c r="P648" s="106"/>
      <c r="Q648" s="106"/>
      <c r="R648" s="106"/>
      <c r="S648" s="106"/>
      <c r="T648" s="106"/>
      <c r="U648" s="106"/>
      <c r="V648" s="106"/>
      <c r="W648" s="106"/>
      <c r="X648" s="106"/>
      <c r="Y648" s="106"/>
      <c r="Z648" s="106"/>
      <c r="AA648" s="106"/>
      <c r="AB648" s="106"/>
      <c r="AC648" s="106"/>
      <c r="AD648" s="106"/>
      <c r="AE648" s="106"/>
      <c r="AF648" s="106"/>
      <c r="AG648" s="106"/>
      <c r="AH648" s="106"/>
      <c r="AI648" s="106"/>
      <c r="AJ648" s="106"/>
      <c r="AK648" s="106"/>
      <c r="AL648" s="106"/>
      <c r="AM648" s="106"/>
      <c r="AN648" s="106"/>
      <c r="AO648" s="106"/>
      <c r="AP648" s="106"/>
      <c r="AQ648" s="106"/>
      <c r="AR648" s="106"/>
      <c r="AS648" s="106"/>
      <c r="AT648" s="106"/>
      <c r="AU648" s="106"/>
      <c r="AV648" s="106"/>
      <c r="AW648" s="106"/>
      <c r="AX648" s="106"/>
      <c r="AY648" s="106"/>
      <c r="AZ648" s="106"/>
      <c r="BA648" s="106"/>
      <c r="BB648" s="106"/>
    </row>
    <row r="649" spans="2:54">
      <c r="B649" s="106"/>
      <c r="C649" s="106"/>
      <c r="D649" s="106"/>
      <c r="E649" s="106"/>
      <c r="F649" s="106"/>
      <c r="G649" s="106"/>
      <c r="H649" s="106"/>
      <c r="I649" s="106"/>
      <c r="J649" s="106"/>
      <c r="K649" s="106"/>
      <c r="L649" s="106"/>
      <c r="M649" s="106"/>
      <c r="N649" s="106"/>
      <c r="O649" s="106"/>
      <c r="P649" s="106"/>
      <c r="Q649" s="106"/>
      <c r="R649" s="106"/>
      <c r="S649" s="106"/>
      <c r="T649" s="106"/>
      <c r="U649" s="106"/>
      <c r="V649" s="106"/>
      <c r="W649" s="106"/>
      <c r="X649" s="106"/>
      <c r="Y649" s="106"/>
      <c r="Z649" s="106"/>
      <c r="AA649" s="106"/>
      <c r="AB649" s="106"/>
      <c r="AC649" s="106"/>
      <c r="AD649" s="106"/>
      <c r="AE649" s="106"/>
      <c r="AF649" s="106"/>
      <c r="AG649" s="106"/>
      <c r="AH649" s="106"/>
      <c r="AI649" s="106"/>
      <c r="AJ649" s="106"/>
      <c r="AK649" s="106"/>
      <c r="AL649" s="106"/>
      <c r="AM649" s="106"/>
      <c r="AN649" s="106"/>
      <c r="AO649" s="106"/>
      <c r="AP649" s="106"/>
      <c r="AQ649" s="106"/>
      <c r="AR649" s="106"/>
      <c r="AS649" s="106"/>
      <c r="AT649" s="106"/>
      <c r="AU649" s="106"/>
      <c r="AV649" s="106"/>
      <c r="AW649" s="106"/>
      <c r="AX649" s="106"/>
      <c r="AY649" s="106"/>
      <c r="AZ649" s="106"/>
      <c r="BA649" s="106"/>
      <c r="BB649" s="106"/>
    </row>
    <row r="650" spans="2:54">
      <c r="B650" s="106"/>
      <c r="C650" s="106"/>
      <c r="D650" s="106"/>
      <c r="E650" s="106"/>
      <c r="F650" s="106"/>
      <c r="G650" s="106"/>
      <c r="H650" s="106"/>
      <c r="I650" s="106"/>
      <c r="J650" s="106"/>
      <c r="K650" s="106"/>
      <c r="L650" s="106"/>
      <c r="M650" s="106"/>
      <c r="N650" s="106"/>
      <c r="O650" s="106"/>
      <c r="P650" s="106"/>
      <c r="Q650" s="106"/>
      <c r="R650" s="106"/>
      <c r="S650" s="106"/>
      <c r="T650" s="106"/>
      <c r="U650" s="106"/>
      <c r="V650" s="106"/>
      <c r="W650" s="106"/>
      <c r="X650" s="106"/>
      <c r="Y650" s="106"/>
      <c r="Z650" s="106"/>
      <c r="AA650" s="106"/>
      <c r="AB650" s="106"/>
      <c r="AC650" s="106"/>
      <c r="AD650" s="106"/>
      <c r="AE650" s="106"/>
      <c r="AF650" s="106"/>
      <c r="AG650" s="106"/>
      <c r="AH650" s="106"/>
      <c r="AI650" s="106"/>
      <c r="AJ650" s="106"/>
      <c r="AK650" s="106"/>
      <c r="AL650" s="106"/>
      <c r="AM650" s="106"/>
      <c r="AN650" s="106"/>
      <c r="AO650" s="106"/>
      <c r="AP650" s="106"/>
      <c r="AQ650" s="106"/>
      <c r="AR650" s="106"/>
      <c r="AS650" s="106"/>
      <c r="AT650" s="106"/>
      <c r="AU650" s="106"/>
      <c r="AV650" s="106"/>
      <c r="AW650" s="106"/>
      <c r="AX650" s="106"/>
      <c r="AY650" s="106"/>
      <c r="AZ650" s="106"/>
      <c r="BA650" s="106"/>
      <c r="BB650" s="106"/>
    </row>
    <row r="651" spans="2:54">
      <c r="B651" s="106"/>
      <c r="C651" s="106"/>
      <c r="D651" s="106"/>
      <c r="E651" s="106"/>
      <c r="F651" s="106"/>
      <c r="G651" s="106"/>
      <c r="H651" s="106"/>
      <c r="I651" s="106"/>
      <c r="J651" s="106"/>
      <c r="K651" s="106"/>
      <c r="L651" s="106"/>
      <c r="M651" s="106"/>
      <c r="N651" s="106"/>
      <c r="O651" s="106"/>
      <c r="P651" s="106"/>
      <c r="Q651" s="106"/>
      <c r="R651" s="106"/>
      <c r="S651" s="106"/>
      <c r="T651" s="106"/>
      <c r="U651" s="106"/>
      <c r="V651" s="106"/>
      <c r="W651" s="106"/>
      <c r="X651" s="106"/>
      <c r="Y651" s="106"/>
      <c r="Z651" s="106"/>
      <c r="AA651" s="106"/>
      <c r="AB651" s="106"/>
      <c r="AC651" s="106"/>
      <c r="AD651" s="106"/>
      <c r="AE651" s="106"/>
      <c r="AF651" s="106"/>
      <c r="AG651" s="106"/>
      <c r="AH651" s="106"/>
      <c r="AI651" s="106"/>
      <c r="AJ651" s="106"/>
      <c r="AK651" s="106"/>
      <c r="AL651" s="106"/>
      <c r="AM651" s="106"/>
      <c r="AN651" s="106"/>
      <c r="AO651" s="106"/>
      <c r="AP651" s="106"/>
      <c r="AQ651" s="106"/>
      <c r="AR651" s="106"/>
      <c r="AS651" s="106"/>
      <c r="AT651" s="106"/>
      <c r="AU651" s="106"/>
      <c r="AV651" s="106"/>
      <c r="AW651" s="106"/>
      <c r="AX651" s="106"/>
      <c r="AY651" s="106"/>
      <c r="AZ651" s="106"/>
      <c r="BA651" s="106"/>
      <c r="BB651" s="106"/>
    </row>
    <row r="652" spans="2:54">
      <c r="B652" s="106"/>
      <c r="C652" s="106"/>
      <c r="D652" s="106"/>
      <c r="E652" s="106"/>
      <c r="F652" s="106"/>
      <c r="G652" s="106"/>
      <c r="H652" s="106"/>
      <c r="I652" s="106"/>
      <c r="J652" s="106"/>
      <c r="K652" s="106"/>
      <c r="L652" s="106"/>
      <c r="M652" s="106"/>
      <c r="N652" s="106"/>
      <c r="O652" s="106"/>
      <c r="P652" s="106"/>
      <c r="Q652" s="106"/>
      <c r="R652" s="106"/>
      <c r="S652" s="106"/>
      <c r="T652" s="106"/>
      <c r="U652" s="106"/>
      <c r="V652" s="106"/>
      <c r="W652" s="106"/>
      <c r="X652" s="106"/>
      <c r="Y652" s="106"/>
      <c r="Z652" s="106"/>
      <c r="AA652" s="106"/>
      <c r="AB652" s="106"/>
      <c r="AC652" s="106"/>
      <c r="AD652" s="106"/>
      <c r="AE652" s="106"/>
      <c r="AF652" s="106"/>
      <c r="AG652" s="106"/>
      <c r="AH652" s="106"/>
      <c r="AI652" s="106"/>
      <c r="AJ652" s="106"/>
      <c r="AK652" s="106"/>
      <c r="AL652" s="106"/>
      <c r="AM652" s="106"/>
      <c r="AN652" s="106"/>
      <c r="AO652" s="106"/>
      <c r="AP652" s="106"/>
      <c r="AQ652" s="106"/>
      <c r="AR652" s="106"/>
      <c r="AS652" s="106"/>
      <c r="AT652" s="106"/>
      <c r="AU652" s="106"/>
      <c r="AV652" s="106"/>
      <c r="AW652" s="106"/>
      <c r="AX652" s="106"/>
      <c r="AY652" s="106"/>
      <c r="AZ652" s="106"/>
      <c r="BA652" s="106"/>
      <c r="BB652" s="106"/>
    </row>
    <row r="653" spans="2:54">
      <c r="B653" s="106"/>
      <c r="C653" s="106"/>
      <c r="D653" s="106"/>
      <c r="E653" s="106"/>
      <c r="F653" s="106"/>
      <c r="G653" s="106"/>
      <c r="H653" s="106"/>
      <c r="I653" s="106"/>
      <c r="J653" s="106"/>
      <c r="K653" s="106"/>
      <c r="L653" s="106"/>
      <c r="M653" s="106"/>
      <c r="N653" s="106"/>
      <c r="O653" s="106"/>
      <c r="P653" s="106"/>
      <c r="Q653" s="106"/>
      <c r="R653" s="106"/>
      <c r="S653" s="106"/>
      <c r="T653" s="106"/>
      <c r="U653" s="106"/>
      <c r="V653" s="106"/>
      <c r="W653" s="106"/>
      <c r="X653" s="106"/>
      <c r="Y653" s="106"/>
      <c r="Z653" s="106"/>
      <c r="AA653" s="106"/>
      <c r="AB653" s="106"/>
      <c r="AC653" s="106"/>
      <c r="AD653" s="106"/>
      <c r="AE653" s="106"/>
      <c r="AF653" s="106"/>
      <c r="AG653" s="106"/>
      <c r="AH653" s="106"/>
      <c r="AI653" s="106"/>
      <c r="AJ653" s="106"/>
      <c r="AK653" s="106"/>
      <c r="AL653" s="106"/>
      <c r="AM653" s="106"/>
      <c r="AN653" s="106"/>
      <c r="AO653" s="106"/>
      <c r="AP653" s="106"/>
      <c r="AQ653" s="106"/>
      <c r="AR653" s="106"/>
      <c r="AS653" s="106"/>
      <c r="AT653" s="106"/>
      <c r="AU653" s="106"/>
      <c r="AV653" s="106"/>
      <c r="AW653" s="106"/>
      <c r="AX653" s="106"/>
      <c r="AY653" s="106"/>
      <c r="AZ653" s="106"/>
      <c r="BA653" s="106"/>
      <c r="BB653" s="106"/>
    </row>
    <row r="654" spans="2:54">
      <c r="B654" s="106"/>
      <c r="C654" s="106"/>
      <c r="D654" s="106"/>
      <c r="E654" s="106"/>
      <c r="F654" s="106"/>
      <c r="G654" s="106"/>
      <c r="H654" s="106"/>
      <c r="I654" s="106"/>
      <c r="J654" s="106"/>
      <c r="K654" s="106"/>
      <c r="L654" s="106"/>
      <c r="M654" s="106"/>
      <c r="N654" s="106"/>
      <c r="O654" s="106"/>
      <c r="P654" s="106"/>
      <c r="Q654" s="106"/>
      <c r="R654" s="106"/>
      <c r="S654" s="106"/>
      <c r="T654" s="106"/>
      <c r="U654" s="106"/>
      <c r="V654" s="106"/>
      <c r="W654" s="106"/>
      <c r="X654" s="106"/>
      <c r="Y654" s="106"/>
      <c r="Z654" s="106"/>
      <c r="AA654" s="106"/>
      <c r="AB654" s="106"/>
      <c r="AC654" s="106"/>
      <c r="AD654" s="106"/>
      <c r="AE654" s="106"/>
      <c r="AF654" s="106"/>
      <c r="AG654" s="106"/>
      <c r="AH654" s="106"/>
      <c r="AI654" s="106"/>
      <c r="AJ654" s="106"/>
      <c r="AK654" s="106"/>
      <c r="AL654" s="106"/>
      <c r="AM654" s="106"/>
      <c r="AN654" s="106"/>
      <c r="AO654" s="106"/>
      <c r="AP654" s="106"/>
      <c r="AQ654" s="106"/>
      <c r="AR654" s="106"/>
      <c r="AS654" s="106"/>
      <c r="AT654" s="106"/>
      <c r="AU654" s="106"/>
      <c r="AV654" s="106"/>
      <c r="AW654" s="106"/>
      <c r="AX654" s="106"/>
      <c r="AY654" s="106"/>
      <c r="AZ654" s="106"/>
      <c r="BA654" s="106"/>
      <c r="BB654" s="106"/>
    </row>
    <row r="655" spans="2:54">
      <c r="B655" s="106"/>
      <c r="C655" s="106"/>
      <c r="D655" s="106"/>
      <c r="E655" s="106"/>
      <c r="F655" s="106"/>
      <c r="G655" s="106"/>
      <c r="H655" s="106"/>
      <c r="I655" s="106"/>
      <c r="J655" s="106"/>
      <c r="K655" s="106"/>
      <c r="L655" s="106"/>
      <c r="M655" s="106"/>
      <c r="N655" s="106"/>
      <c r="O655" s="106"/>
      <c r="P655" s="106"/>
      <c r="Q655" s="106"/>
      <c r="R655" s="106"/>
      <c r="S655" s="106"/>
      <c r="T655" s="106"/>
      <c r="U655" s="106"/>
      <c r="V655" s="106"/>
      <c r="W655" s="106"/>
      <c r="X655" s="106"/>
      <c r="Y655" s="106"/>
      <c r="Z655" s="106"/>
      <c r="AA655" s="106"/>
      <c r="AB655" s="106"/>
      <c r="AC655" s="106"/>
      <c r="AD655" s="106"/>
      <c r="AE655" s="106"/>
      <c r="AF655" s="106"/>
      <c r="AG655" s="106"/>
      <c r="AH655" s="106"/>
      <c r="AI655" s="106"/>
      <c r="AJ655" s="106"/>
      <c r="AK655" s="106"/>
      <c r="AL655" s="106"/>
      <c r="AM655" s="106"/>
      <c r="AN655" s="106"/>
      <c r="AO655" s="106"/>
      <c r="AP655" s="106"/>
      <c r="AQ655" s="106"/>
      <c r="AR655" s="106"/>
      <c r="AS655" s="106"/>
      <c r="AT655" s="106"/>
      <c r="AU655" s="106"/>
      <c r="AV655" s="106"/>
      <c r="AW655" s="106"/>
      <c r="AX655" s="106"/>
      <c r="AY655" s="106"/>
      <c r="AZ655" s="106"/>
      <c r="BA655" s="106"/>
      <c r="BB655" s="106"/>
    </row>
    <row r="656" spans="2:54">
      <c r="B656" s="106"/>
      <c r="C656" s="106"/>
      <c r="D656" s="106"/>
      <c r="E656" s="106"/>
      <c r="F656" s="106"/>
      <c r="G656" s="106"/>
      <c r="H656" s="106"/>
      <c r="I656" s="106"/>
      <c r="J656" s="106"/>
      <c r="K656" s="106"/>
      <c r="L656" s="106"/>
      <c r="M656" s="106"/>
      <c r="N656" s="106"/>
      <c r="O656" s="106"/>
      <c r="P656" s="106"/>
      <c r="Q656" s="106"/>
      <c r="R656" s="106"/>
      <c r="S656" s="106"/>
      <c r="T656" s="106"/>
      <c r="U656" s="106"/>
      <c r="V656" s="106"/>
      <c r="W656" s="106"/>
      <c r="X656" s="106"/>
      <c r="Y656" s="106"/>
      <c r="Z656" s="106"/>
      <c r="AA656" s="106"/>
      <c r="AB656" s="106"/>
      <c r="AC656" s="106"/>
      <c r="AD656" s="106"/>
      <c r="AE656" s="106"/>
      <c r="AF656" s="106"/>
      <c r="AG656" s="106"/>
      <c r="AH656" s="106"/>
      <c r="AI656" s="106"/>
      <c r="AJ656" s="106"/>
      <c r="AK656" s="106"/>
      <c r="AL656" s="106"/>
      <c r="AM656" s="106"/>
      <c r="AN656" s="106"/>
      <c r="AO656" s="106"/>
      <c r="AP656" s="106"/>
      <c r="AQ656" s="106"/>
      <c r="AR656" s="106"/>
      <c r="AS656" s="106"/>
      <c r="AT656" s="106"/>
      <c r="AU656" s="106"/>
      <c r="AV656" s="106"/>
      <c r="AW656" s="106"/>
      <c r="AX656" s="106"/>
      <c r="AY656" s="106"/>
      <c r="AZ656" s="106"/>
      <c r="BA656" s="106"/>
      <c r="BB656" s="106"/>
    </row>
    <row r="657" spans="2:54">
      <c r="B657" s="106"/>
      <c r="C657" s="106"/>
      <c r="D657" s="106"/>
      <c r="E657" s="106"/>
      <c r="F657" s="106"/>
      <c r="G657" s="106"/>
      <c r="H657" s="106"/>
      <c r="I657" s="106"/>
      <c r="J657" s="106"/>
      <c r="K657" s="106"/>
      <c r="L657" s="106"/>
      <c r="M657" s="106"/>
      <c r="N657" s="106"/>
      <c r="O657" s="106"/>
      <c r="P657" s="106"/>
      <c r="Q657" s="106"/>
      <c r="R657" s="106"/>
      <c r="S657" s="106"/>
      <c r="T657" s="106"/>
      <c r="U657" s="106"/>
      <c r="V657" s="106"/>
      <c r="W657" s="106"/>
      <c r="X657" s="106"/>
      <c r="Y657" s="106"/>
      <c r="Z657" s="106"/>
      <c r="AA657" s="106"/>
      <c r="AB657" s="106"/>
      <c r="AC657" s="106"/>
      <c r="AD657" s="106"/>
      <c r="AE657" s="106"/>
      <c r="AF657" s="106"/>
      <c r="AG657" s="106"/>
      <c r="AH657" s="106"/>
      <c r="AI657" s="106"/>
      <c r="AJ657" s="106"/>
      <c r="AK657" s="106"/>
      <c r="AL657" s="106"/>
      <c r="AM657" s="106"/>
      <c r="AN657" s="106"/>
      <c r="AO657" s="106"/>
      <c r="AP657" s="106"/>
      <c r="AQ657" s="106"/>
      <c r="AR657" s="106"/>
      <c r="AS657" s="106"/>
      <c r="AT657" s="106"/>
      <c r="AU657" s="106"/>
      <c r="AV657" s="106"/>
      <c r="AW657" s="106"/>
      <c r="AX657" s="106"/>
      <c r="AY657" s="106"/>
      <c r="AZ657" s="106"/>
      <c r="BA657" s="106"/>
      <c r="BB657" s="106"/>
    </row>
    <row r="658" spans="2:54">
      <c r="B658" s="106"/>
      <c r="C658" s="106"/>
      <c r="D658" s="106"/>
      <c r="E658" s="106"/>
      <c r="F658" s="106"/>
      <c r="G658" s="106"/>
      <c r="H658" s="106"/>
      <c r="I658" s="106"/>
      <c r="J658" s="106"/>
      <c r="K658" s="106"/>
      <c r="L658" s="106"/>
      <c r="M658" s="106"/>
      <c r="N658" s="106"/>
      <c r="O658" s="106"/>
      <c r="P658" s="106"/>
      <c r="Q658" s="106"/>
      <c r="R658" s="106"/>
      <c r="S658" s="106"/>
      <c r="T658" s="106"/>
      <c r="U658" s="106"/>
      <c r="V658" s="106"/>
      <c r="W658" s="106"/>
      <c r="X658" s="106"/>
      <c r="Y658" s="106"/>
      <c r="Z658" s="106"/>
      <c r="AA658" s="106"/>
      <c r="AB658" s="106"/>
      <c r="AC658" s="106"/>
      <c r="AD658" s="106"/>
      <c r="AE658" s="106"/>
      <c r="AF658" s="106"/>
      <c r="AG658" s="106"/>
      <c r="AH658" s="106"/>
      <c r="AI658" s="106"/>
      <c r="AJ658" s="106"/>
      <c r="AK658" s="106"/>
      <c r="AL658" s="106"/>
      <c r="AM658" s="106"/>
      <c r="AN658" s="106"/>
      <c r="AO658" s="106"/>
      <c r="AP658" s="106"/>
      <c r="AQ658" s="106"/>
      <c r="AR658" s="106"/>
      <c r="AS658" s="106"/>
      <c r="AT658" s="106"/>
      <c r="AU658" s="106"/>
      <c r="AV658" s="106"/>
      <c r="AW658" s="106"/>
      <c r="AX658" s="106"/>
      <c r="AY658" s="106"/>
      <c r="AZ658" s="106"/>
      <c r="BA658" s="106"/>
      <c r="BB658" s="106"/>
    </row>
    <row r="659" spans="2:54">
      <c r="B659" s="106"/>
      <c r="C659" s="106"/>
      <c r="D659" s="106"/>
      <c r="E659" s="106"/>
      <c r="F659" s="106"/>
      <c r="G659" s="106"/>
      <c r="H659" s="106"/>
      <c r="I659" s="106"/>
      <c r="J659" s="106"/>
      <c r="K659" s="106"/>
      <c r="L659" s="106"/>
      <c r="M659" s="106"/>
      <c r="N659" s="106"/>
      <c r="O659" s="106"/>
      <c r="P659" s="106"/>
      <c r="Q659" s="106"/>
      <c r="R659" s="106"/>
      <c r="S659" s="106"/>
      <c r="T659" s="106"/>
      <c r="U659" s="106"/>
      <c r="V659" s="106"/>
      <c r="W659" s="106"/>
      <c r="X659" s="106"/>
      <c r="Y659" s="106"/>
      <c r="Z659" s="106"/>
      <c r="AA659" s="106"/>
      <c r="AB659" s="106"/>
      <c r="AC659" s="106"/>
      <c r="AD659" s="106"/>
      <c r="AE659" s="106"/>
      <c r="AF659" s="106"/>
      <c r="AG659" s="106"/>
      <c r="AH659" s="106"/>
      <c r="AI659" s="106"/>
      <c r="AJ659" s="106"/>
      <c r="AK659" s="106"/>
      <c r="AL659" s="106"/>
      <c r="AM659" s="106"/>
      <c r="AN659" s="106"/>
      <c r="AO659" s="106"/>
      <c r="AP659" s="106"/>
      <c r="AQ659" s="106"/>
      <c r="AR659" s="106"/>
      <c r="AS659" s="106"/>
      <c r="AT659" s="106"/>
      <c r="AU659" s="106"/>
      <c r="AV659" s="106"/>
      <c r="AW659" s="106"/>
      <c r="AX659" s="106"/>
      <c r="AY659" s="106"/>
      <c r="AZ659" s="106"/>
      <c r="BA659" s="106"/>
      <c r="BB659" s="106"/>
    </row>
    <row r="660" spans="2:54">
      <c r="B660" s="106"/>
      <c r="C660" s="106"/>
      <c r="D660" s="106"/>
      <c r="E660" s="106"/>
      <c r="F660" s="106"/>
      <c r="G660" s="106"/>
      <c r="H660" s="106"/>
      <c r="I660" s="106"/>
      <c r="J660" s="106"/>
      <c r="K660" s="106"/>
      <c r="L660" s="106"/>
      <c r="M660" s="106"/>
      <c r="N660" s="106"/>
      <c r="O660" s="106"/>
      <c r="P660" s="106"/>
      <c r="Q660" s="106"/>
      <c r="R660" s="106"/>
      <c r="S660" s="106"/>
      <c r="T660" s="106"/>
      <c r="U660" s="106"/>
      <c r="V660" s="106"/>
      <c r="W660" s="106"/>
      <c r="X660" s="106"/>
      <c r="Y660" s="106"/>
      <c r="Z660" s="106"/>
      <c r="AA660" s="106"/>
      <c r="AB660" s="106"/>
      <c r="AC660" s="106"/>
      <c r="AD660" s="106"/>
      <c r="AE660" s="106"/>
      <c r="AF660" s="106"/>
      <c r="AG660" s="106"/>
      <c r="AH660" s="106"/>
      <c r="AI660" s="106"/>
      <c r="AJ660" s="106"/>
      <c r="AK660" s="106"/>
      <c r="AL660" s="106"/>
      <c r="AM660" s="106"/>
      <c r="AN660" s="106"/>
      <c r="AO660" s="106"/>
      <c r="AP660" s="106"/>
      <c r="AQ660" s="106"/>
      <c r="AR660" s="106"/>
      <c r="AS660" s="106"/>
      <c r="AT660" s="106"/>
      <c r="AU660" s="106"/>
      <c r="AV660" s="106"/>
      <c r="AW660" s="106"/>
      <c r="AX660" s="106"/>
      <c r="AY660" s="106"/>
      <c r="AZ660" s="106"/>
      <c r="BA660" s="106"/>
      <c r="BB660" s="106"/>
    </row>
    <row r="661" spans="2:54">
      <c r="B661" s="106"/>
      <c r="C661" s="106"/>
      <c r="D661" s="106"/>
      <c r="E661" s="106"/>
      <c r="F661" s="106"/>
      <c r="G661" s="106"/>
      <c r="H661" s="106"/>
      <c r="I661" s="106"/>
      <c r="J661" s="106"/>
      <c r="K661" s="106"/>
      <c r="L661" s="106"/>
      <c r="M661" s="106"/>
      <c r="N661" s="106"/>
      <c r="O661" s="106"/>
      <c r="P661" s="106"/>
      <c r="Q661" s="106"/>
      <c r="R661" s="106"/>
      <c r="S661" s="106"/>
      <c r="T661" s="106"/>
      <c r="U661" s="106"/>
      <c r="V661" s="106"/>
      <c r="W661" s="106"/>
      <c r="X661" s="106"/>
      <c r="Y661" s="106"/>
      <c r="Z661" s="106"/>
      <c r="AA661" s="106"/>
      <c r="AB661" s="106"/>
      <c r="AC661" s="106"/>
      <c r="AD661" s="106"/>
      <c r="AE661" s="106"/>
      <c r="AF661" s="106"/>
      <c r="AG661" s="106"/>
      <c r="AH661" s="106"/>
      <c r="AI661" s="106"/>
      <c r="AJ661" s="106"/>
      <c r="AK661" s="106"/>
      <c r="AL661" s="106"/>
      <c r="AM661" s="106"/>
      <c r="AN661" s="106"/>
      <c r="AO661" s="106"/>
      <c r="AP661" s="106"/>
      <c r="AQ661" s="106"/>
      <c r="AR661" s="106"/>
      <c r="AS661" s="106"/>
      <c r="AT661" s="106"/>
      <c r="AU661" s="106"/>
      <c r="AV661" s="106"/>
      <c r="AW661" s="106"/>
      <c r="AX661" s="106"/>
      <c r="AY661" s="106"/>
      <c r="AZ661" s="106"/>
      <c r="BA661" s="106"/>
      <c r="BB661" s="106"/>
    </row>
    <row r="662" spans="2:54">
      <c r="B662" s="106"/>
      <c r="C662" s="106"/>
      <c r="D662" s="106"/>
      <c r="E662" s="106"/>
      <c r="F662" s="106"/>
      <c r="G662" s="106"/>
      <c r="H662" s="106"/>
      <c r="I662" s="106"/>
      <c r="J662" s="106"/>
      <c r="K662" s="106"/>
      <c r="L662" s="106"/>
      <c r="M662" s="106"/>
      <c r="N662" s="106"/>
      <c r="O662" s="106"/>
      <c r="P662" s="106"/>
      <c r="Q662" s="106"/>
      <c r="R662" s="106"/>
      <c r="S662" s="106"/>
      <c r="T662" s="106"/>
      <c r="U662" s="106"/>
      <c r="V662" s="106"/>
      <c r="W662" s="106"/>
      <c r="X662" s="106"/>
      <c r="Y662" s="106"/>
      <c r="Z662" s="106"/>
      <c r="AA662" s="106"/>
      <c r="AB662" s="106"/>
      <c r="AC662" s="106"/>
      <c r="AD662" s="106"/>
      <c r="AE662" s="106"/>
      <c r="AF662" s="106"/>
      <c r="AG662" s="106"/>
      <c r="AH662" s="106"/>
      <c r="AI662" s="106"/>
      <c r="AJ662" s="106"/>
      <c r="AK662" s="106"/>
      <c r="AL662" s="106"/>
      <c r="AM662" s="106"/>
      <c r="AN662" s="106"/>
      <c r="AO662" s="106"/>
      <c r="AP662" s="106"/>
      <c r="AQ662" s="106"/>
      <c r="AR662" s="106"/>
      <c r="AS662" s="106"/>
      <c r="AT662" s="106"/>
      <c r="AU662" s="106"/>
      <c r="AV662" s="106"/>
      <c r="AW662" s="106"/>
      <c r="AX662" s="106"/>
      <c r="AY662" s="106"/>
      <c r="AZ662" s="106"/>
      <c r="BA662" s="106"/>
      <c r="BB662" s="106"/>
    </row>
    <row r="663" spans="2:54">
      <c r="B663" s="106"/>
      <c r="C663" s="106"/>
      <c r="D663" s="106"/>
      <c r="E663" s="106"/>
      <c r="F663" s="106"/>
      <c r="G663" s="106"/>
      <c r="H663" s="106"/>
      <c r="I663" s="106"/>
      <c r="J663" s="106"/>
      <c r="K663" s="106"/>
      <c r="L663" s="106"/>
      <c r="M663" s="106"/>
      <c r="N663" s="106"/>
      <c r="O663" s="106"/>
      <c r="P663" s="106"/>
      <c r="Q663" s="106"/>
      <c r="R663" s="106"/>
      <c r="S663" s="106"/>
      <c r="T663" s="106"/>
      <c r="U663" s="106"/>
      <c r="V663" s="106"/>
      <c r="W663" s="106"/>
      <c r="X663" s="106"/>
      <c r="Y663" s="106"/>
      <c r="Z663" s="106"/>
      <c r="AA663" s="106"/>
      <c r="AB663" s="106"/>
      <c r="AC663" s="106"/>
      <c r="AD663" s="106"/>
      <c r="AE663" s="106"/>
      <c r="AF663" s="106"/>
      <c r="AG663" s="106"/>
      <c r="AH663" s="106"/>
      <c r="AI663" s="106"/>
      <c r="AJ663" s="106"/>
      <c r="AK663" s="106"/>
      <c r="AL663" s="106"/>
      <c r="AM663" s="106"/>
      <c r="AN663" s="106"/>
      <c r="AO663" s="106"/>
      <c r="AP663" s="106"/>
      <c r="AQ663" s="106"/>
      <c r="AR663" s="106"/>
      <c r="AS663" s="106"/>
      <c r="AT663" s="106"/>
      <c r="AU663" s="106"/>
      <c r="AV663" s="106"/>
      <c r="AW663" s="106"/>
      <c r="AX663" s="106"/>
      <c r="AY663" s="106"/>
      <c r="AZ663" s="106"/>
      <c r="BA663" s="106"/>
      <c r="BB663" s="106"/>
    </row>
    <row r="664" spans="2:54">
      <c r="B664" s="106"/>
      <c r="C664" s="106"/>
      <c r="D664" s="106"/>
      <c r="E664" s="106"/>
      <c r="F664" s="106"/>
      <c r="G664" s="106"/>
      <c r="H664" s="106"/>
      <c r="I664" s="106"/>
      <c r="J664" s="106"/>
      <c r="K664" s="106"/>
      <c r="L664" s="106"/>
      <c r="M664" s="106"/>
      <c r="N664" s="106"/>
      <c r="O664" s="106"/>
      <c r="P664" s="106"/>
      <c r="Q664" s="106"/>
      <c r="R664" s="106"/>
      <c r="S664" s="106"/>
      <c r="T664" s="106"/>
      <c r="U664" s="106"/>
      <c r="V664" s="106"/>
      <c r="W664" s="106"/>
      <c r="X664" s="106"/>
      <c r="Y664" s="106"/>
      <c r="Z664" s="106"/>
      <c r="AA664" s="106"/>
      <c r="AB664" s="106"/>
      <c r="AC664" s="106"/>
      <c r="AD664" s="106"/>
      <c r="AE664" s="106"/>
      <c r="AF664" s="106"/>
      <c r="AG664" s="106"/>
      <c r="AH664" s="106"/>
      <c r="AI664" s="106"/>
      <c r="AJ664" s="106"/>
      <c r="AK664" s="106"/>
      <c r="AL664" s="106"/>
      <c r="AM664" s="106"/>
      <c r="AN664" s="106"/>
      <c r="AO664" s="106"/>
      <c r="AP664" s="106"/>
      <c r="AQ664" s="106"/>
      <c r="AR664" s="106"/>
      <c r="AS664" s="106"/>
      <c r="AT664" s="106"/>
      <c r="AU664" s="106"/>
      <c r="AV664" s="106"/>
      <c r="AW664" s="106"/>
      <c r="AX664" s="106"/>
      <c r="AY664" s="106"/>
      <c r="AZ664" s="106"/>
      <c r="BA664" s="106"/>
      <c r="BB664" s="106"/>
    </row>
    <row r="665" spans="2:54">
      <c r="B665" s="106"/>
      <c r="C665" s="106"/>
      <c r="D665" s="106"/>
      <c r="E665" s="106"/>
      <c r="F665" s="106"/>
      <c r="G665" s="106"/>
      <c r="H665" s="106"/>
      <c r="I665" s="106"/>
      <c r="J665" s="106"/>
      <c r="K665" s="106"/>
      <c r="L665" s="106"/>
      <c r="M665" s="106"/>
      <c r="N665" s="106"/>
      <c r="O665" s="106"/>
      <c r="P665" s="106"/>
      <c r="Q665" s="106"/>
      <c r="R665" s="106"/>
      <c r="S665" s="106"/>
      <c r="T665" s="106"/>
      <c r="U665" s="106"/>
      <c r="V665" s="106"/>
      <c r="W665" s="106"/>
      <c r="X665" s="106"/>
      <c r="Y665" s="106"/>
      <c r="Z665" s="106"/>
      <c r="AA665" s="106"/>
      <c r="AB665" s="106"/>
      <c r="AC665" s="106"/>
      <c r="AD665" s="106"/>
      <c r="AE665" s="106"/>
      <c r="AF665" s="106"/>
      <c r="AG665" s="106"/>
      <c r="AH665" s="106"/>
      <c r="AI665" s="106"/>
      <c r="AJ665" s="106"/>
      <c r="AK665" s="106"/>
      <c r="AL665" s="106"/>
      <c r="AM665" s="106"/>
      <c r="AN665" s="106"/>
      <c r="AO665" s="106"/>
      <c r="AP665" s="106"/>
      <c r="AQ665" s="106"/>
      <c r="AR665" s="106"/>
      <c r="AS665" s="106"/>
      <c r="AT665" s="106"/>
      <c r="AU665" s="106"/>
      <c r="AV665" s="106"/>
      <c r="AW665" s="106"/>
      <c r="AX665" s="106"/>
      <c r="AY665" s="106"/>
      <c r="AZ665" s="106"/>
      <c r="BA665" s="106"/>
      <c r="BB665" s="106"/>
    </row>
    <row r="666" spans="2:54">
      <c r="B666" s="106"/>
      <c r="C666" s="106"/>
      <c r="D666" s="106"/>
      <c r="E666" s="106"/>
      <c r="F666" s="106"/>
      <c r="G666" s="106"/>
      <c r="H666" s="106"/>
      <c r="I666" s="106"/>
      <c r="J666" s="106"/>
      <c r="K666" s="106"/>
      <c r="L666" s="106"/>
      <c r="M666" s="106"/>
      <c r="N666" s="106"/>
      <c r="O666" s="106"/>
      <c r="P666" s="106"/>
      <c r="Q666" s="106"/>
      <c r="R666" s="106"/>
      <c r="S666" s="106"/>
      <c r="T666" s="106"/>
      <c r="U666" s="106"/>
      <c r="V666" s="106"/>
      <c r="W666" s="106"/>
      <c r="X666" s="106"/>
      <c r="Y666" s="106"/>
      <c r="Z666" s="106"/>
      <c r="AA666" s="106"/>
      <c r="AB666" s="106"/>
      <c r="AC666" s="106"/>
      <c r="AD666" s="106"/>
      <c r="AE666" s="106"/>
      <c r="AF666" s="106"/>
      <c r="AG666" s="106"/>
      <c r="AH666" s="106"/>
      <c r="AI666" s="106"/>
      <c r="AJ666" s="106"/>
      <c r="AK666" s="106"/>
      <c r="AL666" s="106"/>
      <c r="AM666" s="106"/>
      <c r="AN666" s="106"/>
      <c r="AO666" s="106"/>
      <c r="AP666" s="106"/>
      <c r="AQ666" s="106"/>
      <c r="AR666" s="106"/>
      <c r="AS666" s="106"/>
      <c r="AT666" s="106"/>
      <c r="AU666" s="106"/>
      <c r="AV666" s="106"/>
      <c r="AW666" s="106"/>
      <c r="AX666" s="106"/>
      <c r="AY666" s="106"/>
      <c r="AZ666" s="106"/>
      <c r="BA666" s="106"/>
      <c r="BB666" s="106"/>
    </row>
    <row r="667" spans="2:54">
      <c r="B667" s="106"/>
      <c r="C667" s="106"/>
      <c r="D667" s="106"/>
      <c r="E667" s="106"/>
      <c r="F667" s="106"/>
      <c r="G667" s="106"/>
      <c r="H667" s="106"/>
      <c r="I667" s="106"/>
      <c r="J667" s="106"/>
      <c r="K667" s="106"/>
      <c r="L667" s="106"/>
      <c r="M667" s="106"/>
      <c r="N667" s="106"/>
      <c r="O667" s="106"/>
      <c r="P667" s="106"/>
      <c r="Q667" s="106"/>
      <c r="R667" s="106"/>
      <c r="S667" s="106"/>
      <c r="T667" s="106"/>
      <c r="U667" s="106"/>
      <c r="V667" s="106"/>
      <c r="W667" s="106"/>
      <c r="X667" s="106"/>
      <c r="Y667" s="106"/>
      <c r="Z667" s="106"/>
      <c r="AA667" s="106"/>
      <c r="AB667" s="106"/>
      <c r="AC667" s="106"/>
      <c r="AD667" s="106"/>
      <c r="AE667" s="106"/>
      <c r="AF667" s="106"/>
      <c r="AG667" s="106"/>
      <c r="AH667" s="106"/>
      <c r="AI667" s="106"/>
      <c r="AJ667" s="106"/>
      <c r="AK667" s="106"/>
      <c r="AL667" s="106"/>
      <c r="AM667" s="106"/>
      <c r="AN667" s="106"/>
      <c r="AO667" s="106"/>
      <c r="AP667" s="106"/>
      <c r="AQ667" s="106"/>
      <c r="AR667" s="106"/>
      <c r="AS667" s="106"/>
      <c r="AT667" s="106"/>
      <c r="AU667" s="106"/>
      <c r="AV667" s="106"/>
      <c r="AW667" s="106"/>
      <c r="AX667" s="106"/>
      <c r="AY667" s="106"/>
      <c r="AZ667" s="106"/>
      <c r="BA667" s="106"/>
      <c r="BB667" s="106"/>
    </row>
    <row r="668" spans="2:54">
      <c r="B668" s="106"/>
      <c r="C668" s="106"/>
      <c r="D668" s="106"/>
      <c r="E668" s="106"/>
      <c r="F668" s="106"/>
      <c r="G668" s="106"/>
      <c r="H668" s="106"/>
      <c r="I668" s="106"/>
      <c r="J668" s="106"/>
      <c r="K668" s="106"/>
      <c r="L668" s="106"/>
      <c r="M668" s="106"/>
      <c r="N668" s="106"/>
      <c r="O668" s="106"/>
      <c r="P668" s="106"/>
      <c r="Q668" s="106"/>
      <c r="R668" s="106"/>
      <c r="S668" s="106"/>
      <c r="T668" s="106"/>
      <c r="U668" s="106"/>
      <c r="V668" s="106"/>
      <c r="W668" s="106"/>
      <c r="X668" s="106"/>
      <c r="Y668" s="106"/>
      <c r="Z668" s="106"/>
      <c r="AA668" s="106"/>
      <c r="AB668" s="106"/>
      <c r="AC668" s="106"/>
      <c r="AD668" s="106"/>
      <c r="AE668" s="106"/>
      <c r="AF668" s="106"/>
      <c r="AG668" s="106"/>
      <c r="AH668" s="106"/>
      <c r="AI668" s="106"/>
      <c r="AJ668" s="106"/>
      <c r="AK668" s="106"/>
      <c r="AL668" s="106"/>
      <c r="AM668" s="106"/>
      <c r="AN668" s="106"/>
      <c r="AO668" s="106"/>
      <c r="AP668" s="106"/>
      <c r="AQ668" s="106"/>
      <c r="AR668" s="106"/>
      <c r="AS668" s="106"/>
      <c r="AT668" s="106"/>
      <c r="AU668" s="106"/>
      <c r="AV668" s="106"/>
      <c r="AW668" s="106"/>
      <c r="AX668" s="106"/>
      <c r="AY668" s="106"/>
      <c r="AZ668" s="106"/>
      <c r="BA668" s="106"/>
      <c r="BB668" s="106"/>
    </row>
    <row r="669" spans="2:54">
      <c r="B669" s="106"/>
      <c r="C669" s="106"/>
      <c r="D669" s="106"/>
      <c r="E669" s="106"/>
      <c r="F669" s="106"/>
      <c r="G669" s="106"/>
      <c r="H669" s="106"/>
      <c r="I669" s="106"/>
      <c r="J669" s="106"/>
      <c r="K669" s="106"/>
      <c r="L669" s="106"/>
      <c r="M669" s="106"/>
      <c r="N669" s="106"/>
      <c r="O669" s="106"/>
      <c r="P669" s="106"/>
      <c r="Q669" s="106"/>
      <c r="R669" s="106"/>
      <c r="S669" s="106"/>
      <c r="T669" s="106"/>
      <c r="U669" s="106"/>
      <c r="V669" s="106"/>
      <c r="W669" s="106"/>
      <c r="X669" s="106"/>
      <c r="Y669" s="106"/>
      <c r="Z669" s="106"/>
      <c r="AA669" s="106"/>
      <c r="AB669" s="106"/>
      <c r="AC669" s="106"/>
      <c r="AD669" s="106"/>
      <c r="AE669" s="106"/>
      <c r="AF669" s="106"/>
      <c r="AG669" s="106"/>
      <c r="AH669" s="106"/>
      <c r="AI669" s="106"/>
      <c r="AJ669" s="106"/>
      <c r="AK669" s="106"/>
      <c r="AL669" s="106"/>
      <c r="AM669" s="106"/>
      <c r="AN669" s="106"/>
      <c r="AO669" s="106"/>
      <c r="AP669" s="106"/>
      <c r="AQ669" s="106"/>
      <c r="AR669" s="106"/>
      <c r="AS669" s="106"/>
      <c r="AT669" s="106"/>
      <c r="AU669" s="106"/>
      <c r="AV669" s="106"/>
      <c r="AW669" s="106"/>
      <c r="AX669" s="106"/>
      <c r="AY669" s="106"/>
      <c r="AZ669" s="106"/>
      <c r="BA669" s="106"/>
      <c r="BB669" s="106"/>
    </row>
    <row r="670" spans="2:54">
      <c r="B670" s="106"/>
      <c r="C670" s="106"/>
      <c r="D670" s="106"/>
      <c r="E670" s="106"/>
      <c r="F670" s="106"/>
      <c r="G670" s="106"/>
      <c r="H670" s="106"/>
      <c r="I670" s="106"/>
      <c r="J670" s="106"/>
      <c r="K670" s="106"/>
      <c r="L670" s="106"/>
      <c r="M670" s="106"/>
      <c r="N670" s="106"/>
      <c r="O670" s="106"/>
      <c r="P670" s="106"/>
      <c r="Q670" s="106"/>
      <c r="R670" s="106"/>
      <c r="S670" s="106"/>
      <c r="T670" s="106"/>
      <c r="U670" s="106"/>
      <c r="V670" s="106"/>
      <c r="W670" s="106"/>
      <c r="X670" s="106"/>
      <c r="Y670" s="106"/>
      <c r="Z670" s="106"/>
      <c r="AA670" s="106"/>
      <c r="AB670" s="106"/>
      <c r="AC670" s="106"/>
      <c r="AD670" s="106"/>
      <c r="AE670" s="106"/>
      <c r="AF670" s="106"/>
      <c r="AG670" s="106"/>
      <c r="AH670" s="106"/>
      <c r="AI670" s="106"/>
      <c r="AJ670" s="106"/>
      <c r="AK670" s="106"/>
      <c r="AL670" s="106"/>
      <c r="AM670" s="106"/>
      <c r="AN670" s="106"/>
      <c r="AO670" s="106"/>
      <c r="AP670" s="106"/>
      <c r="AQ670" s="106"/>
      <c r="AR670" s="106"/>
      <c r="AS670" s="106"/>
      <c r="AT670" s="106"/>
      <c r="AU670" s="106"/>
      <c r="AV670" s="106"/>
      <c r="AW670" s="106"/>
      <c r="AX670" s="106"/>
      <c r="AY670" s="106"/>
      <c r="AZ670" s="106"/>
      <c r="BA670" s="106"/>
      <c r="BB670" s="106"/>
    </row>
    <row r="671" spans="2:54">
      <c r="B671" s="106"/>
      <c r="C671" s="106"/>
      <c r="D671" s="106"/>
      <c r="E671" s="106"/>
      <c r="F671" s="106"/>
      <c r="G671" s="106"/>
      <c r="H671" s="106"/>
      <c r="I671" s="106"/>
      <c r="J671" s="106"/>
      <c r="K671" s="106"/>
      <c r="L671" s="106"/>
      <c r="M671" s="106"/>
      <c r="N671" s="106"/>
      <c r="O671" s="106"/>
      <c r="P671" s="106"/>
      <c r="Q671" s="106"/>
      <c r="R671" s="106"/>
      <c r="S671" s="106"/>
      <c r="T671" s="106"/>
      <c r="U671" s="106"/>
      <c r="V671" s="106"/>
      <c r="W671" s="106"/>
      <c r="X671" s="106"/>
      <c r="Y671" s="106"/>
      <c r="Z671" s="106"/>
      <c r="AA671" s="106"/>
      <c r="AB671" s="106"/>
      <c r="AC671" s="106"/>
      <c r="AD671" s="106"/>
      <c r="AE671" s="106"/>
      <c r="AF671" s="106"/>
      <c r="AG671" s="106"/>
      <c r="AH671" s="106"/>
      <c r="AI671" s="106"/>
      <c r="AJ671" s="106"/>
      <c r="AK671" s="106"/>
      <c r="AL671" s="106"/>
      <c r="AM671" s="106"/>
      <c r="AN671" s="106"/>
      <c r="AO671" s="106"/>
      <c r="AP671" s="106"/>
      <c r="AQ671" s="106"/>
      <c r="AR671" s="106"/>
      <c r="AS671" s="106"/>
      <c r="AT671" s="106"/>
      <c r="AU671" s="106"/>
      <c r="AV671" s="106"/>
      <c r="AW671" s="106"/>
      <c r="AX671" s="106"/>
      <c r="AY671" s="106"/>
      <c r="AZ671" s="106"/>
      <c r="BA671" s="106"/>
      <c r="BB671" s="106"/>
    </row>
    <row r="672" spans="2:54">
      <c r="B672" s="106"/>
      <c r="C672" s="106"/>
      <c r="D672" s="106"/>
      <c r="E672" s="106"/>
      <c r="F672" s="106"/>
      <c r="G672" s="106"/>
      <c r="H672" s="106"/>
      <c r="I672" s="106"/>
      <c r="J672" s="106"/>
      <c r="K672" s="106"/>
      <c r="L672" s="106"/>
      <c r="M672" s="106"/>
      <c r="N672" s="106"/>
      <c r="O672" s="106"/>
      <c r="P672" s="106"/>
      <c r="Q672" s="106"/>
      <c r="R672" s="106"/>
      <c r="S672" s="106"/>
      <c r="T672" s="106"/>
      <c r="U672" s="106"/>
      <c r="V672" s="106"/>
      <c r="W672" s="106"/>
      <c r="X672" s="106"/>
      <c r="Y672" s="106"/>
      <c r="Z672" s="106"/>
      <c r="AA672" s="106"/>
      <c r="AB672" s="106"/>
      <c r="AC672" s="106"/>
      <c r="AD672" s="106"/>
      <c r="AE672" s="106"/>
      <c r="AF672" s="106"/>
      <c r="AG672" s="106"/>
      <c r="AH672" s="106"/>
      <c r="AI672" s="106"/>
      <c r="AJ672" s="106"/>
      <c r="AK672" s="106"/>
      <c r="AL672" s="106"/>
      <c r="AM672" s="106"/>
      <c r="AN672" s="106"/>
      <c r="AO672" s="106"/>
      <c r="AP672" s="106"/>
      <c r="AQ672" s="106"/>
      <c r="AR672" s="106"/>
      <c r="AS672" s="106"/>
      <c r="AT672" s="106"/>
      <c r="AU672" s="106"/>
      <c r="AV672" s="106"/>
      <c r="AW672" s="106"/>
      <c r="AX672" s="106"/>
      <c r="AY672" s="106"/>
      <c r="AZ672" s="106"/>
      <c r="BA672" s="106"/>
      <c r="BB672" s="106"/>
    </row>
    <row r="673" spans="2:54">
      <c r="B673" s="106"/>
      <c r="C673" s="106"/>
      <c r="D673" s="106"/>
      <c r="E673" s="106"/>
      <c r="F673" s="106"/>
      <c r="G673" s="106"/>
      <c r="H673" s="106"/>
      <c r="I673" s="106"/>
      <c r="J673" s="106"/>
      <c r="K673" s="106"/>
      <c r="L673" s="106"/>
      <c r="M673" s="106"/>
      <c r="N673" s="106"/>
      <c r="O673" s="106"/>
      <c r="P673" s="106"/>
      <c r="Q673" s="106"/>
      <c r="R673" s="106"/>
      <c r="S673" s="106"/>
      <c r="T673" s="106"/>
      <c r="U673" s="106"/>
      <c r="V673" s="106"/>
      <c r="W673" s="106"/>
      <c r="X673" s="106"/>
      <c r="Y673" s="106"/>
      <c r="Z673" s="106"/>
      <c r="AA673" s="106"/>
      <c r="AB673" s="106"/>
      <c r="AC673" s="106"/>
      <c r="AD673" s="106"/>
      <c r="AE673" s="106"/>
      <c r="AF673" s="106"/>
      <c r="AG673" s="106"/>
      <c r="AH673" s="106"/>
      <c r="AI673" s="106"/>
      <c r="AJ673" s="106"/>
      <c r="AK673" s="106"/>
      <c r="AL673" s="106"/>
      <c r="AM673" s="106"/>
      <c r="AN673" s="106"/>
      <c r="AO673" s="106"/>
      <c r="AP673" s="106"/>
      <c r="AQ673" s="106"/>
      <c r="AR673" s="106"/>
      <c r="AS673" s="106"/>
      <c r="AT673" s="106"/>
      <c r="AU673" s="106"/>
      <c r="AV673" s="106"/>
      <c r="AW673" s="106"/>
      <c r="AX673" s="106"/>
      <c r="AY673" s="106"/>
      <c r="AZ673" s="106"/>
      <c r="BA673" s="106"/>
      <c r="BB673" s="106"/>
    </row>
    <row r="674" spans="2:54">
      <c r="B674" s="106"/>
      <c r="C674" s="106"/>
      <c r="D674" s="106"/>
      <c r="E674" s="106"/>
      <c r="F674" s="106"/>
      <c r="G674" s="106"/>
      <c r="H674" s="106"/>
      <c r="I674" s="106"/>
      <c r="J674" s="106"/>
      <c r="K674" s="106"/>
      <c r="L674" s="106"/>
      <c r="M674" s="106"/>
      <c r="N674" s="106"/>
      <c r="O674" s="106"/>
      <c r="P674" s="106"/>
      <c r="Q674" s="106"/>
      <c r="R674" s="106"/>
      <c r="S674" s="106"/>
      <c r="T674" s="106"/>
      <c r="U674" s="106"/>
      <c r="V674" s="106"/>
      <c r="W674" s="106"/>
      <c r="X674" s="106"/>
      <c r="Y674" s="106"/>
      <c r="Z674" s="106"/>
      <c r="AA674" s="106"/>
      <c r="AB674" s="106"/>
      <c r="AC674" s="106"/>
      <c r="AD674" s="106"/>
      <c r="AE674" s="106"/>
      <c r="AF674" s="106"/>
      <c r="AG674" s="106"/>
      <c r="AH674" s="106"/>
      <c r="AI674" s="106"/>
      <c r="AJ674" s="106"/>
      <c r="AK674" s="106"/>
      <c r="AL674" s="106"/>
      <c r="AM674" s="106"/>
      <c r="AN674" s="106"/>
      <c r="AO674" s="106"/>
      <c r="AP674" s="106"/>
      <c r="AQ674" s="106"/>
      <c r="AR674" s="106"/>
      <c r="AS674" s="106"/>
      <c r="AT674" s="106"/>
      <c r="AU674" s="106"/>
      <c r="AV674" s="106"/>
      <c r="AW674" s="106"/>
      <c r="AX674" s="106"/>
      <c r="AY674" s="106"/>
      <c r="AZ674" s="106"/>
      <c r="BA674" s="106"/>
      <c r="BB674" s="106"/>
    </row>
    <row r="675" spans="2:54">
      <c r="B675" s="106"/>
      <c r="C675" s="106"/>
      <c r="D675" s="106"/>
      <c r="E675" s="106"/>
      <c r="F675" s="106"/>
      <c r="G675" s="106"/>
      <c r="H675" s="106"/>
      <c r="I675" s="106"/>
      <c r="J675" s="106"/>
      <c r="K675" s="106"/>
      <c r="L675" s="106"/>
      <c r="M675" s="106"/>
      <c r="N675" s="106"/>
      <c r="O675" s="106"/>
      <c r="P675" s="106"/>
      <c r="Q675" s="106"/>
      <c r="R675" s="106"/>
      <c r="S675" s="106"/>
      <c r="T675" s="106"/>
      <c r="U675" s="106"/>
      <c r="V675" s="106"/>
      <c r="W675" s="106"/>
      <c r="X675" s="106"/>
      <c r="Y675" s="106"/>
      <c r="Z675" s="106"/>
      <c r="AA675" s="106"/>
      <c r="AB675" s="106"/>
      <c r="AC675" s="106"/>
      <c r="AD675" s="106"/>
      <c r="AE675" s="106"/>
      <c r="AF675" s="106"/>
      <c r="AG675" s="106"/>
      <c r="AH675" s="106"/>
      <c r="AI675" s="106"/>
      <c r="AJ675" s="106"/>
      <c r="AK675" s="106"/>
      <c r="AL675" s="106"/>
      <c r="AM675" s="106"/>
      <c r="AN675" s="106"/>
      <c r="AO675" s="106"/>
      <c r="AP675" s="106"/>
      <c r="AQ675" s="106"/>
      <c r="AR675" s="106"/>
      <c r="AS675" s="106"/>
      <c r="AT675" s="106"/>
      <c r="AU675" s="106"/>
      <c r="AV675" s="106"/>
      <c r="AW675" s="106"/>
      <c r="AX675" s="106"/>
      <c r="AY675" s="106"/>
      <c r="AZ675" s="106"/>
      <c r="BA675" s="106"/>
      <c r="BB675" s="106"/>
    </row>
    <row r="676" spans="2:54">
      <c r="B676" s="106"/>
      <c r="C676" s="106"/>
      <c r="D676" s="106"/>
      <c r="E676" s="106"/>
      <c r="F676" s="106"/>
      <c r="G676" s="106"/>
      <c r="H676" s="106"/>
      <c r="I676" s="106"/>
      <c r="J676" s="106"/>
      <c r="K676" s="106"/>
      <c r="L676" s="106"/>
      <c r="M676" s="106"/>
      <c r="N676" s="106"/>
      <c r="O676" s="106"/>
      <c r="P676" s="106"/>
      <c r="Q676" s="106"/>
      <c r="R676" s="106"/>
      <c r="S676" s="106"/>
      <c r="T676" s="106"/>
      <c r="U676" s="106"/>
      <c r="V676" s="106"/>
      <c r="W676" s="106"/>
      <c r="X676" s="106"/>
      <c r="Y676" s="106"/>
      <c r="Z676" s="106"/>
      <c r="AA676" s="106"/>
      <c r="AB676" s="106"/>
      <c r="AC676" s="106"/>
      <c r="AD676" s="106"/>
      <c r="AE676" s="106"/>
      <c r="AF676" s="106"/>
      <c r="AG676" s="106"/>
      <c r="AH676" s="106"/>
      <c r="AI676" s="106"/>
      <c r="AJ676" s="106"/>
      <c r="AK676" s="106"/>
      <c r="AL676" s="106"/>
      <c r="AM676" s="106"/>
      <c r="AN676" s="106"/>
      <c r="AO676" s="106"/>
      <c r="AP676" s="106"/>
      <c r="AQ676" s="106"/>
      <c r="AR676" s="106"/>
      <c r="AS676" s="106"/>
      <c r="AT676" s="106"/>
      <c r="AU676" s="106"/>
      <c r="AV676" s="106"/>
      <c r="AW676" s="106"/>
      <c r="AX676" s="106"/>
      <c r="AY676" s="106"/>
      <c r="AZ676" s="106"/>
      <c r="BA676" s="106"/>
      <c r="BB676" s="106"/>
    </row>
    <row r="677" spans="2:54">
      <c r="B677" s="106"/>
      <c r="C677" s="106"/>
      <c r="D677" s="106"/>
      <c r="E677" s="106"/>
      <c r="F677" s="106"/>
      <c r="G677" s="106"/>
      <c r="H677" s="106"/>
      <c r="I677" s="106"/>
      <c r="J677" s="106"/>
      <c r="K677" s="106"/>
      <c r="L677" s="106"/>
      <c r="M677" s="106"/>
      <c r="N677" s="106"/>
      <c r="O677" s="106"/>
      <c r="P677" s="106"/>
      <c r="Q677" s="106"/>
      <c r="R677" s="106"/>
      <c r="S677" s="106"/>
      <c r="T677" s="106"/>
      <c r="U677" s="106"/>
      <c r="V677" s="106"/>
      <c r="W677" s="106"/>
      <c r="X677" s="106"/>
      <c r="Y677" s="106"/>
      <c r="Z677" s="106"/>
      <c r="AA677" s="106"/>
      <c r="AB677" s="106"/>
      <c r="AC677" s="106"/>
      <c r="AD677" s="106"/>
      <c r="AE677" s="106"/>
      <c r="AF677" s="106"/>
      <c r="AG677" s="106"/>
      <c r="AH677" s="106"/>
      <c r="AI677" s="106"/>
      <c r="AJ677" s="106"/>
      <c r="AK677" s="106"/>
      <c r="AL677" s="106"/>
      <c r="AM677" s="106"/>
      <c r="AN677" s="106"/>
      <c r="AO677" s="106"/>
      <c r="AP677" s="106"/>
      <c r="AQ677" s="106"/>
      <c r="AR677" s="106"/>
      <c r="AS677" s="106"/>
      <c r="AT677" s="106"/>
      <c r="AU677" s="106"/>
      <c r="AV677" s="106"/>
      <c r="AW677" s="106"/>
      <c r="AX677" s="106"/>
      <c r="AY677" s="106"/>
      <c r="AZ677" s="106"/>
      <c r="BA677" s="106"/>
      <c r="BB677" s="106"/>
    </row>
    <row r="678" spans="2:54">
      <c r="B678" s="106"/>
      <c r="C678" s="106"/>
      <c r="D678" s="106"/>
      <c r="E678" s="106"/>
      <c r="F678" s="106"/>
      <c r="G678" s="106"/>
      <c r="H678" s="106"/>
      <c r="I678" s="106"/>
      <c r="J678" s="106"/>
      <c r="K678" s="106"/>
      <c r="L678" s="106"/>
      <c r="M678" s="106"/>
      <c r="N678" s="106"/>
      <c r="O678" s="106"/>
      <c r="P678" s="106"/>
      <c r="Q678" s="106"/>
      <c r="R678" s="106"/>
      <c r="S678" s="106"/>
      <c r="T678" s="106"/>
      <c r="U678" s="106"/>
      <c r="V678" s="106"/>
      <c r="W678" s="106"/>
      <c r="X678" s="106"/>
      <c r="Y678" s="106"/>
      <c r="Z678" s="106"/>
      <c r="AA678" s="106"/>
      <c r="AB678" s="106"/>
      <c r="AC678" s="106"/>
      <c r="AD678" s="106"/>
      <c r="AE678" s="106"/>
      <c r="AF678" s="106"/>
      <c r="AG678" s="106"/>
      <c r="AH678" s="106"/>
      <c r="AI678" s="106"/>
      <c r="AJ678" s="106"/>
      <c r="AK678" s="106"/>
      <c r="AL678" s="106"/>
      <c r="AM678" s="106"/>
      <c r="AN678" s="106"/>
      <c r="AO678" s="106"/>
      <c r="AP678" s="106"/>
      <c r="AQ678" s="106"/>
      <c r="AR678" s="106"/>
      <c r="AS678" s="106"/>
      <c r="AT678" s="106"/>
      <c r="AU678" s="106"/>
      <c r="AV678" s="106"/>
      <c r="AW678" s="106"/>
      <c r="AX678" s="106"/>
      <c r="AY678" s="106"/>
      <c r="AZ678" s="106"/>
      <c r="BA678" s="106"/>
      <c r="BB678" s="106"/>
    </row>
    <row r="679" spans="2:54">
      <c r="B679" s="106"/>
      <c r="C679" s="106"/>
      <c r="D679" s="106"/>
      <c r="E679" s="106"/>
      <c r="F679" s="106"/>
      <c r="G679" s="106"/>
      <c r="H679" s="106"/>
      <c r="I679" s="106"/>
      <c r="J679" s="106"/>
      <c r="K679" s="106"/>
      <c r="L679" s="106"/>
      <c r="M679" s="106"/>
      <c r="N679" s="106"/>
      <c r="O679" s="106"/>
      <c r="P679" s="106"/>
      <c r="Q679" s="106"/>
      <c r="R679" s="106"/>
      <c r="S679" s="106"/>
      <c r="T679" s="106"/>
      <c r="U679" s="106"/>
      <c r="V679" s="106"/>
      <c r="W679" s="106"/>
      <c r="X679" s="106"/>
      <c r="Y679" s="106"/>
      <c r="Z679" s="106"/>
      <c r="AA679" s="106"/>
      <c r="AB679" s="106"/>
      <c r="AC679" s="106"/>
      <c r="AD679" s="106"/>
      <c r="AE679" s="106"/>
      <c r="AF679" s="106"/>
      <c r="AG679" s="106"/>
      <c r="AH679" s="106"/>
      <c r="AI679" s="106"/>
      <c r="AJ679" s="106"/>
      <c r="AK679" s="106"/>
      <c r="AL679" s="106"/>
      <c r="AM679" s="106"/>
      <c r="AN679" s="106"/>
      <c r="AO679" s="106"/>
      <c r="AP679" s="106"/>
      <c r="AQ679" s="106"/>
      <c r="AR679" s="106"/>
      <c r="AS679" s="106"/>
      <c r="AT679" s="106"/>
      <c r="AU679" s="106"/>
      <c r="AV679" s="106"/>
      <c r="AW679" s="106"/>
      <c r="AX679" s="106"/>
      <c r="AY679" s="106"/>
      <c r="AZ679" s="106"/>
      <c r="BA679" s="106"/>
      <c r="BB679" s="106"/>
    </row>
    <row r="680" spans="2:54">
      <c r="B680" s="106"/>
      <c r="C680" s="106"/>
      <c r="D680" s="106"/>
      <c r="E680" s="106"/>
      <c r="F680" s="106"/>
      <c r="G680" s="106"/>
      <c r="H680" s="106"/>
      <c r="I680" s="106"/>
      <c r="J680" s="106"/>
      <c r="K680" s="106"/>
      <c r="L680" s="106"/>
      <c r="M680" s="106"/>
      <c r="N680" s="106"/>
      <c r="O680" s="106"/>
      <c r="P680" s="106"/>
      <c r="Q680" s="106"/>
      <c r="R680" s="106"/>
      <c r="S680" s="106"/>
      <c r="T680" s="106"/>
      <c r="U680" s="106"/>
      <c r="V680" s="106"/>
      <c r="W680" s="106"/>
      <c r="X680" s="106"/>
      <c r="Y680" s="106"/>
      <c r="Z680" s="106"/>
      <c r="AA680" s="106"/>
      <c r="AB680" s="106"/>
      <c r="AC680" s="106"/>
      <c r="AD680" s="106"/>
      <c r="AE680" s="106"/>
      <c r="AF680" s="106"/>
      <c r="AG680" s="106"/>
      <c r="AH680" s="106"/>
      <c r="AI680" s="106"/>
      <c r="AJ680" s="106"/>
      <c r="AK680" s="106"/>
      <c r="AL680" s="106"/>
      <c r="AM680" s="106"/>
      <c r="AN680" s="106"/>
      <c r="AO680" s="106"/>
      <c r="AP680" s="106"/>
      <c r="AQ680" s="106"/>
      <c r="AR680" s="106"/>
      <c r="AS680" s="106"/>
      <c r="AT680" s="106"/>
      <c r="AU680" s="106"/>
      <c r="AV680" s="106"/>
      <c r="AW680" s="106"/>
      <c r="AX680" s="106"/>
      <c r="AY680" s="106"/>
      <c r="AZ680" s="106"/>
      <c r="BA680" s="106"/>
      <c r="BB680" s="106"/>
    </row>
    <row r="681" spans="2:54">
      <c r="B681" s="106"/>
      <c r="C681" s="106"/>
      <c r="D681" s="106"/>
      <c r="E681" s="106"/>
      <c r="F681" s="106"/>
      <c r="G681" s="106"/>
      <c r="H681" s="106"/>
      <c r="I681" s="106"/>
      <c r="J681" s="106"/>
      <c r="K681" s="106"/>
      <c r="L681" s="106"/>
      <c r="M681" s="106"/>
      <c r="N681" s="106"/>
      <c r="O681" s="106"/>
      <c r="P681" s="106"/>
      <c r="Q681" s="106"/>
      <c r="R681" s="106"/>
      <c r="S681" s="106"/>
      <c r="T681" s="106"/>
      <c r="U681" s="106"/>
      <c r="V681" s="106"/>
      <c r="W681" s="106"/>
      <c r="X681" s="106"/>
      <c r="Y681" s="106"/>
      <c r="Z681" s="106"/>
      <c r="AA681" s="106"/>
      <c r="AB681" s="106"/>
      <c r="AC681" s="106"/>
      <c r="AD681" s="106"/>
      <c r="AE681" s="106"/>
      <c r="AF681" s="106"/>
      <c r="AG681" s="106"/>
      <c r="AH681" s="106"/>
      <c r="AI681" s="106"/>
      <c r="AJ681" s="106"/>
      <c r="AK681" s="106"/>
      <c r="AL681" s="106"/>
      <c r="AM681" s="106"/>
      <c r="AN681" s="106"/>
      <c r="AO681" s="106"/>
      <c r="AP681" s="106"/>
      <c r="AQ681" s="106"/>
      <c r="AR681" s="106"/>
      <c r="AS681" s="106"/>
      <c r="AT681" s="106"/>
      <c r="AU681" s="106"/>
      <c r="AV681" s="106"/>
      <c r="AW681" s="106"/>
      <c r="AX681" s="106"/>
      <c r="AY681" s="106"/>
      <c r="AZ681" s="106"/>
      <c r="BA681" s="106"/>
      <c r="BB681" s="106"/>
    </row>
    <row r="682" spans="2:54">
      <c r="B682" s="106"/>
      <c r="C682" s="106"/>
      <c r="D682" s="106"/>
      <c r="E682" s="106"/>
      <c r="F682" s="106"/>
      <c r="G682" s="106"/>
      <c r="H682" s="106"/>
      <c r="I682" s="106"/>
      <c r="J682" s="106"/>
      <c r="K682" s="106"/>
      <c r="L682" s="106"/>
      <c r="M682" s="106"/>
      <c r="N682" s="106"/>
      <c r="O682" s="106"/>
      <c r="P682" s="106"/>
      <c r="Q682" s="106"/>
      <c r="R682" s="106"/>
      <c r="S682" s="106"/>
      <c r="T682" s="106"/>
      <c r="U682" s="106"/>
      <c r="V682" s="106"/>
      <c r="W682" s="106"/>
      <c r="X682" s="106"/>
      <c r="Y682" s="106"/>
      <c r="Z682" s="106"/>
      <c r="AA682" s="106"/>
      <c r="AB682" s="106"/>
      <c r="AC682" s="106"/>
      <c r="AD682" s="106"/>
      <c r="AE682" s="106"/>
      <c r="AF682" s="106"/>
      <c r="AG682" s="106"/>
      <c r="AH682" s="106"/>
      <c r="AI682" s="106"/>
      <c r="AJ682" s="106"/>
      <c r="AK682" s="106"/>
      <c r="AL682" s="106"/>
      <c r="AM682" s="106"/>
      <c r="AN682" s="106"/>
      <c r="AO682" s="106"/>
      <c r="AP682" s="106"/>
      <c r="AQ682" s="106"/>
      <c r="AR682" s="106"/>
      <c r="AS682" s="106"/>
      <c r="AT682" s="106"/>
      <c r="AU682" s="106"/>
      <c r="AV682" s="106"/>
      <c r="AW682" s="106"/>
      <c r="AX682" s="106"/>
      <c r="AY682" s="106"/>
      <c r="AZ682" s="106"/>
      <c r="BA682" s="106"/>
      <c r="BB682" s="106"/>
    </row>
    <row r="683" spans="2:54">
      <c r="B683" s="106"/>
      <c r="C683" s="106"/>
      <c r="D683" s="106"/>
      <c r="E683" s="106"/>
      <c r="F683" s="106"/>
      <c r="G683" s="106"/>
      <c r="H683" s="106"/>
      <c r="I683" s="106"/>
      <c r="J683" s="106"/>
      <c r="K683" s="106"/>
      <c r="L683" s="106"/>
      <c r="M683" s="106"/>
      <c r="N683" s="106"/>
      <c r="O683" s="106"/>
      <c r="P683" s="106"/>
      <c r="Q683" s="106"/>
      <c r="R683" s="106"/>
      <c r="S683" s="106"/>
      <c r="T683" s="106"/>
      <c r="U683" s="106"/>
      <c r="V683" s="106"/>
      <c r="W683" s="106"/>
      <c r="X683" s="106"/>
      <c r="Y683" s="106"/>
      <c r="Z683" s="106"/>
      <c r="AA683" s="106"/>
      <c r="AB683" s="106"/>
      <c r="AC683" s="106"/>
      <c r="AD683" s="106"/>
      <c r="AE683" s="106"/>
      <c r="AF683" s="106"/>
      <c r="AG683" s="106"/>
      <c r="AH683" s="106"/>
      <c r="AI683" s="106"/>
      <c r="AJ683" s="106"/>
      <c r="AK683" s="106"/>
      <c r="AL683" s="106"/>
      <c r="AM683" s="106"/>
      <c r="AN683" s="106"/>
      <c r="AO683" s="106"/>
      <c r="AP683" s="106"/>
      <c r="AQ683" s="106"/>
      <c r="AR683" s="106"/>
      <c r="AS683" s="106"/>
      <c r="AT683" s="106"/>
      <c r="AU683" s="106"/>
      <c r="AV683" s="106"/>
      <c r="AW683" s="106"/>
      <c r="AX683" s="106"/>
      <c r="AY683" s="106"/>
      <c r="AZ683" s="106"/>
      <c r="BA683" s="106"/>
      <c r="BB683" s="106"/>
    </row>
    <row r="684" spans="2:54">
      <c r="B684" s="106"/>
      <c r="C684" s="106"/>
      <c r="D684" s="106"/>
      <c r="E684" s="106"/>
      <c r="F684" s="106"/>
      <c r="G684" s="106"/>
      <c r="H684" s="106"/>
      <c r="I684" s="106"/>
      <c r="J684" s="106"/>
      <c r="K684" s="106"/>
      <c r="L684" s="106"/>
      <c r="M684" s="106"/>
      <c r="N684" s="106"/>
      <c r="O684" s="106"/>
      <c r="P684" s="106"/>
      <c r="Q684" s="106"/>
      <c r="R684" s="106"/>
      <c r="S684" s="106"/>
      <c r="T684" s="106"/>
      <c r="U684" s="106"/>
      <c r="V684" s="106"/>
      <c r="W684" s="106"/>
      <c r="X684" s="106"/>
      <c r="Y684" s="106"/>
      <c r="Z684" s="106"/>
      <c r="AA684" s="106"/>
      <c r="AB684" s="106"/>
      <c r="AC684" s="106"/>
      <c r="AD684" s="106"/>
      <c r="AE684" s="106"/>
      <c r="AF684" s="106"/>
      <c r="AG684" s="106"/>
      <c r="AH684" s="106"/>
      <c r="AI684" s="106"/>
      <c r="AJ684" s="106"/>
      <c r="AK684" s="106"/>
      <c r="AL684" s="106"/>
      <c r="AM684" s="106"/>
      <c r="AN684" s="106"/>
      <c r="AO684" s="106"/>
      <c r="AP684" s="106"/>
      <c r="AQ684" s="106"/>
      <c r="AR684" s="106"/>
      <c r="AS684" s="106"/>
      <c r="AT684" s="106"/>
      <c r="AU684" s="106"/>
      <c r="AV684" s="106"/>
      <c r="AW684" s="106"/>
      <c r="AX684" s="106"/>
      <c r="AY684" s="106"/>
      <c r="AZ684" s="106"/>
      <c r="BA684" s="106"/>
      <c r="BB684" s="106"/>
    </row>
    <row r="685" spans="2:54">
      <c r="B685" s="106"/>
      <c r="C685" s="106"/>
      <c r="D685" s="106"/>
      <c r="E685" s="106"/>
      <c r="F685" s="106"/>
      <c r="G685" s="106"/>
      <c r="H685" s="106"/>
      <c r="I685" s="106"/>
      <c r="J685" s="106"/>
      <c r="K685" s="106"/>
      <c r="L685" s="106"/>
      <c r="M685" s="106"/>
      <c r="N685" s="106"/>
      <c r="O685" s="106"/>
      <c r="P685" s="106"/>
      <c r="Q685" s="106"/>
      <c r="R685" s="106"/>
      <c r="S685" s="106"/>
      <c r="T685" s="106"/>
      <c r="U685" s="106"/>
      <c r="V685" s="106"/>
      <c r="W685" s="106"/>
      <c r="X685" s="106"/>
      <c r="Y685" s="106"/>
      <c r="Z685" s="106"/>
      <c r="AA685" s="106"/>
      <c r="AB685" s="106"/>
      <c r="AC685" s="106"/>
      <c r="AD685" s="106"/>
      <c r="AE685" s="106"/>
      <c r="AF685" s="106"/>
      <c r="AG685" s="106"/>
      <c r="AH685" s="106"/>
      <c r="AI685" s="106"/>
      <c r="AJ685" s="106"/>
      <c r="AK685" s="106"/>
      <c r="AL685" s="106"/>
      <c r="AM685" s="106"/>
      <c r="AN685" s="106"/>
      <c r="AO685" s="106"/>
      <c r="AP685" s="106"/>
      <c r="AQ685" s="106"/>
      <c r="AR685" s="106"/>
      <c r="AS685" s="106"/>
      <c r="AT685" s="106"/>
      <c r="AU685" s="106"/>
      <c r="AV685" s="106"/>
      <c r="AW685" s="106"/>
      <c r="AX685" s="106"/>
      <c r="AY685" s="106"/>
      <c r="AZ685" s="106"/>
      <c r="BA685" s="106"/>
      <c r="BB685" s="106"/>
    </row>
    <row r="686" spans="2:54">
      <c r="B686" s="106"/>
      <c r="C686" s="106"/>
      <c r="D686" s="106"/>
      <c r="E686" s="106"/>
      <c r="F686" s="106"/>
      <c r="G686" s="106"/>
      <c r="H686" s="106"/>
      <c r="I686" s="106"/>
      <c r="J686" s="106"/>
      <c r="K686" s="106"/>
      <c r="L686" s="106"/>
      <c r="M686" s="106"/>
      <c r="N686" s="106"/>
      <c r="O686" s="106"/>
      <c r="P686" s="106"/>
      <c r="Q686" s="106"/>
      <c r="R686" s="106"/>
      <c r="S686" s="106"/>
      <c r="T686" s="106"/>
      <c r="U686" s="106"/>
      <c r="V686" s="106"/>
      <c r="W686" s="106"/>
      <c r="X686" s="106"/>
      <c r="Y686" s="106"/>
      <c r="Z686" s="106"/>
      <c r="AA686" s="106"/>
      <c r="AB686" s="106"/>
      <c r="AC686" s="106"/>
      <c r="AD686" s="106"/>
      <c r="AE686" s="106"/>
      <c r="AF686" s="106"/>
      <c r="AG686" s="106"/>
      <c r="AH686" s="106"/>
      <c r="AI686" s="106"/>
      <c r="AJ686" s="106"/>
      <c r="AK686" s="106"/>
      <c r="AL686" s="106"/>
      <c r="AM686" s="106"/>
      <c r="AN686" s="106"/>
      <c r="AO686" s="106"/>
      <c r="AP686" s="106"/>
      <c r="AQ686" s="106"/>
      <c r="AR686" s="106"/>
      <c r="AS686" s="106"/>
      <c r="AT686" s="106"/>
      <c r="AU686" s="106"/>
      <c r="AV686" s="106"/>
      <c r="AW686" s="106"/>
      <c r="AX686" s="106"/>
      <c r="AY686" s="106"/>
      <c r="AZ686" s="106"/>
      <c r="BA686" s="106"/>
      <c r="BB686" s="106"/>
    </row>
    <row r="687" spans="2:54">
      <c r="B687" s="106"/>
      <c r="C687" s="106"/>
      <c r="D687" s="106"/>
      <c r="E687" s="106"/>
      <c r="F687" s="106"/>
      <c r="G687" s="106"/>
      <c r="H687" s="106"/>
      <c r="I687" s="106"/>
      <c r="J687" s="106"/>
      <c r="K687" s="106"/>
      <c r="L687" s="106"/>
      <c r="M687" s="106"/>
      <c r="N687" s="106"/>
      <c r="O687" s="106"/>
      <c r="P687" s="106"/>
      <c r="Q687" s="106"/>
      <c r="R687" s="106"/>
      <c r="S687" s="106"/>
      <c r="T687" s="106"/>
      <c r="U687" s="106"/>
      <c r="V687" s="106"/>
      <c r="W687" s="106"/>
      <c r="X687" s="106"/>
      <c r="Y687" s="106"/>
      <c r="Z687" s="106"/>
      <c r="AA687" s="106"/>
      <c r="AB687" s="106"/>
      <c r="AC687" s="106"/>
      <c r="AD687" s="106"/>
      <c r="AE687" s="106"/>
      <c r="AF687" s="106"/>
      <c r="AG687" s="106"/>
      <c r="AH687" s="106"/>
      <c r="AI687" s="106"/>
      <c r="AJ687" s="106"/>
      <c r="AK687" s="106"/>
      <c r="AL687" s="106"/>
      <c r="AM687" s="106"/>
      <c r="AN687" s="106"/>
      <c r="AO687" s="106"/>
      <c r="AP687" s="106"/>
      <c r="AQ687" s="106"/>
      <c r="AR687" s="106"/>
      <c r="AS687" s="106"/>
      <c r="AT687" s="106"/>
      <c r="AU687" s="106"/>
      <c r="AV687" s="106"/>
      <c r="AW687" s="106"/>
      <c r="AX687" s="106"/>
      <c r="AY687" s="106"/>
      <c r="AZ687" s="106"/>
      <c r="BA687" s="106"/>
      <c r="BB687" s="106"/>
    </row>
    <row r="688" spans="2:54">
      <c r="B688" s="106"/>
      <c r="C688" s="106"/>
      <c r="D688" s="106"/>
      <c r="E688" s="106"/>
      <c r="F688" s="106"/>
      <c r="G688" s="106"/>
      <c r="H688" s="106"/>
      <c r="I688" s="106"/>
      <c r="J688" s="106"/>
      <c r="K688" s="106"/>
      <c r="L688" s="106"/>
      <c r="M688" s="106"/>
      <c r="N688" s="106"/>
      <c r="O688" s="106"/>
      <c r="P688" s="106"/>
      <c r="Q688" s="106"/>
      <c r="R688" s="106"/>
      <c r="S688" s="106"/>
      <c r="T688" s="106"/>
      <c r="U688" s="106"/>
      <c r="V688" s="106"/>
      <c r="W688" s="106"/>
      <c r="X688" s="106"/>
      <c r="Y688" s="106"/>
      <c r="Z688" s="106"/>
      <c r="AA688" s="106"/>
      <c r="AB688" s="106"/>
      <c r="AC688" s="106"/>
      <c r="AD688" s="106"/>
      <c r="AE688" s="106"/>
      <c r="AF688" s="106"/>
      <c r="AG688" s="106"/>
      <c r="AH688" s="106"/>
      <c r="AI688" s="106"/>
      <c r="AJ688" s="106"/>
      <c r="AK688" s="106"/>
      <c r="AL688" s="106"/>
      <c r="AM688" s="106"/>
      <c r="AN688" s="106"/>
      <c r="AO688" s="106"/>
      <c r="AP688" s="106"/>
      <c r="AQ688" s="106"/>
      <c r="AR688" s="106"/>
      <c r="AS688" s="106"/>
      <c r="AT688" s="106"/>
      <c r="AU688" s="106"/>
      <c r="AV688" s="106"/>
      <c r="AW688" s="106"/>
      <c r="AX688" s="106"/>
      <c r="AY688" s="106"/>
      <c r="AZ688" s="106"/>
      <c r="BA688" s="106"/>
      <c r="BB688" s="106"/>
    </row>
    <row r="689" spans="2:54">
      <c r="B689" s="106"/>
      <c r="C689" s="106"/>
      <c r="D689" s="106"/>
      <c r="E689" s="106"/>
      <c r="F689" s="106"/>
      <c r="G689" s="106"/>
      <c r="H689" s="106"/>
      <c r="I689" s="106"/>
      <c r="J689" s="106"/>
      <c r="K689" s="106"/>
      <c r="L689" s="106"/>
      <c r="M689" s="106"/>
      <c r="N689" s="106"/>
      <c r="O689" s="106"/>
      <c r="P689" s="106"/>
      <c r="Q689" s="106"/>
      <c r="R689" s="106"/>
      <c r="S689" s="106"/>
      <c r="T689" s="106"/>
      <c r="U689" s="106"/>
      <c r="V689" s="106"/>
      <c r="W689" s="106"/>
      <c r="X689" s="106"/>
      <c r="Y689" s="106"/>
      <c r="Z689" s="106"/>
      <c r="AA689" s="106"/>
      <c r="AB689" s="106"/>
      <c r="AC689" s="106"/>
      <c r="AD689" s="106"/>
      <c r="AE689" s="106"/>
      <c r="AF689" s="106"/>
      <c r="AG689" s="106"/>
      <c r="AH689" s="106"/>
      <c r="AI689" s="106"/>
      <c r="AJ689" s="106"/>
      <c r="AK689" s="106"/>
      <c r="AL689" s="106"/>
      <c r="AM689" s="106"/>
      <c r="AN689" s="106"/>
      <c r="AO689" s="106"/>
      <c r="AP689" s="106"/>
      <c r="AQ689" s="106"/>
      <c r="AR689" s="106"/>
      <c r="AS689" s="106"/>
      <c r="AT689" s="106"/>
      <c r="AU689" s="106"/>
      <c r="AV689" s="106"/>
      <c r="AW689" s="106"/>
      <c r="AX689" s="106"/>
      <c r="AY689" s="106"/>
      <c r="AZ689" s="106"/>
      <c r="BA689" s="106"/>
      <c r="BB689" s="106"/>
    </row>
    <row r="690" spans="2:54">
      <c r="B690" s="106"/>
      <c r="C690" s="106"/>
      <c r="D690" s="106"/>
      <c r="E690" s="106"/>
      <c r="F690" s="106"/>
      <c r="G690" s="106"/>
      <c r="H690" s="106"/>
      <c r="I690" s="106"/>
      <c r="J690" s="106"/>
      <c r="K690" s="106"/>
      <c r="L690" s="106"/>
      <c r="M690" s="106"/>
      <c r="N690" s="106"/>
      <c r="O690" s="106"/>
      <c r="P690" s="106"/>
      <c r="Q690" s="106"/>
      <c r="R690" s="106"/>
      <c r="S690" s="106"/>
      <c r="T690" s="106"/>
      <c r="U690" s="106"/>
      <c r="V690" s="106"/>
      <c r="W690" s="106"/>
      <c r="X690" s="106"/>
      <c r="Y690" s="106"/>
      <c r="Z690" s="106"/>
      <c r="AA690" s="106"/>
      <c r="AB690" s="106"/>
      <c r="AC690" s="106"/>
      <c r="AD690" s="106"/>
      <c r="AE690" s="106"/>
      <c r="AF690" s="106"/>
      <c r="AG690" s="106"/>
      <c r="AH690" s="106"/>
      <c r="AI690" s="106"/>
      <c r="AJ690" s="106"/>
      <c r="AK690" s="106"/>
      <c r="AL690" s="106"/>
      <c r="AM690" s="106"/>
      <c r="AN690" s="106"/>
      <c r="AO690" s="106"/>
      <c r="AP690" s="106"/>
      <c r="AQ690" s="106"/>
      <c r="AR690" s="106"/>
      <c r="AS690" s="106"/>
      <c r="AT690" s="106"/>
      <c r="AU690" s="106"/>
      <c r="AV690" s="106"/>
      <c r="AW690" s="106"/>
      <c r="AX690" s="106"/>
      <c r="AY690" s="106"/>
      <c r="AZ690" s="106"/>
      <c r="BA690" s="106"/>
      <c r="BB690" s="106"/>
    </row>
    <row r="691" spans="2:54">
      <c r="B691" s="106"/>
      <c r="C691" s="106"/>
      <c r="D691" s="106"/>
      <c r="E691" s="106"/>
      <c r="F691" s="106"/>
      <c r="G691" s="106"/>
      <c r="H691" s="106"/>
      <c r="I691" s="106"/>
      <c r="J691" s="106"/>
      <c r="K691" s="106"/>
      <c r="L691" s="106"/>
      <c r="M691" s="106"/>
      <c r="N691" s="106"/>
      <c r="O691" s="106"/>
      <c r="P691" s="106"/>
      <c r="Q691" s="106"/>
      <c r="R691" s="106"/>
      <c r="S691" s="106"/>
      <c r="T691" s="106"/>
      <c r="U691" s="106"/>
      <c r="V691" s="106"/>
      <c r="W691" s="106"/>
      <c r="X691" s="106"/>
      <c r="Y691" s="106"/>
      <c r="Z691" s="106"/>
      <c r="AA691" s="106"/>
      <c r="AB691" s="106"/>
      <c r="AC691" s="106"/>
      <c r="AD691" s="106"/>
      <c r="AE691" s="106"/>
      <c r="AF691" s="106"/>
      <c r="AG691" s="106"/>
      <c r="AH691" s="106"/>
      <c r="AI691" s="106"/>
      <c r="AJ691" s="106"/>
      <c r="AK691" s="106"/>
      <c r="AL691" s="106"/>
      <c r="AM691" s="106"/>
      <c r="AN691" s="106"/>
      <c r="AO691" s="106"/>
      <c r="AP691" s="106"/>
      <c r="AQ691" s="106"/>
      <c r="AR691" s="106"/>
      <c r="AS691" s="106"/>
      <c r="AT691" s="106"/>
      <c r="AU691" s="106"/>
      <c r="AV691" s="106"/>
      <c r="AW691" s="106"/>
      <c r="AX691" s="106"/>
      <c r="AY691" s="106"/>
      <c r="AZ691" s="106"/>
      <c r="BA691" s="106"/>
      <c r="BB691" s="106"/>
    </row>
    <row r="692" spans="2:54">
      <c r="B692" s="106"/>
      <c r="C692" s="106"/>
      <c r="D692" s="106"/>
      <c r="E692" s="106"/>
      <c r="F692" s="106"/>
      <c r="G692" s="106"/>
      <c r="H692" s="106"/>
      <c r="I692" s="106"/>
      <c r="J692" s="106"/>
      <c r="K692" s="106"/>
      <c r="L692" s="106"/>
      <c r="M692" s="106"/>
      <c r="N692" s="106"/>
      <c r="O692" s="106"/>
      <c r="P692" s="106"/>
      <c r="Q692" s="106"/>
      <c r="R692" s="106"/>
      <c r="S692" s="106"/>
      <c r="T692" s="106"/>
      <c r="U692" s="106"/>
      <c r="V692" s="106"/>
      <c r="W692" s="106"/>
      <c r="X692" s="106"/>
      <c r="Y692" s="106"/>
      <c r="Z692" s="106"/>
      <c r="AA692" s="106"/>
      <c r="AB692" s="106"/>
      <c r="AC692" s="106"/>
      <c r="AD692" s="106"/>
      <c r="AE692" s="106"/>
      <c r="AF692" s="106"/>
      <c r="AG692" s="106"/>
      <c r="AH692" s="106"/>
      <c r="AI692" s="106"/>
      <c r="AJ692" s="106"/>
      <c r="AK692" s="106"/>
      <c r="AL692" s="106"/>
      <c r="AM692" s="106"/>
      <c r="AN692" s="106"/>
      <c r="AO692" s="106"/>
      <c r="AP692" s="106"/>
      <c r="AQ692" s="106"/>
      <c r="AR692" s="106"/>
      <c r="AS692" s="106"/>
      <c r="AT692" s="106"/>
      <c r="AU692" s="106"/>
      <c r="AV692" s="106"/>
      <c r="AW692" s="106"/>
      <c r="AX692" s="106"/>
      <c r="AY692" s="106"/>
      <c r="AZ692" s="106"/>
      <c r="BA692" s="106"/>
      <c r="BB692" s="106"/>
    </row>
    <row r="693" spans="2:54">
      <c r="B693" s="106"/>
      <c r="C693" s="106"/>
      <c r="D693" s="106"/>
      <c r="E693" s="106"/>
      <c r="F693" s="106"/>
      <c r="G693" s="106"/>
      <c r="H693" s="106"/>
      <c r="I693" s="106"/>
      <c r="J693" s="106"/>
      <c r="K693" s="106"/>
      <c r="L693" s="106"/>
      <c r="M693" s="106"/>
      <c r="N693" s="106"/>
      <c r="O693" s="106"/>
      <c r="P693" s="106"/>
      <c r="Q693" s="106"/>
      <c r="R693" s="106"/>
      <c r="S693" s="106"/>
      <c r="T693" s="106"/>
      <c r="U693" s="106"/>
      <c r="V693" s="106"/>
      <c r="W693" s="106"/>
      <c r="X693" s="106"/>
      <c r="Y693" s="106"/>
      <c r="Z693" s="106"/>
      <c r="AA693" s="106"/>
      <c r="AB693" s="106"/>
      <c r="AC693" s="106"/>
      <c r="AD693" s="106"/>
      <c r="AE693" s="106"/>
      <c r="AF693" s="106"/>
      <c r="AG693" s="106"/>
      <c r="AH693" s="106"/>
      <c r="AI693" s="106"/>
      <c r="AJ693" s="106"/>
      <c r="AK693" s="106"/>
      <c r="AL693" s="106"/>
      <c r="AM693" s="106"/>
      <c r="AN693" s="106"/>
      <c r="AO693" s="106"/>
      <c r="AP693" s="106"/>
      <c r="AQ693" s="106"/>
      <c r="AR693" s="106"/>
      <c r="AS693" s="106"/>
      <c r="AT693" s="106"/>
      <c r="AU693" s="106"/>
      <c r="AV693" s="106"/>
      <c r="AW693" s="106"/>
      <c r="AX693" s="106"/>
      <c r="AY693" s="106"/>
      <c r="AZ693" s="106"/>
      <c r="BA693" s="106"/>
      <c r="BB693" s="106"/>
    </row>
    <row r="694" spans="2:54">
      <c r="B694" s="106"/>
      <c r="C694" s="106"/>
      <c r="D694" s="106"/>
      <c r="E694" s="106"/>
      <c r="F694" s="106"/>
      <c r="G694" s="106"/>
      <c r="H694" s="106"/>
      <c r="I694" s="106"/>
      <c r="J694" s="106"/>
      <c r="K694" s="106"/>
      <c r="L694" s="106"/>
      <c r="M694" s="106"/>
      <c r="N694" s="106"/>
      <c r="O694" s="106"/>
      <c r="P694" s="106"/>
      <c r="Q694" s="106"/>
      <c r="R694" s="106"/>
      <c r="S694" s="106"/>
      <c r="T694" s="106"/>
      <c r="U694" s="106"/>
      <c r="V694" s="106"/>
      <c r="W694" s="106"/>
      <c r="X694" s="106"/>
      <c r="Y694" s="106"/>
      <c r="Z694" s="106"/>
      <c r="AA694" s="106"/>
      <c r="AB694" s="106"/>
      <c r="AC694" s="106"/>
      <c r="AD694" s="106"/>
      <c r="AE694" s="106"/>
      <c r="AF694" s="106"/>
      <c r="AG694" s="106"/>
      <c r="AH694" s="106"/>
      <c r="AI694" s="106"/>
      <c r="AJ694" s="106"/>
      <c r="AK694" s="106"/>
      <c r="AL694" s="106"/>
      <c r="AM694" s="106"/>
      <c r="AN694" s="106"/>
      <c r="AO694" s="106"/>
      <c r="AP694" s="106"/>
      <c r="AQ694" s="106"/>
      <c r="AR694" s="106"/>
      <c r="AS694" s="106"/>
      <c r="AT694" s="106"/>
      <c r="AU694" s="106"/>
      <c r="AV694" s="106"/>
      <c r="AW694" s="106"/>
      <c r="AX694" s="106"/>
      <c r="AY694" s="106"/>
      <c r="AZ694" s="106"/>
      <c r="BA694" s="106"/>
      <c r="BB694" s="106"/>
    </row>
    <row r="695" spans="2:54">
      <c r="B695" s="106"/>
      <c r="C695" s="106"/>
      <c r="D695" s="106"/>
      <c r="E695" s="106"/>
      <c r="F695" s="106"/>
      <c r="G695" s="106"/>
      <c r="H695" s="106"/>
      <c r="I695" s="106"/>
      <c r="J695" s="106"/>
      <c r="K695" s="106"/>
      <c r="L695" s="106"/>
      <c r="M695" s="106"/>
      <c r="N695" s="106"/>
      <c r="O695" s="106"/>
      <c r="P695" s="106"/>
      <c r="Q695" s="106"/>
      <c r="R695" s="106"/>
      <c r="S695" s="106"/>
      <c r="T695" s="106"/>
      <c r="U695" s="106"/>
      <c r="V695" s="106"/>
      <c r="W695" s="106"/>
      <c r="X695" s="106"/>
      <c r="Y695" s="106"/>
      <c r="Z695" s="106"/>
      <c r="AA695" s="106"/>
      <c r="AB695" s="106"/>
      <c r="AC695" s="106"/>
      <c r="AD695" s="106"/>
      <c r="AE695" s="106"/>
      <c r="AF695" s="106"/>
      <c r="AG695" s="106"/>
      <c r="AH695" s="106"/>
      <c r="AI695" s="106"/>
      <c r="AJ695" s="106"/>
      <c r="AK695" s="106"/>
      <c r="AL695" s="106"/>
      <c r="AM695" s="106"/>
      <c r="AN695" s="106"/>
      <c r="AO695" s="106"/>
      <c r="AP695" s="106"/>
      <c r="AQ695" s="106"/>
      <c r="AR695" s="106"/>
      <c r="AS695" s="106"/>
      <c r="AT695" s="106"/>
      <c r="AU695" s="106"/>
      <c r="AV695" s="106"/>
      <c r="AW695" s="106"/>
      <c r="AX695" s="106"/>
      <c r="AY695" s="106"/>
      <c r="AZ695" s="106"/>
      <c r="BA695" s="106"/>
      <c r="BB695" s="106"/>
    </row>
    <row r="696" spans="2:54">
      <c r="B696" s="106"/>
      <c r="C696" s="106"/>
      <c r="D696" s="106"/>
      <c r="E696" s="106"/>
      <c r="F696" s="106"/>
      <c r="G696" s="106"/>
      <c r="H696" s="106"/>
      <c r="I696" s="106"/>
      <c r="J696" s="106"/>
      <c r="K696" s="106"/>
      <c r="L696" s="106"/>
      <c r="M696" s="106"/>
      <c r="N696" s="106"/>
      <c r="O696" s="106"/>
      <c r="P696" s="106"/>
      <c r="Q696" s="106"/>
      <c r="R696" s="106"/>
      <c r="S696" s="106"/>
      <c r="T696" s="106"/>
      <c r="U696" s="106"/>
      <c r="V696" s="106"/>
      <c r="W696" s="106"/>
      <c r="X696" s="106"/>
      <c r="Y696" s="106"/>
      <c r="Z696" s="106"/>
      <c r="AA696" s="106"/>
      <c r="AB696" s="106"/>
      <c r="AC696" s="106"/>
      <c r="AD696" s="106"/>
      <c r="AE696" s="106"/>
      <c r="AF696" s="106"/>
      <c r="AG696" s="106"/>
      <c r="AH696" s="106"/>
      <c r="AI696" s="106"/>
      <c r="AJ696" s="106"/>
      <c r="AK696" s="106"/>
      <c r="AL696" s="106"/>
      <c r="AM696" s="106"/>
      <c r="AN696" s="106"/>
      <c r="AO696" s="106"/>
      <c r="AP696" s="106"/>
      <c r="AQ696" s="106"/>
      <c r="AR696" s="106"/>
      <c r="AS696" s="106"/>
      <c r="AT696" s="106"/>
      <c r="AU696" s="106"/>
      <c r="AV696" s="106"/>
      <c r="AW696" s="106"/>
      <c r="AX696" s="106"/>
      <c r="AY696" s="106"/>
      <c r="AZ696" s="106"/>
      <c r="BA696" s="106"/>
      <c r="BB696" s="106"/>
    </row>
    <row r="697" spans="2:54">
      <c r="B697" s="106"/>
      <c r="C697" s="106"/>
      <c r="D697" s="106"/>
      <c r="E697" s="106"/>
      <c r="F697" s="106"/>
      <c r="G697" s="106"/>
      <c r="H697" s="106"/>
      <c r="I697" s="106"/>
      <c r="J697" s="106"/>
      <c r="K697" s="106"/>
      <c r="L697" s="106"/>
      <c r="M697" s="106"/>
      <c r="N697" s="106"/>
      <c r="O697" s="106"/>
      <c r="P697" s="106"/>
      <c r="Q697" s="106"/>
      <c r="R697" s="106"/>
      <c r="S697" s="106"/>
      <c r="T697" s="106"/>
      <c r="U697" s="106"/>
      <c r="V697" s="106"/>
      <c r="W697" s="106"/>
      <c r="X697" s="106"/>
      <c r="Y697" s="106"/>
      <c r="Z697" s="106"/>
      <c r="AA697" s="106"/>
      <c r="AB697" s="106"/>
      <c r="AC697" s="106"/>
      <c r="AD697" s="106"/>
      <c r="AE697" s="106"/>
      <c r="AF697" s="106"/>
      <c r="AG697" s="106"/>
      <c r="AH697" s="106"/>
      <c r="AI697" s="106"/>
      <c r="AJ697" s="106"/>
      <c r="AK697" s="106"/>
      <c r="AL697" s="106"/>
      <c r="AM697" s="106"/>
      <c r="AN697" s="106"/>
      <c r="AO697" s="106"/>
      <c r="AP697" s="106"/>
      <c r="AQ697" s="106"/>
      <c r="AR697" s="106"/>
      <c r="AS697" s="106"/>
      <c r="AT697" s="106"/>
      <c r="AU697" s="106"/>
      <c r="AV697" s="106"/>
      <c r="AW697" s="106"/>
      <c r="AX697" s="106"/>
      <c r="AY697" s="106"/>
      <c r="AZ697" s="106"/>
      <c r="BA697" s="106"/>
      <c r="BB697" s="106"/>
    </row>
    <row r="698" spans="2:54">
      <c r="B698" s="106"/>
      <c r="C698" s="106"/>
      <c r="D698" s="106"/>
      <c r="E698" s="106"/>
      <c r="F698" s="106"/>
      <c r="G698" s="106"/>
      <c r="H698" s="106"/>
      <c r="I698" s="106"/>
      <c r="J698" s="106"/>
      <c r="K698" s="106"/>
      <c r="L698" s="106"/>
      <c r="M698" s="106"/>
      <c r="N698" s="106"/>
      <c r="O698" s="106"/>
      <c r="P698" s="106"/>
      <c r="Q698" s="106"/>
      <c r="R698" s="106"/>
      <c r="S698" s="106"/>
      <c r="T698" s="106"/>
      <c r="U698" s="106"/>
      <c r="V698" s="106"/>
      <c r="W698" s="106"/>
      <c r="X698" s="106"/>
      <c r="Y698" s="106"/>
      <c r="Z698" s="106"/>
      <c r="AA698" s="106"/>
      <c r="AB698" s="106"/>
      <c r="AC698" s="106"/>
      <c r="AD698" s="106"/>
      <c r="AE698" s="106"/>
      <c r="AF698" s="106"/>
      <c r="AG698" s="106"/>
      <c r="AH698" s="106"/>
      <c r="AI698" s="106"/>
      <c r="AJ698" s="106"/>
      <c r="AK698" s="106"/>
      <c r="AL698" s="106"/>
      <c r="AM698" s="106"/>
      <c r="AN698" s="106"/>
      <c r="AO698" s="106"/>
      <c r="AP698" s="106"/>
      <c r="AQ698" s="106"/>
      <c r="AR698" s="106"/>
      <c r="AS698" s="106"/>
      <c r="AT698" s="106"/>
      <c r="AU698" s="106"/>
      <c r="AV698" s="106"/>
      <c r="AW698" s="106"/>
      <c r="AX698" s="106"/>
      <c r="AY698" s="106"/>
      <c r="AZ698" s="106"/>
      <c r="BA698" s="106"/>
      <c r="BB698" s="106"/>
    </row>
    <row r="699" spans="2:54">
      <c r="B699" s="106"/>
      <c r="C699" s="106"/>
      <c r="D699" s="106"/>
      <c r="E699" s="106"/>
      <c r="F699" s="106"/>
      <c r="G699" s="106"/>
      <c r="H699" s="106"/>
      <c r="I699" s="106"/>
      <c r="J699" s="106"/>
      <c r="K699" s="106"/>
      <c r="L699" s="106"/>
      <c r="M699" s="106"/>
      <c r="N699" s="106"/>
      <c r="O699" s="106"/>
      <c r="P699" s="106"/>
      <c r="Q699" s="106"/>
      <c r="R699" s="106"/>
      <c r="S699" s="106"/>
      <c r="T699" s="106"/>
      <c r="U699" s="106"/>
      <c r="V699" s="106"/>
      <c r="W699" s="106"/>
      <c r="X699" s="106"/>
      <c r="Y699" s="106"/>
      <c r="Z699" s="106"/>
      <c r="AA699" s="106"/>
      <c r="AB699" s="106"/>
      <c r="AC699" s="106"/>
      <c r="AD699" s="106"/>
      <c r="AE699" s="106"/>
      <c r="AF699" s="106"/>
      <c r="AG699" s="106"/>
      <c r="AH699" s="106"/>
      <c r="AI699" s="106"/>
      <c r="AJ699" s="106"/>
      <c r="AK699" s="106"/>
      <c r="AL699" s="106"/>
      <c r="AM699" s="106"/>
      <c r="AN699" s="106"/>
      <c r="AO699" s="106"/>
      <c r="AP699" s="106"/>
      <c r="AQ699" s="106"/>
      <c r="AR699" s="106"/>
      <c r="AS699" s="106"/>
      <c r="AT699" s="106"/>
      <c r="AU699" s="106"/>
      <c r="AV699" s="106"/>
      <c r="AW699" s="106"/>
      <c r="AX699" s="106"/>
      <c r="AY699" s="106"/>
      <c r="AZ699" s="106"/>
      <c r="BA699" s="106"/>
      <c r="BB699" s="106"/>
    </row>
    <row r="700" spans="2:54">
      <c r="B700" s="106"/>
      <c r="C700" s="106"/>
      <c r="D700" s="106"/>
      <c r="E700" s="106"/>
      <c r="F700" s="106"/>
      <c r="G700" s="106"/>
      <c r="H700" s="106"/>
      <c r="I700" s="106"/>
      <c r="J700" s="106"/>
      <c r="K700" s="106"/>
      <c r="L700" s="106"/>
      <c r="M700" s="106"/>
      <c r="N700" s="106"/>
      <c r="O700" s="106"/>
      <c r="P700" s="106"/>
      <c r="Q700" s="106"/>
      <c r="R700" s="106"/>
      <c r="S700" s="106"/>
      <c r="T700" s="106"/>
      <c r="U700" s="106"/>
      <c r="V700" s="106"/>
      <c r="W700" s="106"/>
      <c r="X700" s="106"/>
      <c r="Y700" s="106"/>
      <c r="Z700" s="106"/>
      <c r="AA700" s="106"/>
      <c r="AB700" s="106"/>
      <c r="AC700" s="106"/>
      <c r="AD700" s="106"/>
      <c r="AE700" s="106"/>
      <c r="AF700" s="106"/>
      <c r="AG700" s="106"/>
      <c r="AH700" s="106"/>
      <c r="AI700" s="106"/>
      <c r="AJ700" s="106"/>
      <c r="AK700" s="106"/>
      <c r="AL700" s="106"/>
      <c r="AM700" s="106"/>
      <c r="AN700" s="106"/>
      <c r="AO700" s="106"/>
      <c r="AP700" s="106"/>
      <c r="AQ700" s="106"/>
      <c r="AR700" s="106"/>
      <c r="AS700" s="106"/>
      <c r="AT700" s="106"/>
      <c r="AU700" s="106"/>
      <c r="AV700" s="106"/>
      <c r="AW700" s="106"/>
      <c r="AX700" s="106"/>
      <c r="AY700" s="106"/>
      <c r="AZ700" s="106"/>
      <c r="BA700" s="106"/>
      <c r="BB700" s="106"/>
    </row>
    <row r="701" spans="2:54">
      <c r="B701" s="106"/>
      <c r="C701" s="106"/>
      <c r="D701" s="106"/>
      <c r="E701" s="106"/>
      <c r="F701" s="106"/>
      <c r="G701" s="106"/>
      <c r="H701" s="106"/>
      <c r="I701" s="106"/>
      <c r="J701" s="106"/>
      <c r="K701" s="106"/>
      <c r="L701" s="106"/>
      <c r="M701" s="106"/>
      <c r="N701" s="106"/>
      <c r="O701" s="106"/>
      <c r="P701" s="106"/>
      <c r="Q701" s="106"/>
      <c r="R701" s="106"/>
      <c r="S701" s="106"/>
      <c r="T701" s="106"/>
      <c r="U701" s="106"/>
      <c r="V701" s="106"/>
      <c r="W701" s="106"/>
      <c r="X701" s="106"/>
      <c r="Y701" s="106"/>
      <c r="Z701" s="106"/>
      <c r="AA701" s="106"/>
      <c r="AB701" s="106"/>
      <c r="AC701" s="106"/>
      <c r="AD701" s="106"/>
      <c r="AE701" s="106"/>
      <c r="AF701" s="106"/>
      <c r="AG701" s="106"/>
      <c r="AH701" s="106"/>
      <c r="AI701" s="106"/>
      <c r="AJ701" s="106"/>
      <c r="AK701" s="106"/>
      <c r="AL701" s="106"/>
      <c r="AM701" s="106"/>
      <c r="AN701" s="106"/>
      <c r="AO701" s="106"/>
      <c r="AP701" s="106"/>
      <c r="AQ701" s="106"/>
      <c r="AR701" s="106"/>
      <c r="AS701" s="106"/>
      <c r="AT701" s="106"/>
      <c r="AU701" s="106"/>
      <c r="AV701" s="106"/>
      <c r="AW701" s="106"/>
      <c r="AX701" s="106"/>
      <c r="AY701" s="106"/>
      <c r="AZ701" s="106"/>
      <c r="BA701" s="106"/>
      <c r="BB701" s="106"/>
    </row>
    <row r="702" spans="2:54">
      <c r="B702" s="106"/>
      <c r="C702" s="106"/>
      <c r="D702" s="106"/>
      <c r="E702" s="106"/>
      <c r="F702" s="106"/>
      <c r="G702" s="106"/>
      <c r="H702" s="106"/>
      <c r="I702" s="106"/>
      <c r="J702" s="106"/>
      <c r="K702" s="106"/>
      <c r="L702" s="106"/>
      <c r="M702" s="106"/>
      <c r="N702" s="106"/>
      <c r="O702" s="106"/>
      <c r="P702" s="106"/>
      <c r="Q702" s="106"/>
      <c r="R702" s="106"/>
      <c r="S702" s="106"/>
      <c r="T702" s="106"/>
      <c r="U702" s="106"/>
      <c r="V702" s="106"/>
      <c r="W702" s="106"/>
      <c r="X702" s="106"/>
      <c r="Y702" s="106"/>
      <c r="Z702" s="106"/>
      <c r="AA702" s="106"/>
      <c r="AB702" s="106"/>
      <c r="AC702" s="106"/>
      <c r="AD702" s="106"/>
      <c r="AE702" s="106"/>
      <c r="AF702" s="106"/>
      <c r="AG702" s="106"/>
      <c r="AH702" s="106"/>
      <c r="AI702" s="106"/>
      <c r="AJ702" s="106"/>
      <c r="AK702" s="106"/>
      <c r="AL702" s="106"/>
      <c r="AM702" s="106"/>
      <c r="AN702" s="106"/>
      <c r="AO702" s="106"/>
      <c r="AP702" s="106"/>
      <c r="AQ702" s="106"/>
      <c r="AR702" s="106"/>
      <c r="AS702" s="106"/>
      <c r="AT702" s="106"/>
      <c r="AU702" s="106"/>
      <c r="AV702" s="106"/>
      <c r="AW702" s="106"/>
      <c r="AX702" s="106"/>
      <c r="AY702" s="106"/>
      <c r="AZ702" s="106"/>
      <c r="BA702" s="106"/>
      <c r="BB702" s="106"/>
    </row>
    <row r="703" spans="2:54">
      <c r="B703" s="106"/>
      <c r="C703" s="106"/>
      <c r="D703" s="106"/>
      <c r="E703" s="106"/>
      <c r="F703" s="106"/>
      <c r="G703" s="106"/>
      <c r="H703" s="106"/>
      <c r="I703" s="106"/>
      <c r="J703" s="106"/>
      <c r="K703" s="106"/>
      <c r="L703" s="106"/>
      <c r="M703" s="106"/>
      <c r="N703" s="106"/>
      <c r="O703" s="106"/>
      <c r="P703" s="106"/>
      <c r="Q703" s="106"/>
      <c r="R703" s="106"/>
      <c r="S703" s="106"/>
      <c r="T703" s="106"/>
      <c r="U703" s="106"/>
      <c r="V703" s="106"/>
      <c r="W703" s="106"/>
      <c r="X703" s="106"/>
      <c r="Y703" s="106"/>
      <c r="Z703" s="106"/>
      <c r="AA703" s="106"/>
      <c r="AB703" s="106"/>
      <c r="AC703" s="106"/>
      <c r="AD703" s="106"/>
      <c r="AE703" s="106"/>
      <c r="AF703" s="106"/>
      <c r="AG703" s="106"/>
      <c r="AH703" s="106"/>
      <c r="AI703" s="106"/>
      <c r="AJ703" s="106"/>
      <c r="AK703" s="106"/>
      <c r="AL703" s="106"/>
      <c r="AM703" s="106"/>
      <c r="AN703" s="106"/>
      <c r="AO703" s="106"/>
      <c r="AP703" s="106"/>
      <c r="AQ703" s="106"/>
      <c r="AR703" s="106"/>
      <c r="AS703" s="106"/>
      <c r="AT703" s="106"/>
      <c r="AU703" s="106"/>
      <c r="AV703" s="106"/>
      <c r="AW703" s="106"/>
      <c r="AX703" s="106"/>
      <c r="AY703" s="106"/>
      <c r="AZ703" s="106"/>
      <c r="BA703" s="106"/>
      <c r="BB703" s="106"/>
    </row>
    <row r="704" spans="2:54">
      <c r="B704" s="106"/>
      <c r="C704" s="106"/>
      <c r="D704" s="106"/>
      <c r="E704" s="106"/>
      <c r="F704" s="106"/>
      <c r="G704" s="106"/>
      <c r="H704" s="106"/>
      <c r="I704" s="106"/>
      <c r="J704" s="106"/>
      <c r="K704" s="106"/>
      <c r="L704" s="106"/>
      <c r="M704" s="106"/>
      <c r="N704" s="106"/>
      <c r="O704" s="106"/>
      <c r="P704" s="106"/>
      <c r="Q704" s="106"/>
      <c r="R704" s="106"/>
      <c r="S704" s="106"/>
      <c r="T704" s="106"/>
      <c r="U704" s="106"/>
      <c r="V704" s="106"/>
      <c r="W704" s="106"/>
      <c r="X704" s="106"/>
      <c r="Y704" s="106"/>
      <c r="Z704" s="106"/>
      <c r="AA704" s="106"/>
      <c r="AB704" s="106"/>
      <c r="AC704" s="106"/>
      <c r="AD704" s="106"/>
      <c r="AE704" s="106"/>
      <c r="AF704" s="106"/>
      <c r="AG704" s="106"/>
      <c r="AH704" s="106"/>
      <c r="AI704" s="106"/>
      <c r="AJ704" s="106"/>
      <c r="AK704" s="106"/>
      <c r="AL704" s="106"/>
      <c r="AM704" s="106"/>
      <c r="AN704" s="106"/>
      <c r="AO704" s="106"/>
      <c r="AP704" s="106"/>
      <c r="AQ704" s="106"/>
      <c r="AR704" s="106"/>
      <c r="AS704" s="106"/>
      <c r="AT704" s="106"/>
      <c r="AU704" s="106"/>
      <c r="AV704" s="106"/>
      <c r="AW704" s="106"/>
      <c r="AX704" s="106"/>
      <c r="AY704" s="106"/>
      <c r="AZ704" s="106"/>
      <c r="BA704" s="106"/>
      <c r="BB704" s="106"/>
    </row>
    <row r="705" spans="2:54">
      <c r="B705" s="106"/>
      <c r="C705" s="106"/>
      <c r="D705" s="106"/>
      <c r="E705" s="106"/>
      <c r="F705" s="106"/>
      <c r="G705" s="106"/>
      <c r="H705" s="106"/>
      <c r="I705" s="106"/>
      <c r="J705" s="106"/>
      <c r="K705" s="106"/>
      <c r="L705" s="106"/>
      <c r="M705" s="106"/>
      <c r="N705" s="106"/>
      <c r="O705" s="106"/>
      <c r="P705" s="106"/>
      <c r="Q705" s="106"/>
      <c r="R705" s="106"/>
      <c r="S705" s="106"/>
      <c r="T705" s="106"/>
      <c r="U705" s="106"/>
      <c r="V705" s="106"/>
      <c r="W705" s="106"/>
      <c r="X705" s="106"/>
      <c r="Y705" s="106"/>
      <c r="Z705" s="106"/>
      <c r="AA705" s="106"/>
      <c r="AB705" s="106"/>
      <c r="AC705" s="106"/>
      <c r="AD705" s="106"/>
      <c r="AE705" s="106"/>
      <c r="AF705" s="106"/>
      <c r="AG705" s="106"/>
      <c r="AH705" s="106"/>
      <c r="AI705" s="106"/>
      <c r="AJ705" s="106"/>
      <c r="AK705" s="106"/>
      <c r="AL705" s="106"/>
      <c r="AM705" s="106"/>
      <c r="AN705" s="106"/>
      <c r="AO705" s="106"/>
      <c r="AP705" s="106"/>
      <c r="AQ705" s="106"/>
      <c r="AR705" s="106"/>
      <c r="AS705" s="106"/>
      <c r="AT705" s="106"/>
      <c r="AU705" s="106"/>
      <c r="AV705" s="106"/>
      <c r="AW705" s="106"/>
      <c r="AX705" s="106"/>
      <c r="AY705" s="106"/>
      <c r="AZ705" s="106"/>
      <c r="BA705" s="106"/>
      <c r="BB705" s="106"/>
    </row>
    <row r="706" spans="2:54">
      <c r="B706" s="106"/>
      <c r="C706" s="106"/>
      <c r="D706" s="106"/>
      <c r="E706" s="106"/>
      <c r="F706" s="106"/>
      <c r="G706" s="106"/>
      <c r="H706" s="106"/>
      <c r="I706" s="106"/>
      <c r="J706" s="106"/>
      <c r="K706" s="106"/>
      <c r="L706" s="106"/>
      <c r="M706" s="106"/>
      <c r="N706" s="106"/>
      <c r="O706" s="106"/>
      <c r="P706" s="106"/>
      <c r="Q706" s="106"/>
      <c r="R706" s="106"/>
      <c r="S706" s="106"/>
      <c r="T706" s="106"/>
      <c r="U706" s="106"/>
      <c r="V706" s="106"/>
      <c r="W706" s="106"/>
      <c r="X706" s="106"/>
      <c r="Y706" s="106"/>
      <c r="Z706" s="106"/>
      <c r="AA706" s="106"/>
      <c r="AB706" s="106"/>
      <c r="AC706" s="106"/>
      <c r="AD706" s="106"/>
      <c r="AE706" s="106"/>
      <c r="AF706" s="106"/>
      <c r="AG706" s="106"/>
      <c r="AH706" s="106"/>
      <c r="AI706" s="106"/>
      <c r="AJ706" s="106"/>
      <c r="AK706" s="106"/>
      <c r="AL706" s="106"/>
      <c r="AM706" s="106"/>
      <c r="AN706" s="106"/>
      <c r="AO706" s="106"/>
      <c r="AP706" s="106"/>
      <c r="AQ706" s="106"/>
      <c r="AR706" s="106"/>
      <c r="AS706" s="106"/>
      <c r="AT706" s="106"/>
      <c r="AU706" s="106"/>
      <c r="AV706" s="106"/>
      <c r="AW706" s="106"/>
      <c r="AX706" s="106"/>
      <c r="AY706" s="106"/>
      <c r="AZ706" s="106"/>
      <c r="BA706" s="106"/>
      <c r="BB706" s="106"/>
    </row>
    <row r="707" spans="2:54">
      <c r="B707" s="106"/>
      <c r="C707" s="106"/>
      <c r="D707" s="106"/>
      <c r="E707" s="106"/>
      <c r="F707" s="106"/>
      <c r="G707" s="106"/>
      <c r="H707" s="106"/>
      <c r="I707" s="106"/>
      <c r="J707" s="106"/>
      <c r="K707" s="106"/>
      <c r="L707" s="106"/>
      <c r="M707" s="106"/>
      <c r="N707" s="106"/>
      <c r="O707" s="106"/>
      <c r="P707" s="106"/>
      <c r="Q707" s="106"/>
      <c r="R707" s="106"/>
      <c r="S707" s="106"/>
      <c r="T707" s="106"/>
      <c r="U707" s="106"/>
      <c r="V707" s="106"/>
      <c r="W707" s="106"/>
      <c r="X707" s="106"/>
      <c r="Y707" s="106"/>
      <c r="Z707" s="106"/>
      <c r="AA707" s="106"/>
      <c r="AB707" s="106"/>
      <c r="AC707" s="106"/>
      <c r="AD707" s="106"/>
      <c r="AE707" s="106"/>
      <c r="AF707" s="106"/>
      <c r="AG707" s="106"/>
      <c r="AH707" s="106"/>
      <c r="AI707" s="106"/>
      <c r="AJ707" s="106"/>
      <c r="AK707" s="106"/>
      <c r="AL707" s="106"/>
      <c r="AM707" s="106"/>
      <c r="AN707" s="106"/>
      <c r="AO707" s="106"/>
      <c r="AP707" s="106"/>
      <c r="AQ707" s="106"/>
      <c r="AR707" s="106"/>
      <c r="AS707" s="106"/>
      <c r="AT707" s="106"/>
      <c r="AU707" s="106"/>
      <c r="AV707" s="106"/>
      <c r="AW707" s="106"/>
      <c r="AX707" s="106"/>
      <c r="AY707" s="106"/>
      <c r="AZ707" s="106"/>
      <c r="BA707" s="106"/>
      <c r="BB707" s="106"/>
    </row>
    <row r="708" spans="2:54">
      <c r="B708" s="106"/>
      <c r="C708" s="106"/>
      <c r="D708" s="106"/>
      <c r="E708" s="106"/>
      <c r="F708" s="106"/>
      <c r="G708" s="106"/>
      <c r="H708" s="106"/>
      <c r="I708" s="106"/>
      <c r="J708" s="106"/>
      <c r="K708" s="106"/>
      <c r="L708" s="106"/>
      <c r="M708" s="106"/>
      <c r="N708" s="106"/>
      <c r="O708" s="106"/>
      <c r="P708" s="106"/>
      <c r="Q708" s="106"/>
      <c r="R708" s="106"/>
      <c r="S708" s="106"/>
      <c r="T708" s="106"/>
      <c r="U708" s="106"/>
      <c r="V708" s="106"/>
      <c r="W708" s="106"/>
      <c r="X708" s="106"/>
      <c r="Y708" s="106"/>
      <c r="Z708" s="106"/>
      <c r="AA708" s="106"/>
      <c r="AB708" s="106"/>
      <c r="AC708" s="106"/>
      <c r="AD708" s="106"/>
      <c r="AE708" s="106"/>
      <c r="AF708" s="106"/>
      <c r="AG708" s="106"/>
      <c r="AH708" s="106"/>
      <c r="AI708" s="106"/>
      <c r="AJ708" s="106"/>
      <c r="AK708" s="106"/>
      <c r="AL708" s="106"/>
      <c r="AM708" s="106"/>
      <c r="AN708" s="106"/>
      <c r="AO708" s="106"/>
      <c r="AP708" s="106"/>
      <c r="AQ708" s="106"/>
      <c r="AR708" s="106"/>
      <c r="AS708" s="106"/>
      <c r="AT708" s="106"/>
      <c r="AU708" s="106"/>
      <c r="AV708" s="106"/>
      <c r="AW708" s="106"/>
      <c r="AX708" s="106"/>
      <c r="AY708" s="106"/>
      <c r="AZ708" s="106"/>
      <c r="BA708" s="106"/>
      <c r="BB708" s="106"/>
    </row>
    <row r="709" spans="2:54">
      <c r="B709" s="106"/>
      <c r="C709" s="106"/>
      <c r="D709" s="106"/>
      <c r="E709" s="106"/>
      <c r="F709" s="106"/>
      <c r="G709" s="106"/>
      <c r="H709" s="106"/>
      <c r="I709" s="106"/>
      <c r="J709" s="106"/>
      <c r="K709" s="106"/>
      <c r="L709" s="106"/>
      <c r="M709" s="106"/>
      <c r="N709" s="106"/>
      <c r="O709" s="106"/>
      <c r="P709" s="106"/>
      <c r="Q709" s="106"/>
      <c r="R709" s="106"/>
      <c r="S709" s="106"/>
      <c r="T709" s="106"/>
      <c r="U709" s="106"/>
      <c r="V709" s="106"/>
      <c r="W709" s="106"/>
      <c r="X709" s="106"/>
      <c r="Y709" s="106"/>
      <c r="Z709" s="106"/>
      <c r="AA709" s="106"/>
      <c r="AB709" s="106"/>
      <c r="AC709" s="106"/>
      <c r="AD709" s="106"/>
      <c r="AE709" s="106"/>
      <c r="AF709" s="106"/>
      <c r="AG709" s="106"/>
      <c r="AH709" s="106"/>
      <c r="AI709" s="106"/>
      <c r="AJ709" s="106"/>
      <c r="AK709" s="106"/>
      <c r="AL709" s="106"/>
      <c r="AM709" s="106"/>
      <c r="AN709" s="106"/>
      <c r="AO709" s="106"/>
      <c r="AP709" s="106"/>
      <c r="AQ709" s="106"/>
      <c r="AR709" s="106"/>
      <c r="AS709" s="106"/>
      <c r="AT709" s="106"/>
      <c r="AU709" s="106"/>
      <c r="AV709" s="106"/>
      <c r="AW709" s="106"/>
      <c r="AX709" s="106"/>
      <c r="AY709" s="106"/>
      <c r="AZ709" s="106"/>
      <c r="BA709" s="106"/>
      <c r="BB709" s="106"/>
    </row>
    <row r="710" spans="2:54">
      <c r="B710" s="106"/>
      <c r="C710" s="106"/>
      <c r="D710" s="106"/>
      <c r="E710" s="106"/>
      <c r="F710" s="106"/>
      <c r="G710" s="106"/>
      <c r="H710" s="106"/>
      <c r="I710" s="106"/>
      <c r="J710" s="106"/>
      <c r="K710" s="106"/>
      <c r="L710" s="106"/>
      <c r="M710" s="106"/>
      <c r="N710" s="106"/>
      <c r="O710" s="106"/>
      <c r="P710" s="106"/>
      <c r="Q710" s="106"/>
      <c r="R710" s="106"/>
      <c r="S710" s="106"/>
      <c r="T710" s="106"/>
      <c r="U710" s="106"/>
      <c r="V710" s="106"/>
      <c r="W710" s="106"/>
      <c r="X710" s="106"/>
      <c r="Y710" s="106"/>
      <c r="Z710" s="106"/>
      <c r="AA710" s="106"/>
      <c r="AB710" s="106"/>
      <c r="AC710" s="106"/>
      <c r="AD710" s="106"/>
      <c r="AE710" s="106"/>
      <c r="AF710" s="106"/>
      <c r="AG710" s="106"/>
      <c r="AH710" s="106"/>
      <c r="AI710" s="106"/>
      <c r="AJ710" s="106"/>
      <c r="AK710" s="106"/>
      <c r="AL710" s="106"/>
      <c r="AM710" s="106"/>
      <c r="AN710" s="106"/>
      <c r="AO710" s="106"/>
      <c r="AP710" s="106"/>
      <c r="AQ710" s="106"/>
      <c r="AR710" s="106"/>
      <c r="AS710" s="106"/>
      <c r="AT710" s="106"/>
      <c r="AU710" s="106"/>
      <c r="AV710" s="106"/>
      <c r="AW710" s="106"/>
      <c r="AX710" s="106"/>
      <c r="AY710" s="106"/>
      <c r="AZ710" s="106"/>
      <c r="BA710" s="106"/>
      <c r="BB710" s="106"/>
    </row>
    <row r="711" spans="2:54">
      <c r="B711" s="106"/>
      <c r="C711" s="106"/>
      <c r="D711" s="106"/>
      <c r="E711" s="106"/>
      <c r="F711" s="106"/>
      <c r="G711" s="106"/>
      <c r="H711" s="106"/>
      <c r="I711" s="106"/>
      <c r="J711" s="106"/>
      <c r="K711" s="106"/>
      <c r="L711" s="106"/>
      <c r="M711" s="106"/>
      <c r="N711" s="106"/>
      <c r="O711" s="106"/>
      <c r="P711" s="106"/>
      <c r="Q711" s="106"/>
      <c r="R711" s="106"/>
      <c r="S711" s="106"/>
      <c r="T711" s="106"/>
      <c r="U711" s="106"/>
      <c r="V711" s="106"/>
      <c r="W711" s="106"/>
      <c r="X711" s="106"/>
      <c r="Y711" s="106"/>
      <c r="Z711" s="106"/>
      <c r="AA711" s="106"/>
      <c r="AB711" s="106"/>
      <c r="AC711" s="106"/>
      <c r="AD711" s="106"/>
      <c r="AE711" s="106"/>
      <c r="AF711" s="106"/>
      <c r="AG711" s="106"/>
      <c r="AH711" s="106"/>
      <c r="AI711" s="106"/>
      <c r="AJ711" s="106"/>
      <c r="AK711" s="106"/>
      <c r="AL711" s="106"/>
      <c r="AM711" s="106"/>
      <c r="AN711" s="106"/>
      <c r="AO711" s="106"/>
      <c r="AP711" s="106"/>
      <c r="AQ711" s="106"/>
      <c r="AR711" s="106"/>
      <c r="AS711" s="106"/>
      <c r="AT711" s="106"/>
      <c r="AU711" s="106"/>
      <c r="AV711" s="106"/>
      <c r="AW711" s="106"/>
      <c r="AX711" s="106"/>
      <c r="AY711" s="106"/>
      <c r="AZ711" s="106"/>
      <c r="BA711" s="106"/>
      <c r="BB711" s="106"/>
    </row>
    <row r="712" spans="2:54">
      <c r="B712" s="106"/>
      <c r="C712" s="106"/>
      <c r="D712" s="106"/>
      <c r="E712" s="106"/>
      <c r="F712" s="106"/>
      <c r="G712" s="106"/>
      <c r="H712" s="106"/>
      <c r="I712" s="106"/>
      <c r="J712" s="106"/>
      <c r="K712" s="106"/>
      <c r="L712" s="106"/>
      <c r="M712" s="106"/>
      <c r="N712" s="106"/>
      <c r="O712" s="106"/>
      <c r="P712" s="106"/>
      <c r="Q712" s="106"/>
      <c r="R712" s="106"/>
      <c r="S712" s="106"/>
      <c r="T712" s="106"/>
      <c r="U712" s="106"/>
      <c r="V712" s="106"/>
      <c r="W712" s="106"/>
      <c r="X712" s="106"/>
      <c r="Y712" s="106"/>
      <c r="Z712" s="106"/>
      <c r="AA712" s="106"/>
      <c r="AB712" s="106"/>
      <c r="AC712" s="106"/>
      <c r="AD712" s="106"/>
      <c r="AE712" s="106"/>
      <c r="AF712" s="106"/>
      <c r="AG712" s="106"/>
      <c r="AH712" s="106"/>
      <c r="AI712" s="106"/>
      <c r="AJ712" s="106"/>
      <c r="AK712" s="106"/>
      <c r="AL712" s="106"/>
      <c r="AM712" s="106"/>
      <c r="AN712" s="106"/>
      <c r="AO712" s="106"/>
      <c r="AP712" s="106"/>
      <c r="AQ712" s="106"/>
      <c r="AR712" s="106"/>
      <c r="AS712" s="106"/>
      <c r="AT712" s="106"/>
      <c r="AU712" s="106"/>
      <c r="AV712" s="106"/>
      <c r="AW712" s="106"/>
      <c r="AX712" s="106"/>
      <c r="AY712" s="106"/>
      <c r="AZ712" s="106"/>
      <c r="BA712" s="106"/>
      <c r="BB712" s="106"/>
    </row>
    <row r="713" spans="2:54">
      <c r="B713" s="106"/>
      <c r="C713" s="106"/>
      <c r="D713" s="106"/>
      <c r="E713" s="106"/>
      <c r="F713" s="106"/>
      <c r="G713" s="106"/>
      <c r="H713" s="106"/>
      <c r="I713" s="106"/>
      <c r="J713" s="106"/>
      <c r="K713" s="106"/>
      <c r="L713" s="106"/>
      <c r="M713" s="106"/>
      <c r="N713" s="106"/>
      <c r="O713" s="106"/>
      <c r="P713" s="106"/>
      <c r="Q713" s="106"/>
      <c r="R713" s="106"/>
      <c r="S713" s="106"/>
      <c r="T713" s="106"/>
      <c r="U713" s="106"/>
      <c r="V713" s="106"/>
      <c r="W713" s="106"/>
      <c r="X713" s="106"/>
      <c r="Y713" s="106"/>
      <c r="Z713" s="106"/>
      <c r="AA713" s="106"/>
      <c r="AB713" s="106"/>
      <c r="AC713" s="106"/>
      <c r="AD713" s="106"/>
      <c r="AE713" s="106"/>
      <c r="AF713" s="106"/>
      <c r="AG713" s="106"/>
      <c r="AH713" s="106"/>
      <c r="AI713" s="106"/>
      <c r="AJ713" s="106"/>
      <c r="AK713" s="106"/>
      <c r="AL713" s="106"/>
      <c r="AM713" s="106"/>
      <c r="AN713" s="106"/>
      <c r="AO713" s="106"/>
      <c r="AP713" s="106"/>
      <c r="AQ713" s="106"/>
      <c r="AR713" s="106"/>
      <c r="AS713" s="106"/>
      <c r="AT713" s="106"/>
      <c r="AU713" s="106"/>
      <c r="AV713" s="106"/>
      <c r="AW713" s="106"/>
      <c r="AX713" s="106"/>
      <c r="AY713" s="106"/>
      <c r="AZ713" s="106"/>
      <c r="BA713" s="106"/>
      <c r="BB713" s="106"/>
    </row>
    <row r="714" spans="2:54">
      <c r="B714" s="106"/>
      <c r="C714" s="106"/>
      <c r="D714" s="106"/>
      <c r="E714" s="106"/>
      <c r="F714" s="106"/>
      <c r="G714" s="106"/>
      <c r="H714" s="106"/>
      <c r="I714" s="106"/>
      <c r="J714" s="106"/>
      <c r="K714" s="106"/>
      <c r="L714" s="106"/>
      <c r="M714" s="106"/>
      <c r="N714" s="106"/>
      <c r="O714" s="106"/>
      <c r="P714" s="106"/>
      <c r="Q714" s="106"/>
      <c r="R714" s="106"/>
      <c r="S714" s="106"/>
      <c r="T714" s="106"/>
      <c r="U714" s="106"/>
      <c r="V714" s="106"/>
      <c r="W714" s="106"/>
      <c r="X714" s="106"/>
      <c r="Y714" s="106"/>
      <c r="Z714" s="106"/>
      <c r="AA714" s="106"/>
      <c r="AB714" s="106"/>
      <c r="AC714" s="106"/>
      <c r="AD714" s="106"/>
      <c r="AE714" s="106"/>
      <c r="AF714" s="106"/>
      <c r="AG714" s="106"/>
      <c r="AH714" s="106"/>
      <c r="AI714" s="106"/>
      <c r="AJ714" s="106"/>
      <c r="AK714" s="106"/>
      <c r="AL714" s="106"/>
      <c r="AM714" s="106"/>
      <c r="AN714" s="106"/>
      <c r="AO714" s="106"/>
      <c r="AP714" s="106"/>
      <c r="AQ714" s="106"/>
      <c r="AR714" s="106"/>
      <c r="AS714" s="106"/>
      <c r="AT714" s="106"/>
      <c r="AU714" s="106"/>
      <c r="AV714" s="106"/>
      <c r="AW714" s="106"/>
      <c r="AX714" s="106"/>
      <c r="AY714" s="106"/>
      <c r="AZ714" s="106"/>
      <c r="BA714" s="106"/>
      <c r="BB714" s="106"/>
    </row>
    <row r="715" spans="2:54">
      <c r="B715" s="106"/>
      <c r="C715" s="106"/>
      <c r="D715" s="106"/>
      <c r="E715" s="106"/>
      <c r="F715" s="106"/>
      <c r="G715" s="106"/>
      <c r="H715" s="106"/>
      <c r="I715" s="106"/>
      <c r="J715" s="106"/>
      <c r="K715" s="106"/>
      <c r="L715" s="106"/>
      <c r="M715" s="106"/>
      <c r="N715" s="106"/>
      <c r="O715" s="106"/>
      <c r="P715" s="106"/>
      <c r="Q715" s="106"/>
      <c r="R715" s="106"/>
      <c r="S715" s="106"/>
      <c r="T715" s="106"/>
      <c r="U715" s="106"/>
      <c r="V715" s="106"/>
      <c r="W715" s="106"/>
      <c r="X715" s="106"/>
      <c r="Y715" s="106"/>
      <c r="Z715" s="106"/>
      <c r="AA715" s="106"/>
      <c r="AB715" s="106"/>
      <c r="AC715" s="106"/>
      <c r="AD715" s="106"/>
      <c r="AE715" s="106"/>
      <c r="AF715" s="106"/>
      <c r="AG715" s="106"/>
      <c r="AH715" s="106"/>
      <c r="AI715" s="106"/>
      <c r="AJ715" s="106"/>
      <c r="AK715" s="106"/>
      <c r="AL715" s="106"/>
      <c r="AM715" s="106"/>
      <c r="AN715" s="106"/>
      <c r="AO715" s="106"/>
      <c r="AP715" s="106"/>
      <c r="AQ715" s="106"/>
      <c r="AR715" s="106"/>
      <c r="AS715" s="106"/>
      <c r="AT715" s="106"/>
      <c r="AU715" s="106"/>
      <c r="AV715" s="106"/>
      <c r="AW715" s="106"/>
      <c r="AX715" s="106"/>
      <c r="AY715" s="106"/>
      <c r="AZ715" s="106"/>
      <c r="BA715" s="106"/>
      <c r="BB715" s="106"/>
    </row>
    <row r="716" spans="2:54">
      <c r="B716" s="106"/>
      <c r="C716" s="106"/>
      <c r="D716" s="106"/>
      <c r="E716" s="106"/>
      <c r="F716" s="106"/>
      <c r="G716" s="106"/>
      <c r="H716" s="106"/>
      <c r="I716" s="106"/>
      <c r="J716" s="106"/>
      <c r="K716" s="106"/>
      <c r="L716" s="106"/>
      <c r="M716" s="106"/>
      <c r="N716" s="106"/>
      <c r="O716" s="106"/>
      <c r="P716" s="106"/>
      <c r="Q716" s="106"/>
      <c r="R716" s="106"/>
      <c r="S716" s="106"/>
      <c r="T716" s="106"/>
      <c r="U716" s="106"/>
      <c r="V716" s="106"/>
      <c r="W716" s="106"/>
      <c r="X716" s="106"/>
      <c r="Y716" s="106"/>
      <c r="Z716" s="106"/>
      <c r="AA716" s="106"/>
      <c r="AB716" s="106"/>
      <c r="AC716" s="106"/>
      <c r="AD716" s="106"/>
      <c r="AE716" s="106"/>
      <c r="AF716" s="106"/>
      <c r="AG716" s="106"/>
      <c r="AH716" s="106"/>
      <c r="AI716" s="106"/>
      <c r="AJ716" s="106"/>
      <c r="AK716" s="106"/>
      <c r="AL716" s="106"/>
      <c r="AM716" s="106"/>
      <c r="AN716" s="106"/>
      <c r="AO716" s="106"/>
      <c r="AP716" s="106"/>
      <c r="AQ716" s="106"/>
      <c r="AR716" s="106"/>
      <c r="AS716" s="106"/>
      <c r="AT716" s="106"/>
      <c r="AU716" s="106"/>
      <c r="AV716" s="106"/>
      <c r="AW716" s="106"/>
      <c r="AX716" s="106"/>
      <c r="AY716" s="106"/>
      <c r="AZ716" s="106"/>
      <c r="BA716" s="106"/>
      <c r="BB716" s="106"/>
    </row>
    <row r="717" spans="2:54">
      <c r="B717" s="106"/>
      <c r="C717" s="106"/>
      <c r="D717" s="106"/>
      <c r="E717" s="106"/>
      <c r="F717" s="106"/>
      <c r="G717" s="106"/>
      <c r="H717" s="106"/>
      <c r="I717" s="106"/>
      <c r="J717" s="106"/>
      <c r="K717" s="106"/>
      <c r="L717" s="106"/>
      <c r="M717" s="106"/>
      <c r="N717" s="106"/>
      <c r="O717" s="106"/>
      <c r="P717" s="106"/>
      <c r="Q717" s="106"/>
      <c r="R717" s="106"/>
      <c r="S717" s="106"/>
      <c r="T717" s="106"/>
      <c r="U717" s="106"/>
      <c r="V717" s="106"/>
      <c r="W717" s="106"/>
      <c r="X717" s="106"/>
      <c r="Y717" s="106"/>
      <c r="Z717" s="106"/>
      <c r="AA717" s="106"/>
      <c r="AB717" s="106"/>
      <c r="AC717" s="106"/>
      <c r="AD717" s="106"/>
      <c r="AE717" s="106"/>
      <c r="AF717" s="106"/>
      <c r="AG717" s="106"/>
      <c r="AH717" s="106"/>
      <c r="AI717" s="106"/>
      <c r="AJ717" s="106"/>
      <c r="AK717" s="106"/>
      <c r="AL717" s="106"/>
      <c r="AM717" s="106"/>
      <c r="AN717" s="106"/>
      <c r="AO717" s="106"/>
      <c r="AP717" s="106"/>
      <c r="AQ717" s="106"/>
      <c r="AR717" s="106"/>
      <c r="AS717" s="106"/>
      <c r="AT717" s="106"/>
      <c r="AU717" s="106"/>
      <c r="AV717" s="106"/>
      <c r="AW717" s="106"/>
      <c r="AX717" s="106"/>
      <c r="AY717" s="106"/>
      <c r="AZ717" s="106"/>
      <c r="BA717" s="106"/>
      <c r="BB717" s="106"/>
    </row>
    <row r="718" spans="2:54">
      <c r="B718" s="106"/>
      <c r="C718" s="106"/>
      <c r="D718" s="106"/>
      <c r="E718" s="106"/>
      <c r="F718" s="106"/>
      <c r="G718" s="106"/>
      <c r="H718" s="106"/>
      <c r="I718" s="106"/>
      <c r="J718" s="106"/>
      <c r="K718" s="106"/>
      <c r="L718" s="106"/>
      <c r="M718" s="106"/>
      <c r="N718" s="106"/>
      <c r="O718" s="106"/>
      <c r="P718" s="106"/>
      <c r="Q718" s="106"/>
      <c r="R718" s="106"/>
      <c r="S718" s="106"/>
      <c r="T718" s="106"/>
      <c r="U718" s="106"/>
      <c r="V718" s="106"/>
      <c r="W718" s="106"/>
      <c r="X718" s="106"/>
      <c r="Y718" s="106"/>
      <c r="Z718" s="106"/>
      <c r="AA718" s="106"/>
      <c r="AB718" s="106"/>
      <c r="AC718" s="106"/>
      <c r="AD718" s="106"/>
      <c r="AE718" s="106"/>
      <c r="AF718" s="106"/>
      <c r="AG718" s="106"/>
      <c r="AH718" s="106"/>
      <c r="AI718" s="106"/>
      <c r="AJ718" s="106"/>
      <c r="AK718" s="106"/>
      <c r="AL718" s="106"/>
      <c r="AM718" s="106"/>
      <c r="AN718" s="106"/>
      <c r="AO718" s="106"/>
      <c r="AP718" s="106"/>
      <c r="AQ718" s="106"/>
      <c r="AR718" s="106"/>
      <c r="AS718" s="106"/>
      <c r="AT718" s="106"/>
      <c r="AU718" s="106"/>
      <c r="AV718" s="106"/>
      <c r="AW718" s="106"/>
      <c r="AX718" s="106"/>
      <c r="AY718" s="106"/>
      <c r="AZ718" s="106"/>
      <c r="BA718" s="106"/>
      <c r="BB718" s="106"/>
    </row>
    <row r="719" spans="2:54">
      <c r="B719" s="106"/>
      <c r="C719" s="106"/>
      <c r="D719" s="106"/>
      <c r="E719" s="106"/>
      <c r="F719" s="106"/>
      <c r="G719" s="106"/>
      <c r="H719" s="106"/>
      <c r="I719" s="106"/>
      <c r="J719" s="106"/>
      <c r="K719" s="106"/>
      <c r="L719" s="106"/>
      <c r="M719" s="106"/>
      <c r="N719" s="106"/>
      <c r="O719" s="106"/>
      <c r="P719" s="106"/>
      <c r="Q719" s="106"/>
      <c r="R719" s="106"/>
      <c r="S719" s="106"/>
      <c r="T719" s="106"/>
      <c r="U719" s="106"/>
      <c r="V719" s="106"/>
      <c r="W719" s="106"/>
      <c r="X719" s="106"/>
      <c r="Y719" s="106"/>
      <c r="Z719" s="106"/>
      <c r="AA719" s="106"/>
      <c r="AB719" s="106"/>
      <c r="AC719" s="106"/>
      <c r="AD719" s="106"/>
      <c r="AE719" s="106"/>
      <c r="AF719" s="106"/>
      <c r="AG719" s="106"/>
      <c r="AH719" s="106"/>
      <c r="AI719" s="106"/>
      <c r="AJ719" s="106"/>
      <c r="AK719" s="106"/>
      <c r="AL719" s="106"/>
      <c r="AM719" s="106"/>
      <c r="AN719" s="106"/>
      <c r="AO719" s="106"/>
      <c r="AP719" s="106"/>
      <c r="AQ719" s="106"/>
      <c r="AR719" s="106"/>
      <c r="AS719" s="106"/>
      <c r="AT719" s="106"/>
      <c r="AU719" s="106"/>
      <c r="AV719" s="106"/>
      <c r="AW719" s="106"/>
      <c r="AX719" s="106"/>
      <c r="AY719" s="106"/>
      <c r="AZ719" s="106"/>
      <c r="BA719" s="106"/>
      <c r="BB719" s="106"/>
    </row>
    <row r="720" spans="2:54">
      <c r="B720" s="106"/>
      <c r="C720" s="106"/>
      <c r="D720" s="106"/>
      <c r="E720" s="106"/>
      <c r="F720" s="106"/>
      <c r="G720" s="106"/>
      <c r="H720" s="106"/>
      <c r="I720" s="106"/>
      <c r="J720" s="106"/>
      <c r="K720" s="106"/>
      <c r="L720" s="106"/>
      <c r="M720" s="106"/>
      <c r="N720" s="106"/>
      <c r="O720" s="106"/>
      <c r="P720" s="106"/>
      <c r="Q720" s="106"/>
      <c r="R720" s="106"/>
      <c r="S720" s="106"/>
      <c r="T720" s="106"/>
      <c r="U720" s="106"/>
      <c r="V720" s="106"/>
      <c r="W720" s="106"/>
      <c r="X720" s="106"/>
      <c r="Y720" s="106"/>
      <c r="Z720" s="106"/>
      <c r="AA720" s="106"/>
      <c r="AB720" s="106"/>
      <c r="AC720" s="106"/>
      <c r="AD720" s="106"/>
      <c r="AE720" s="106"/>
      <c r="AF720" s="106"/>
      <c r="AG720" s="106"/>
      <c r="AH720" s="106"/>
      <c r="AI720" s="106"/>
      <c r="AJ720" s="106"/>
      <c r="AK720" s="106"/>
      <c r="AL720" s="106"/>
      <c r="AM720" s="106"/>
      <c r="AN720" s="106"/>
      <c r="AO720" s="106"/>
      <c r="AP720" s="106"/>
      <c r="AQ720" s="106"/>
      <c r="AR720" s="106"/>
      <c r="AS720" s="106"/>
      <c r="AT720" s="106"/>
      <c r="AU720" s="106"/>
      <c r="AV720" s="106"/>
      <c r="AW720" s="106"/>
      <c r="AX720" s="106"/>
      <c r="AY720" s="106"/>
      <c r="AZ720" s="106"/>
      <c r="BA720" s="106"/>
      <c r="BB720" s="106"/>
    </row>
    <row r="721" spans="2:54">
      <c r="B721" s="106"/>
      <c r="C721" s="106"/>
      <c r="D721" s="106"/>
      <c r="E721" s="106"/>
      <c r="F721" s="106"/>
      <c r="G721" s="106"/>
      <c r="H721" s="106"/>
      <c r="I721" s="106"/>
      <c r="J721" s="106"/>
      <c r="K721" s="106"/>
      <c r="L721" s="106"/>
      <c r="M721" s="106"/>
      <c r="N721" s="106"/>
      <c r="O721" s="106"/>
      <c r="P721" s="106"/>
      <c r="Q721" s="106"/>
      <c r="R721" s="106"/>
      <c r="S721" s="106"/>
      <c r="T721" s="106"/>
      <c r="U721" s="106"/>
      <c r="V721" s="106"/>
      <c r="W721" s="106"/>
      <c r="X721" s="106"/>
      <c r="Y721" s="106"/>
      <c r="Z721" s="106"/>
      <c r="AA721" s="106"/>
      <c r="AB721" s="106"/>
      <c r="AC721" s="106"/>
      <c r="AD721" s="106"/>
      <c r="AE721" s="106"/>
      <c r="AF721" s="106"/>
      <c r="AG721" s="106"/>
      <c r="AH721" s="106"/>
      <c r="AI721" s="106"/>
      <c r="AJ721" s="106"/>
      <c r="AK721" s="106"/>
      <c r="AL721" s="106"/>
      <c r="AM721" s="106"/>
      <c r="AN721" s="106"/>
      <c r="AO721" s="106"/>
      <c r="AP721" s="106"/>
      <c r="AQ721" s="106"/>
      <c r="AR721" s="106"/>
      <c r="AS721" s="106"/>
      <c r="AT721" s="106"/>
      <c r="AU721" s="106"/>
      <c r="AV721" s="106"/>
      <c r="AW721" s="106"/>
      <c r="AX721" s="106"/>
      <c r="AY721" s="106"/>
      <c r="AZ721" s="106"/>
      <c r="BA721" s="106"/>
      <c r="BB721" s="106"/>
    </row>
    <row r="722" spans="2:54">
      <c r="B722" s="106"/>
      <c r="C722" s="106"/>
      <c r="D722" s="106"/>
      <c r="E722" s="106"/>
      <c r="F722" s="106"/>
      <c r="G722" s="106"/>
      <c r="H722" s="106"/>
      <c r="I722" s="106"/>
      <c r="J722" s="106"/>
      <c r="K722" s="106"/>
      <c r="L722" s="106"/>
      <c r="M722" s="106"/>
      <c r="N722" s="106"/>
      <c r="O722" s="106"/>
      <c r="P722" s="106"/>
      <c r="Q722" s="106"/>
      <c r="R722" s="106"/>
      <c r="S722" s="106"/>
      <c r="T722" s="106"/>
      <c r="U722" s="106"/>
      <c r="V722" s="106"/>
      <c r="W722" s="106"/>
      <c r="X722" s="106"/>
      <c r="Y722" s="106"/>
      <c r="Z722" s="106"/>
      <c r="AA722" s="106"/>
      <c r="AB722" s="106"/>
      <c r="AC722" s="106"/>
      <c r="AD722" s="106"/>
      <c r="AE722" s="106"/>
      <c r="AF722" s="106"/>
      <c r="AG722" s="106"/>
      <c r="AH722" s="106"/>
      <c r="AI722" s="106"/>
      <c r="AJ722" s="106"/>
      <c r="AK722" s="106"/>
      <c r="AL722" s="106"/>
      <c r="AM722" s="106"/>
      <c r="AN722" s="106"/>
      <c r="AO722" s="106"/>
      <c r="AP722" s="106"/>
      <c r="AQ722" s="106"/>
      <c r="AR722" s="106"/>
      <c r="AS722" s="106"/>
      <c r="AT722" s="106"/>
      <c r="AU722" s="106"/>
      <c r="AV722" s="106"/>
      <c r="AW722" s="106"/>
      <c r="AX722" s="106"/>
      <c r="AY722" s="106"/>
      <c r="AZ722" s="106"/>
      <c r="BA722" s="106"/>
      <c r="BB722" s="106"/>
    </row>
    <row r="723" spans="2:54">
      <c r="B723" s="106"/>
      <c r="C723" s="106"/>
      <c r="D723" s="106"/>
      <c r="E723" s="106"/>
      <c r="F723" s="106"/>
      <c r="G723" s="106"/>
      <c r="H723" s="106"/>
      <c r="I723" s="106"/>
      <c r="J723" s="106"/>
      <c r="K723" s="106"/>
      <c r="L723" s="106"/>
      <c r="M723" s="106"/>
      <c r="N723" s="106"/>
      <c r="O723" s="106"/>
      <c r="P723" s="106"/>
      <c r="Q723" s="106"/>
      <c r="R723" s="106"/>
      <c r="S723" s="106"/>
      <c r="T723" s="106"/>
      <c r="U723" s="106"/>
      <c r="V723" s="106"/>
      <c r="W723" s="106"/>
      <c r="X723" s="106"/>
      <c r="Y723" s="106"/>
      <c r="Z723" s="106"/>
      <c r="AA723" s="106"/>
      <c r="AB723" s="106"/>
      <c r="AC723" s="106"/>
      <c r="AD723" s="106"/>
      <c r="AE723" s="106"/>
      <c r="AF723" s="106"/>
      <c r="AG723" s="106"/>
      <c r="AH723" s="106"/>
      <c r="AI723" s="106"/>
      <c r="AJ723" s="106"/>
      <c r="AK723" s="106"/>
      <c r="AL723" s="106"/>
      <c r="AM723" s="106"/>
      <c r="AN723" s="106"/>
      <c r="AO723" s="106"/>
      <c r="AP723" s="106"/>
      <c r="AQ723" s="106"/>
      <c r="AR723" s="106"/>
      <c r="AS723" s="106"/>
      <c r="AT723" s="106"/>
      <c r="AU723" s="106"/>
      <c r="AV723" s="106"/>
      <c r="AW723" s="106"/>
      <c r="AX723" s="106"/>
      <c r="AY723" s="106"/>
      <c r="AZ723" s="106"/>
      <c r="BA723" s="106"/>
      <c r="BB723" s="106"/>
    </row>
    <row r="724" spans="2:54">
      <c r="B724" s="106"/>
      <c r="C724" s="106"/>
      <c r="D724" s="106"/>
      <c r="E724" s="106"/>
      <c r="F724" s="106"/>
      <c r="G724" s="106"/>
      <c r="H724" s="106"/>
      <c r="I724" s="106"/>
      <c r="J724" s="106"/>
      <c r="K724" s="106"/>
      <c r="L724" s="106"/>
      <c r="M724" s="106"/>
      <c r="N724" s="106"/>
      <c r="O724" s="106"/>
      <c r="P724" s="106"/>
      <c r="Q724" s="106"/>
      <c r="R724" s="106"/>
      <c r="S724" s="106"/>
      <c r="T724" s="106"/>
      <c r="U724" s="106"/>
      <c r="V724" s="106"/>
      <c r="W724" s="106"/>
      <c r="X724" s="106"/>
      <c r="Y724" s="106"/>
      <c r="Z724" s="106"/>
      <c r="AA724" s="106"/>
      <c r="AB724" s="106"/>
      <c r="AC724" s="106"/>
      <c r="AD724" s="106"/>
      <c r="AE724" s="106"/>
      <c r="AF724" s="106"/>
      <c r="AG724" s="106"/>
      <c r="AH724" s="106"/>
      <c r="AI724" s="106"/>
      <c r="AJ724" s="106"/>
      <c r="AK724" s="106"/>
      <c r="AL724" s="106"/>
      <c r="AM724" s="106"/>
      <c r="AN724" s="106"/>
      <c r="AO724" s="106"/>
      <c r="AP724" s="106"/>
      <c r="AQ724" s="106"/>
      <c r="AR724" s="106"/>
      <c r="AS724" s="106"/>
      <c r="AT724" s="106"/>
      <c r="AU724" s="106"/>
      <c r="AV724" s="106"/>
      <c r="AW724" s="106"/>
      <c r="AX724" s="106"/>
      <c r="AY724" s="106"/>
      <c r="AZ724" s="106"/>
      <c r="BA724" s="106"/>
      <c r="BB724" s="106"/>
    </row>
    <row r="725" spans="2:54">
      <c r="B725" s="106"/>
      <c r="C725" s="106"/>
      <c r="D725" s="106"/>
      <c r="E725" s="106"/>
      <c r="F725" s="106"/>
      <c r="G725" s="106"/>
      <c r="H725" s="106"/>
      <c r="I725" s="106"/>
      <c r="J725" s="106"/>
      <c r="K725" s="106"/>
      <c r="L725" s="106"/>
      <c r="M725" s="106"/>
      <c r="N725" s="106"/>
      <c r="O725" s="106"/>
      <c r="P725" s="106"/>
      <c r="Q725" s="106"/>
      <c r="R725" s="106"/>
      <c r="S725" s="106"/>
      <c r="T725" s="106"/>
      <c r="U725" s="106"/>
      <c r="V725" s="106"/>
      <c r="W725" s="106"/>
      <c r="X725" s="106"/>
      <c r="Y725" s="106"/>
      <c r="Z725" s="106"/>
      <c r="AA725" s="106"/>
      <c r="AB725" s="106"/>
      <c r="AC725" s="106"/>
      <c r="AD725" s="106"/>
      <c r="AE725" s="106"/>
      <c r="AF725" s="106"/>
      <c r="AG725" s="106"/>
      <c r="AH725" s="106"/>
      <c r="AI725" s="106"/>
      <c r="AJ725" s="106"/>
      <c r="AK725" s="106"/>
      <c r="AL725" s="106"/>
      <c r="AM725" s="106"/>
      <c r="AN725" s="106"/>
      <c r="AO725" s="106"/>
      <c r="AP725" s="106"/>
      <c r="AQ725" s="106"/>
      <c r="AR725" s="106"/>
      <c r="AS725" s="106"/>
      <c r="AT725" s="106"/>
      <c r="AU725" s="106"/>
      <c r="AV725" s="106"/>
      <c r="AW725" s="106"/>
      <c r="AX725" s="106"/>
      <c r="AY725" s="106"/>
      <c r="AZ725" s="106"/>
      <c r="BA725" s="106"/>
      <c r="BB725" s="106"/>
    </row>
    <row r="726" spans="2:54">
      <c r="B726" s="106"/>
      <c r="C726" s="106"/>
      <c r="D726" s="106"/>
      <c r="E726" s="106"/>
      <c r="F726" s="106"/>
      <c r="G726" s="106"/>
      <c r="H726" s="106"/>
      <c r="I726" s="106"/>
      <c r="J726" s="106"/>
      <c r="K726" s="106"/>
      <c r="L726" s="106"/>
      <c r="M726" s="106"/>
      <c r="N726" s="106"/>
      <c r="O726" s="106"/>
      <c r="P726" s="106"/>
      <c r="Q726" s="106"/>
      <c r="R726" s="106"/>
      <c r="S726" s="106"/>
      <c r="T726" s="106"/>
      <c r="U726" s="106"/>
      <c r="V726" s="106"/>
      <c r="W726" s="106"/>
      <c r="X726" s="106"/>
      <c r="Y726" s="106"/>
      <c r="Z726" s="106"/>
      <c r="AA726" s="106"/>
      <c r="AB726" s="106"/>
      <c r="AC726" s="106"/>
      <c r="AD726" s="106"/>
      <c r="AE726" s="106"/>
      <c r="AF726" s="106"/>
      <c r="AG726" s="106"/>
      <c r="AH726" s="106"/>
      <c r="AI726" s="106"/>
      <c r="AJ726" s="106"/>
      <c r="AK726" s="106"/>
      <c r="AL726" s="106"/>
      <c r="AM726" s="106"/>
      <c r="AN726" s="106"/>
      <c r="AO726" s="106"/>
      <c r="AP726" s="106"/>
      <c r="AQ726" s="106"/>
      <c r="AR726" s="106"/>
      <c r="AS726" s="106"/>
      <c r="AT726" s="106"/>
      <c r="AU726" s="106"/>
      <c r="AV726" s="106"/>
      <c r="AW726" s="106"/>
      <c r="AX726" s="106"/>
      <c r="AY726" s="106"/>
      <c r="AZ726" s="106"/>
      <c r="BA726" s="106"/>
      <c r="BB726" s="106"/>
    </row>
    <row r="727" spans="2:54">
      <c r="B727" s="106"/>
      <c r="C727" s="106"/>
      <c r="D727" s="106"/>
      <c r="E727" s="106"/>
      <c r="F727" s="106"/>
      <c r="G727" s="106"/>
      <c r="H727" s="106"/>
      <c r="I727" s="106"/>
      <c r="J727" s="106"/>
      <c r="K727" s="106"/>
      <c r="L727" s="106"/>
      <c r="M727" s="106"/>
      <c r="N727" s="106"/>
      <c r="O727" s="106"/>
      <c r="P727" s="106"/>
      <c r="Q727" s="106"/>
      <c r="R727" s="106"/>
      <c r="S727" s="106"/>
      <c r="T727" s="106"/>
      <c r="U727" s="106"/>
      <c r="V727" s="106"/>
      <c r="W727" s="106"/>
      <c r="X727" s="106"/>
      <c r="Y727" s="106"/>
      <c r="Z727" s="106"/>
      <c r="AA727" s="106"/>
      <c r="AB727" s="106"/>
      <c r="AC727" s="106"/>
      <c r="AD727" s="106"/>
      <c r="AE727" s="106"/>
      <c r="AF727" s="106"/>
      <c r="AG727" s="106"/>
      <c r="AH727" s="106"/>
      <c r="AI727" s="106"/>
      <c r="AJ727" s="106"/>
      <c r="AK727" s="106"/>
      <c r="AL727" s="106"/>
      <c r="AM727" s="106"/>
      <c r="AN727" s="106"/>
      <c r="AO727" s="106"/>
      <c r="AP727" s="106"/>
      <c r="AQ727" s="106"/>
      <c r="AR727" s="106"/>
      <c r="AS727" s="106"/>
      <c r="AT727" s="106"/>
      <c r="AU727" s="106"/>
      <c r="AV727" s="106"/>
      <c r="AW727" s="106"/>
      <c r="AX727" s="106"/>
      <c r="AY727" s="106"/>
      <c r="AZ727" s="106"/>
      <c r="BA727" s="106"/>
      <c r="BB727" s="106"/>
    </row>
    <row r="728" spans="2:54">
      <c r="B728" s="106"/>
      <c r="C728" s="106"/>
      <c r="D728" s="106"/>
      <c r="E728" s="106"/>
      <c r="F728" s="106"/>
      <c r="G728" s="106"/>
      <c r="H728" s="106"/>
      <c r="I728" s="106"/>
      <c r="J728" s="106"/>
      <c r="K728" s="106"/>
      <c r="L728" s="106"/>
      <c r="M728" s="106"/>
      <c r="N728" s="106"/>
      <c r="O728" s="106"/>
      <c r="P728" s="106"/>
      <c r="Q728" s="106"/>
      <c r="R728" s="106"/>
      <c r="S728" s="106"/>
      <c r="T728" s="106"/>
      <c r="U728" s="106"/>
      <c r="V728" s="106"/>
      <c r="W728" s="106"/>
      <c r="X728" s="106"/>
      <c r="Y728" s="106"/>
      <c r="Z728" s="106"/>
      <c r="AA728" s="106"/>
      <c r="AB728" s="106"/>
      <c r="AC728" s="106"/>
      <c r="AD728" s="106"/>
      <c r="AE728" s="106"/>
      <c r="AF728" s="106"/>
      <c r="AG728" s="106"/>
      <c r="AH728" s="106"/>
      <c r="AI728" s="106"/>
      <c r="AJ728" s="106"/>
      <c r="AK728" s="106"/>
      <c r="AL728" s="106"/>
      <c r="AM728" s="106"/>
      <c r="AN728" s="106"/>
      <c r="AO728" s="106"/>
      <c r="AP728" s="106"/>
      <c r="AQ728" s="106"/>
      <c r="AR728" s="106"/>
      <c r="AS728" s="106"/>
      <c r="AT728" s="106"/>
      <c r="AU728" s="106"/>
      <c r="AV728" s="106"/>
      <c r="AW728" s="106"/>
      <c r="AX728" s="106"/>
      <c r="AY728" s="106"/>
      <c r="AZ728" s="106"/>
      <c r="BA728" s="106"/>
      <c r="BB728" s="106"/>
    </row>
    <row r="729" spans="2:54">
      <c r="B729" s="106"/>
      <c r="C729" s="106"/>
      <c r="D729" s="106"/>
      <c r="E729" s="106"/>
      <c r="F729" s="106"/>
      <c r="G729" s="106"/>
      <c r="H729" s="106"/>
      <c r="I729" s="106"/>
      <c r="J729" s="106"/>
      <c r="K729" s="106"/>
      <c r="L729" s="106"/>
      <c r="M729" s="106"/>
      <c r="N729" s="106"/>
      <c r="O729" s="106"/>
      <c r="P729" s="106"/>
      <c r="Q729" s="106"/>
      <c r="R729" s="106"/>
      <c r="S729" s="106"/>
      <c r="T729" s="106"/>
      <c r="U729" s="106"/>
      <c r="V729" s="106"/>
      <c r="W729" s="106"/>
      <c r="X729" s="106"/>
      <c r="Y729" s="106"/>
      <c r="Z729" s="106"/>
      <c r="AA729" s="106"/>
      <c r="AB729" s="106"/>
      <c r="AC729" s="106"/>
      <c r="AD729" s="106"/>
      <c r="AE729" s="106"/>
      <c r="AF729" s="106"/>
      <c r="AG729" s="106"/>
      <c r="AH729" s="106"/>
      <c r="AI729" s="106"/>
      <c r="AJ729" s="106"/>
      <c r="AK729" s="106"/>
      <c r="AL729" s="106"/>
      <c r="AM729" s="106"/>
      <c r="AN729" s="106"/>
      <c r="AO729" s="106"/>
      <c r="AP729" s="106"/>
      <c r="AQ729" s="106"/>
      <c r="AR729" s="106"/>
      <c r="AS729" s="106"/>
      <c r="AT729" s="106"/>
      <c r="AU729" s="106"/>
      <c r="AV729" s="106"/>
      <c r="AW729" s="106"/>
      <c r="AX729" s="106"/>
      <c r="AY729" s="106"/>
      <c r="AZ729" s="106"/>
      <c r="BA729" s="106"/>
      <c r="BB729" s="106"/>
    </row>
    <row r="730" spans="2:54">
      <c r="B730" s="106"/>
      <c r="C730" s="106"/>
      <c r="D730" s="106"/>
      <c r="E730" s="106"/>
      <c r="F730" s="106"/>
      <c r="G730" s="106"/>
      <c r="H730" s="106"/>
      <c r="I730" s="106"/>
      <c r="J730" s="106"/>
      <c r="K730" s="106"/>
      <c r="L730" s="106"/>
      <c r="M730" s="106"/>
      <c r="N730" s="106"/>
      <c r="O730" s="106"/>
      <c r="P730" s="106"/>
      <c r="Q730" s="106"/>
      <c r="R730" s="106"/>
      <c r="S730" s="106"/>
      <c r="T730" s="106"/>
      <c r="U730" s="106"/>
      <c r="V730" s="106"/>
      <c r="W730" s="106"/>
      <c r="X730" s="106"/>
      <c r="Y730" s="106"/>
      <c r="Z730" s="106"/>
      <c r="AA730" s="106"/>
      <c r="AB730" s="106"/>
      <c r="AC730" s="106"/>
      <c r="AD730" s="106"/>
      <c r="AE730" s="106"/>
      <c r="AF730" s="106"/>
      <c r="AG730" s="106"/>
      <c r="AH730" s="106"/>
      <c r="AI730" s="106"/>
      <c r="AJ730" s="106"/>
      <c r="AK730" s="106"/>
      <c r="AL730" s="106"/>
      <c r="AM730" s="106"/>
      <c r="AN730" s="106"/>
      <c r="AO730" s="106"/>
      <c r="AP730" s="106"/>
      <c r="AQ730" s="106"/>
      <c r="AR730" s="106"/>
      <c r="AS730" s="106"/>
      <c r="AT730" s="106"/>
      <c r="AU730" s="106"/>
      <c r="AV730" s="106"/>
      <c r="AW730" s="106"/>
      <c r="AX730" s="106"/>
      <c r="AY730" s="106"/>
      <c r="AZ730" s="106"/>
      <c r="BA730" s="106"/>
      <c r="BB730" s="106"/>
    </row>
    <row r="731" spans="2:54">
      <c r="B731" s="106"/>
      <c r="C731" s="106"/>
      <c r="D731" s="106"/>
      <c r="E731" s="106"/>
      <c r="F731" s="106"/>
      <c r="G731" s="106"/>
      <c r="H731" s="106"/>
      <c r="I731" s="106"/>
      <c r="J731" s="106"/>
      <c r="K731" s="106"/>
      <c r="L731" s="106"/>
      <c r="M731" s="106"/>
      <c r="N731" s="106"/>
      <c r="O731" s="106"/>
      <c r="P731" s="106"/>
      <c r="Q731" s="106"/>
      <c r="R731" s="106"/>
      <c r="S731" s="106"/>
      <c r="T731" s="106"/>
      <c r="U731" s="106"/>
      <c r="V731" s="106"/>
      <c r="W731" s="106"/>
      <c r="X731" s="106"/>
      <c r="Y731" s="106"/>
      <c r="Z731" s="106"/>
      <c r="AA731" s="106"/>
      <c r="AB731" s="106"/>
      <c r="AC731" s="106"/>
      <c r="AD731" s="106"/>
      <c r="AE731" s="106"/>
      <c r="AF731" s="106"/>
      <c r="AG731" s="106"/>
      <c r="AH731" s="106"/>
      <c r="AI731" s="106"/>
      <c r="AJ731" s="106"/>
      <c r="AK731" s="106"/>
      <c r="AL731" s="106"/>
      <c r="AM731" s="106"/>
      <c r="AN731" s="106"/>
      <c r="AO731" s="106"/>
      <c r="AP731" s="106"/>
      <c r="AQ731" s="106"/>
      <c r="AR731" s="106"/>
      <c r="AS731" s="106"/>
      <c r="AT731" s="106"/>
      <c r="AU731" s="106"/>
      <c r="AV731" s="106"/>
      <c r="AW731" s="106"/>
      <c r="AX731" s="106"/>
      <c r="AY731" s="106"/>
      <c r="AZ731" s="106"/>
      <c r="BA731" s="106"/>
      <c r="BB731" s="106"/>
    </row>
    <row r="732" spans="2:54">
      <c r="B732" s="106"/>
      <c r="C732" s="106"/>
      <c r="D732" s="106"/>
      <c r="E732" s="106"/>
      <c r="F732" s="106"/>
      <c r="G732" s="106"/>
      <c r="H732" s="106"/>
      <c r="I732" s="106"/>
      <c r="J732" s="106"/>
      <c r="K732" s="106"/>
      <c r="L732" s="106"/>
      <c r="M732" s="106"/>
      <c r="N732" s="106"/>
      <c r="O732" s="106"/>
      <c r="P732" s="106"/>
      <c r="Q732" s="106"/>
      <c r="R732" s="106"/>
      <c r="S732" s="106"/>
      <c r="T732" s="106"/>
      <c r="U732" s="106"/>
      <c r="V732" s="106"/>
      <c r="W732" s="106"/>
      <c r="X732" s="106"/>
      <c r="Y732" s="106"/>
      <c r="Z732" s="106"/>
      <c r="AA732" s="106"/>
      <c r="AB732" s="106"/>
      <c r="AC732" s="106"/>
      <c r="AD732" s="106"/>
      <c r="AE732" s="106"/>
      <c r="AF732" s="106"/>
      <c r="AG732" s="106"/>
      <c r="AH732" s="106"/>
      <c r="AI732" s="106"/>
      <c r="AJ732" s="106"/>
      <c r="AK732" s="106"/>
      <c r="AL732" s="106"/>
      <c r="AM732" s="106"/>
      <c r="AN732" s="106"/>
      <c r="AO732" s="106"/>
      <c r="AP732" s="106"/>
      <c r="AQ732" s="106"/>
      <c r="AR732" s="106"/>
      <c r="AS732" s="106"/>
      <c r="AT732" s="106"/>
      <c r="AU732" s="106"/>
      <c r="AV732" s="106"/>
      <c r="AW732" s="106"/>
      <c r="AX732" s="106"/>
      <c r="AY732" s="106"/>
      <c r="AZ732" s="106"/>
      <c r="BA732" s="106"/>
      <c r="BB732" s="106"/>
    </row>
    <row r="733" spans="2:54">
      <c r="B733" s="106"/>
      <c r="C733" s="106"/>
      <c r="D733" s="106"/>
      <c r="E733" s="106"/>
      <c r="F733" s="106"/>
      <c r="G733" s="106"/>
      <c r="H733" s="106"/>
      <c r="I733" s="106"/>
      <c r="J733" s="106"/>
      <c r="K733" s="106"/>
      <c r="L733" s="106"/>
      <c r="M733" s="106"/>
      <c r="N733" s="106"/>
      <c r="O733" s="106"/>
      <c r="P733" s="106"/>
      <c r="Q733" s="106"/>
      <c r="R733" s="106"/>
      <c r="S733" s="106"/>
      <c r="T733" s="106"/>
      <c r="U733" s="106"/>
      <c r="V733" s="106"/>
      <c r="W733" s="106"/>
      <c r="X733" s="106"/>
      <c r="Y733" s="106"/>
      <c r="Z733" s="106"/>
      <c r="AA733" s="106"/>
      <c r="AB733" s="106"/>
      <c r="AC733" s="106"/>
      <c r="AD733" s="106"/>
      <c r="AE733" s="106"/>
      <c r="AF733" s="106"/>
      <c r="AG733" s="106"/>
      <c r="AH733" s="106"/>
      <c r="AI733" s="106"/>
      <c r="AJ733" s="106"/>
      <c r="AK733" s="106"/>
      <c r="AL733" s="106"/>
      <c r="AM733" s="106"/>
      <c r="AN733" s="106"/>
      <c r="AO733" s="106"/>
      <c r="AP733" s="106"/>
      <c r="AQ733" s="106"/>
      <c r="AR733" s="106"/>
      <c r="AS733" s="106"/>
      <c r="AT733" s="106"/>
      <c r="AU733" s="106"/>
      <c r="AV733" s="106"/>
      <c r="AW733" s="106"/>
      <c r="AX733" s="106"/>
      <c r="AY733" s="106"/>
      <c r="AZ733" s="106"/>
      <c r="BA733" s="106"/>
      <c r="BB733" s="106"/>
    </row>
    <row r="734" spans="2:54">
      <c r="B734" s="106"/>
      <c r="C734" s="106"/>
      <c r="D734" s="106"/>
      <c r="E734" s="106"/>
      <c r="F734" s="106"/>
      <c r="G734" s="106"/>
      <c r="H734" s="106"/>
      <c r="I734" s="106"/>
      <c r="J734" s="106"/>
      <c r="K734" s="106"/>
      <c r="L734" s="106"/>
      <c r="M734" s="106"/>
      <c r="N734" s="106"/>
      <c r="O734" s="106"/>
      <c r="P734" s="106"/>
      <c r="Q734" s="106"/>
      <c r="R734" s="106"/>
      <c r="S734" s="106"/>
      <c r="T734" s="106"/>
      <c r="U734" s="106"/>
      <c r="V734" s="106"/>
      <c r="W734" s="106"/>
      <c r="X734" s="106"/>
      <c r="Y734" s="106"/>
      <c r="Z734" s="106"/>
      <c r="AA734" s="106"/>
      <c r="AB734" s="106"/>
      <c r="AC734" s="106"/>
      <c r="AD734" s="106"/>
      <c r="AE734" s="106"/>
      <c r="AF734" s="106"/>
      <c r="AG734" s="106"/>
      <c r="AH734" s="106"/>
      <c r="AI734" s="106"/>
      <c r="AJ734" s="106"/>
      <c r="AK734" s="106"/>
      <c r="AL734" s="106"/>
      <c r="AM734" s="106"/>
      <c r="AN734" s="106"/>
      <c r="AO734" s="106"/>
      <c r="AP734" s="106"/>
      <c r="AQ734" s="106"/>
      <c r="AR734" s="106"/>
      <c r="AS734" s="106"/>
      <c r="AT734" s="106"/>
      <c r="AU734" s="106"/>
      <c r="AV734" s="106"/>
      <c r="AW734" s="106"/>
      <c r="AX734" s="106"/>
      <c r="AY734" s="106"/>
      <c r="AZ734" s="106"/>
      <c r="BA734" s="106"/>
      <c r="BB734" s="106"/>
    </row>
    <row r="735" spans="2:54">
      <c r="B735" s="106"/>
      <c r="C735" s="106"/>
      <c r="D735" s="106"/>
      <c r="E735" s="106"/>
      <c r="F735" s="106"/>
      <c r="G735" s="106"/>
      <c r="H735" s="106"/>
      <c r="I735" s="106"/>
      <c r="J735" s="106"/>
      <c r="K735" s="106"/>
      <c r="L735" s="106"/>
      <c r="M735" s="106"/>
      <c r="N735" s="106"/>
      <c r="O735" s="106"/>
      <c r="P735" s="106"/>
      <c r="Q735" s="106"/>
      <c r="R735" s="106"/>
      <c r="S735" s="106"/>
      <c r="T735" s="106"/>
      <c r="U735" s="106"/>
      <c r="V735" s="106"/>
      <c r="W735" s="106"/>
      <c r="X735" s="106"/>
      <c r="Y735" s="106"/>
      <c r="Z735" s="106"/>
      <c r="AA735" s="106"/>
      <c r="AB735" s="106"/>
      <c r="AC735" s="106"/>
      <c r="AD735" s="106"/>
      <c r="AE735" s="106"/>
      <c r="AF735" s="106"/>
      <c r="AG735" s="106"/>
      <c r="AH735" s="106"/>
      <c r="AI735" s="106"/>
      <c r="AJ735" s="106"/>
      <c r="AK735" s="106"/>
      <c r="AL735" s="106"/>
      <c r="AM735" s="106"/>
      <c r="AN735" s="106"/>
      <c r="AO735" s="106"/>
      <c r="AP735" s="106"/>
      <c r="AQ735" s="106"/>
      <c r="AR735" s="106"/>
      <c r="AS735" s="106"/>
      <c r="AT735" s="106"/>
      <c r="AU735" s="106"/>
      <c r="AV735" s="106"/>
      <c r="AW735" s="106"/>
      <c r="AX735" s="106"/>
      <c r="AY735" s="106"/>
      <c r="AZ735" s="106"/>
      <c r="BA735" s="106"/>
      <c r="BB735" s="106"/>
    </row>
    <row r="736" spans="2:54">
      <c r="B736" s="106"/>
      <c r="C736" s="106"/>
      <c r="D736" s="106"/>
      <c r="E736" s="106"/>
      <c r="F736" s="106"/>
      <c r="G736" s="106"/>
      <c r="H736" s="106"/>
      <c r="I736" s="106"/>
      <c r="J736" s="106"/>
      <c r="K736" s="106"/>
      <c r="L736" s="106"/>
      <c r="M736" s="106"/>
      <c r="N736" s="106"/>
      <c r="O736" s="106"/>
      <c r="P736" s="106"/>
      <c r="Q736" s="106"/>
      <c r="R736" s="106"/>
      <c r="S736" s="106"/>
      <c r="T736" s="106"/>
      <c r="U736" s="106"/>
      <c r="V736" s="106"/>
      <c r="W736" s="106"/>
      <c r="X736" s="106"/>
      <c r="Y736" s="106"/>
      <c r="Z736" s="106"/>
      <c r="AA736" s="106"/>
      <c r="AB736" s="106"/>
      <c r="AC736" s="106"/>
      <c r="AD736" s="106"/>
      <c r="AE736" s="106"/>
      <c r="AF736" s="106"/>
      <c r="AG736" s="106"/>
      <c r="AH736" s="106"/>
      <c r="AI736" s="106"/>
      <c r="AJ736" s="106"/>
      <c r="AK736" s="106"/>
      <c r="AL736" s="106"/>
      <c r="AM736" s="106"/>
      <c r="AN736" s="106"/>
      <c r="AO736" s="106"/>
      <c r="AP736" s="106"/>
      <c r="AQ736" s="106"/>
      <c r="AR736" s="106"/>
      <c r="AS736" s="106"/>
      <c r="AT736" s="106"/>
      <c r="AU736" s="106"/>
      <c r="AV736" s="106"/>
      <c r="AW736" s="106"/>
      <c r="AX736" s="106"/>
      <c r="AY736" s="106"/>
      <c r="AZ736" s="106"/>
      <c r="BA736" s="106"/>
      <c r="BB736" s="106"/>
    </row>
    <row r="737" spans="2:54">
      <c r="B737" s="106"/>
      <c r="C737" s="106"/>
      <c r="D737" s="106"/>
      <c r="E737" s="106"/>
      <c r="F737" s="106"/>
      <c r="G737" s="106"/>
      <c r="H737" s="106"/>
      <c r="I737" s="106"/>
      <c r="J737" s="106"/>
      <c r="K737" s="106"/>
      <c r="L737" s="106"/>
      <c r="M737" s="106"/>
      <c r="N737" s="106"/>
      <c r="O737" s="106"/>
      <c r="P737" s="106"/>
      <c r="Q737" s="106"/>
      <c r="R737" s="106"/>
      <c r="S737" s="106"/>
      <c r="T737" s="106"/>
      <c r="U737" s="106"/>
      <c r="V737" s="106"/>
      <c r="W737" s="106"/>
      <c r="X737" s="106"/>
      <c r="Y737" s="106"/>
      <c r="Z737" s="106"/>
      <c r="AA737" s="106"/>
      <c r="AB737" s="106"/>
      <c r="AC737" s="106"/>
      <c r="AD737" s="106"/>
      <c r="AE737" s="106"/>
      <c r="AF737" s="106"/>
      <c r="AG737" s="106"/>
      <c r="AH737" s="106"/>
      <c r="AI737" s="106"/>
      <c r="AJ737" s="106"/>
      <c r="AK737" s="106"/>
      <c r="AL737" s="106"/>
      <c r="AM737" s="106"/>
      <c r="AN737" s="106"/>
      <c r="AO737" s="106"/>
      <c r="AP737" s="106"/>
      <c r="AQ737" s="106"/>
      <c r="AR737" s="106"/>
      <c r="AS737" s="106"/>
      <c r="AT737" s="106"/>
      <c r="AU737" s="106"/>
      <c r="AV737" s="106"/>
      <c r="AW737" s="106"/>
      <c r="AX737" s="106"/>
      <c r="AY737" s="106"/>
      <c r="AZ737" s="106"/>
      <c r="BA737" s="106"/>
      <c r="BB737" s="106"/>
    </row>
    <row r="738" spans="2:54">
      <c r="B738" s="106"/>
      <c r="C738" s="106"/>
      <c r="D738" s="106"/>
      <c r="E738" s="106"/>
      <c r="F738" s="106"/>
      <c r="G738" s="106"/>
      <c r="H738" s="106"/>
      <c r="I738" s="106"/>
      <c r="J738" s="106"/>
      <c r="K738" s="106"/>
      <c r="L738" s="106"/>
      <c r="M738" s="106"/>
      <c r="N738" s="106"/>
      <c r="O738" s="106"/>
      <c r="P738" s="106"/>
      <c r="Q738" s="106"/>
      <c r="R738" s="106"/>
      <c r="S738" s="106"/>
      <c r="T738" s="106"/>
      <c r="U738" s="106"/>
      <c r="V738" s="106"/>
      <c r="W738" s="106"/>
      <c r="X738" s="106"/>
      <c r="Y738" s="106"/>
      <c r="Z738" s="106"/>
      <c r="AA738" s="106"/>
      <c r="AB738" s="106"/>
      <c r="AC738" s="106"/>
      <c r="AD738" s="106"/>
      <c r="AE738" s="106"/>
      <c r="AF738" s="106"/>
      <c r="AG738" s="106"/>
      <c r="AH738" s="106"/>
      <c r="AI738" s="106"/>
      <c r="AJ738" s="106"/>
      <c r="AK738" s="106"/>
      <c r="AL738" s="106"/>
      <c r="AM738" s="106"/>
      <c r="AN738" s="106"/>
      <c r="AO738" s="106"/>
      <c r="AP738" s="106"/>
      <c r="AQ738" s="106"/>
      <c r="AR738" s="106"/>
      <c r="AS738" s="106"/>
      <c r="AT738" s="106"/>
      <c r="AU738" s="106"/>
      <c r="AV738" s="106"/>
      <c r="AW738" s="106"/>
      <c r="AX738" s="106"/>
      <c r="AY738" s="106"/>
      <c r="AZ738" s="106"/>
      <c r="BA738" s="106"/>
      <c r="BB738" s="106"/>
    </row>
    <row r="739" spans="2:54">
      <c r="B739" s="106"/>
      <c r="C739" s="106"/>
      <c r="D739" s="106"/>
      <c r="E739" s="106"/>
      <c r="F739" s="106"/>
      <c r="G739" s="106"/>
      <c r="H739" s="106"/>
      <c r="I739" s="106"/>
      <c r="J739" s="106"/>
      <c r="K739" s="106"/>
      <c r="L739" s="106"/>
      <c r="M739" s="106"/>
      <c r="N739" s="106"/>
      <c r="O739" s="106"/>
      <c r="P739" s="106"/>
      <c r="Q739" s="106"/>
      <c r="R739" s="106"/>
      <c r="S739" s="106"/>
      <c r="T739" s="106"/>
      <c r="U739" s="106"/>
      <c r="V739" s="106"/>
      <c r="W739" s="106"/>
      <c r="X739" s="106"/>
      <c r="Y739" s="106"/>
      <c r="Z739" s="106"/>
      <c r="AA739" s="106"/>
      <c r="AB739" s="106"/>
      <c r="AC739" s="106"/>
      <c r="AD739" s="106"/>
      <c r="AE739" s="106"/>
      <c r="AF739" s="106"/>
      <c r="AG739" s="106"/>
      <c r="AH739" s="106"/>
      <c r="AI739" s="106"/>
      <c r="AJ739" s="106"/>
      <c r="AK739" s="106"/>
      <c r="AL739" s="106"/>
      <c r="AM739" s="106"/>
      <c r="AN739" s="106"/>
      <c r="AO739" s="106"/>
      <c r="AP739" s="106"/>
      <c r="AQ739" s="106"/>
      <c r="AR739" s="106"/>
      <c r="AS739" s="106"/>
      <c r="AT739" s="106"/>
      <c r="AU739" s="106"/>
      <c r="AV739" s="106"/>
      <c r="AW739" s="106"/>
      <c r="AX739" s="106"/>
      <c r="AY739" s="106"/>
      <c r="AZ739" s="106"/>
      <c r="BA739" s="106"/>
      <c r="BB739" s="106"/>
    </row>
    <row r="740" spans="2:54">
      <c r="B740" s="106"/>
      <c r="C740" s="106"/>
      <c r="D740" s="106"/>
      <c r="E740" s="106"/>
      <c r="F740" s="106"/>
      <c r="G740" s="106"/>
      <c r="H740" s="106"/>
      <c r="I740" s="106"/>
      <c r="J740" s="106"/>
      <c r="K740" s="106"/>
      <c r="L740" s="106"/>
      <c r="M740" s="106"/>
      <c r="N740" s="106"/>
      <c r="O740" s="106"/>
      <c r="P740" s="106"/>
      <c r="Q740" s="106"/>
      <c r="R740" s="106"/>
      <c r="S740" s="106"/>
      <c r="T740" s="106"/>
      <c r="U740" s="106"/>
      <c r="V740" s="106"/>
      <c r="W740" s="106"/>
      <c r="X740" s="106"/>
      <c r="Y740" s="106"/>
      <c r="Z740" s="106"/>
      <c r="AA740" s="106"/>
      <c r="AB740" s="106"/>
      <c r="AC740" s="106"/>
      <c r="AD740" s="106"/>
      <c r="AE740" s="106"/>
      <c r="AF740" s="106"/>
      <c r="AG740" s="106"/>
      <c r="AH740" s="106"/>
      <c r="AI740" s="106"/>
      <c r="AJ740" s="106"/>
      <c r="AK740" s="106"/>
      <c r="AL740" s="106"/>
      <c r="AM740" s="106"/>
      <c r="AN740" s="106"/>
      <c r="AO740" s="106"/>
      <c r="AP740" s="106"/>
      <c r="AQ740" s="106"/>
      <c r="AR740" s="106"/>
      <c r="AS740" s="106"/>
      <c r="AT740" s="106"/>
      <c r="AU740" s="106"/>
      <c r="AV740" s="106"/>
      <c r="AW740" s="106"/>
      <c r="AX740" s="106"/>
      <c r="AY740" s="106"/>
      <c r="AZ740" s="106"/>
      <c r="BA740" s="106"/>
      <c r="BB740" s="106"/>
    </row>
    <row r="741" spans="2:54">
      <c r="B741" s="106"/>
      <c r="C741" s="106"/>
      <c r="D741" s="106"/>
      <c r="E741" s="106"/>
      <c r="F741" s="106"/>
      <c r="G741" s="106"/>
      <c r="H741" s="106"/>
      <c r="I741" s="106"/>
      <c r="J741" s="106"/>
      <c r="K741" s="106"/>
      <c r="L741" s="106"/>
      <c r="M741" s="106"/>
      <c r="N741" s="106"/>
      <c r="O741" s="106"/>
      <c r="P741" s="106"/>
      <c r="Q741" s="106"/>
      <c r="R741" s="106"/>
      <c r="S741" s="106"/>
      <c r="T741" s="106"/>
      <c r="U741" s="106"/>
      <c r="V741" s="106"/>
      <c r="W741" s="106"/>
      <c r="X741" s="106"/>
      <c r="Y741" s="106"/>
      <c r="Z741" s="106"/>
      <c r="AA741" s="106"/>
      <c r="AB741" s="106"/>
      <c r="AC741" s="106"/>
      <c r="AD741" s="106"/>
      <c r="AE741" s="106"/>
      <c r="AF741" s="106"/>
      <c r="AG741" s="106"/>
      <c r="AH741" s="106"/>
      <c r="AI741" s="106"/>
      <c r="AJ741" s="106"/>
      <c r="AK741" s="106"/>
      <c r="AL741" s="106"/>
      <c r="AM741" s="106"/>
      <c r="AN741" s="106"/>
      <c r="AO741" s="106"/>
      <c r="AP741" s="106"/>
      <c r="AQ741" s="106"/>
      <c r="AR741" s="106"/>
      <c r="AS741" s="106"/>
      <c r="AT741" s="106"/>
      <c r="AU741" s="106"/>
      <c r="AV741" s="106"/>
      <c r="AW741" s="106"/>
      <c r="AX741" s="106"/>
      <c r="AY741" s="106"/>
      <c r="AZ741" s="106"/>
      <c r="BA741" s="106"/>
      <c r="BB741" s="106"/>
    </row>
    <row r="742" spans="2:54">
      <c r="B742" s="106"/>
      <c r="C742" s="106"/>
      <c r="D742" s="106"/>
      <c r="E742" s="106"/>
      <c r="F742" s="106"/>
      <c r="G742" s="106"/>
      <c r="H742" s="106"/>
      <c r="I742" s="106"/>
      <c r="J742" s="106"/>
      <c r="K742" s="106"/>
      <c r="L742" s="106"/>
      <c r="M742" s="106"/>
      <c r="N742" s="106"/>
      <c r="O742" s="106"/>
      <c r="P742" s="106"/>
      <c r="Q742" s="106"/>
      <c r="R742" s="106"/>
      <c r="S742" s="106"/>
      <c r="T742" s="106"/>
      <c r="U742" s="106"/>
      <c r="V742" s="106"/>
      <c r="W742" s="106"/>
      <c r="X742" s="106"/>
      <c r="Y742" s="106"/>
      <c r="Z742" s="106"/>
      <c r="AA742" s="106"/>
      <c r="AB742" s="106"/>
      <c r="AC742" s="106"/>
      <c r="AD742" s="106"/>
      <c r="AE742" s="106"/>
      <c r="AF742" s="106"/>
      <c r="AG742" s="106"/>
      <c r="AH742" s="106"/>
      <c r="AI742" s="106"/>
      <c r="AJ742" s="106"/>
      <c r="AK742" s="106"/>
      <c r="AL742" s="106"/>
      <c r="AM742" s="106"/>
      <c r="AN742" s="106"/>
      <c r="AO742" s="106"/>
      <c r="AP742" s="106"/>
      <c r="AQ742" s="106"/>
      <c r="AR742" s="106"/>
      <c r="AS742" s="106"/>
      <c r="AT742" s="106"/>
      <c r="AU742" s="106"/>
      <c r="AV742" s="106"/>
      <c r="AW742" s="106"/>
      <c r="AX742" s="106"/>
      <c r="AY742" s="106"/>
      <c r="AZ742" s="106"/>
      <c r="BA742" s="106"/>
      <c r="BB742" s="106"/>
    </row>
  </sheetData>
  <pageMargins left="0.118055555555556" right="0.118055555555556" top="0.15763888888888899" bottom="0.15763888888888899" header="0.51180555555555496" footer="0.51180555555555496"/>
  <pageSetup paperSize="9" scale="95" firstPageNumber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1021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таблица хим. состава</vt:lpstr>
      <vt:lpstr>12-18л. МЕНЮ </vt:lpstr>
      <vt:lpstr>12-18л. РАСКЛАДКА</vt:lpstr>
      <vt:lpstr>12-18л. ВЕДОМОСТЬ завтрак</vt:lpstr>
      <vt:lpstr>12-18л. ВЕДОМОСТЬ  обед</vt:lpstr>
      <vt:lpstr>12-18л. ВЕДОМОСТЬ  полдник</vt:lpstr>
      <vt:lpstr>12-18л. ВЕДОМОСТЬ завтрак обед</vt:lpstr>
      <vt:lpstr>12-18л. ВЕДОМОСТЬ обед  полдник</vt:lpstr>
      <vt:lpstr>12-18л. ВЕДОМОСТЬ единая</vt:lpstr>
      <vt:lpstr>компановка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Ирина Курц</dc:creator>
  <cp:lastModifiedBy>ИРИНА</cp:lastModifiedBy>
  <cp:revision>115</cp:revision>
  <cp:lastPrinted>2024-08-16T09:06:39Z</cp:lastPrinted>
  <dcterms:created xsi:type="dcterms:W3CDTF">2006-09-28T05:33:49Z</dcterms:created>
  <dcterms:modified xsi:type="dcterms:W3CDTF">2024-08-31T20:48:29Z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